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6"/>
  <workbookPr codeName="ThisWorkbook"/>
  <mc:AlternateContent xmlns:mc="http://schemas.openxmlformats.org/markup-compatibility/2006">
    <mc:Choice Requires="x15">
      <x15ac:absPath xmlns:x15ac="http://schemas.microsoft.com/office/spreadsheetml/2010/11/ac" url="/Users/christopherbevel/Documents/BEVELROOM CONSULTING/SoftLedger/Inputs-Diagnostic/"/>
    </mc:Choice>
  </mc:AlternateContent>
  <xr:revisionPtr revIDLastSave="0" documentId="13_ncr:1_{B89A886D-C6E6-5F4E-A98E-36A78FD0D78C}" xr6:coauthVersionLast="47" xr6:coauthVersionMax="47" xr10:uidLastSave="{00000000-0000-0000-0000-000000000000}"/>
  <bookViews>
    <workbookView xWindow="0" yWindow="500" windowWidth="28800" windowHeight="16360" activeTab="6" xr2:uid="{CEE1B5C0-8E77-4DB1-9152-5BEB2649AF0E}"/>
  </bookViews>
  <sheets>
    <sheet name="Instructions" sheetId="28" r:id="rId1"/>
    <sheet name="Control" sheetId="6" r:id="rId2"/>
    <sheet name="Consolidated Income Statement_M" sheetId="7" r:id="rId3"/>
    <sheet name="list" sheetId="15" state="veryHidden" r:id="rId4"/>
    <sheet name="Consolidated Income Statement_Q" sheetId="26" r:id="rId5"/>
    <sheet name="Consolidated Income Statement_Y" sheetId="27" r:id="rId6"/>
    <sheet name="Standalone_Income_Statement" sheetId="13" r:id="rId7"/>
    <sheet name="Intercompany" sheetId="16" r:id="rId8"/>
    <sheet name="Account_Mapping" sheetId="5" r:id="rId9"/>
    <sheet name="JournalLines by Entity-&gt;" sheetId="12" r:id="rId10"/>
    <sheet name="Three_Rivers_Inc" sheetId="10" r:id="rId11"/>
    <sheet name="Braddock_Group" sheetId="17" r:id="rId12"/>
    <sheet name="Rooney_and_Associates" sheetId="18" r:id="rId13"/>
    <sheet name="412_LLC" sheetId="19" r:id="rId14"/>
    <sheet name="Purses_by_Hannah" sheetId="20" r:id="rId15"/>
    <sheet name="Cope_Rogers_LLP" sheetId="21" r:id="rId16"/>
    <sheet name="The_Mon_Inc" sheetId="22" r:id="rId17"/>
    <sheet name="AC_Inc" sheetId="23" r:id="rId18"/>
    <sheet name="Three_Sisters" sheetId="24" r:id="rId19"/>
    <sheet name="Shadyside_Holdings" sheetId="25" r:id="rId20"/>
    <sheet name="East_Allegheny_Financial" sheetId="29" r:id="rId21"/>
    <sheet name="Bloomfield_Industries" sheetId="30" r:id="rId22"/>
    <sheet name="Bridges_Inc" sheetId="31" r:id="rId23"/>
    <sheet name="Crosby_Enterprises" sheetId="32" r:id="rId24"/>
    <sheet name="Point_Consulting" sheetId="33" r:id="rId25"/>
    <sheet name="Steel_Ventures" sheetId="34" r:id="rId26"/>
    <sheet name="Allegheny_Commons" sheetId="35" r:id="rId27"/>
    <sheet name="Keystone_Corp" sheetId="36" r:id="rId28"/>
    <sheet name="Phipps_Group" sheetId="37" r:id="rId29"/>
    <sheet name="PGH_Holdings" sheetId="38" r:id="rId30"/>
  </sheets>
  <definedNames>
    <definedName name="Month">Standalone_Income_Statement!$G$7:$R$7</definedName>
    <definedName name="Quarter">Standalone_Income_Statement!$G$8:$R$8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32" i="17" l="1"/>
  <c r="K132" i="17"/>
  <c r="H132" i="17"/>
  <c r="I132" i="17" s="1"/>
  <c r="L105" i="17"/>
  <c r="K105" i="17"/>
  <c r="H105" i="17"/>
  <c r="I105" i="17" s="1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4" i="20"/>
  <c r="J215" i="20"/>
  <c r="J216" i="20"/>
  <c r="J217" i="20"/>
  <c r="J218" i="20"/>
  <c r="J219" i="20"/>
  <c r="J220" i="20"/>
  <c r="J221" i="20"/>
  <c r="J222" i="20"/>
  <c r="J223" i="20"/>
  <c r="J224" i="20"/>
  <c r="J225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80" i="20"/>
  <c r="J281" i="20"/>
  <c r="J282" i="20"/>
  <c r="J283" i="20"/>
  <c r="J284" i="20"/>
  <c r="J285" i="20"/>
  <c r="J286" i="20"/>
  <c r="J287" i="20"/>
  <c r="J288" i="20"/>
  <c r="J289" i="20"/>
  <c r="J290" i="20"/>
  <c r="J291" i="20"/>
  <c r="J292" i="20"/>
  <c r="J293" i="20"/>
  <c r="J294" i="20"/>
  <c r="J295" i="20"/>
  <c r="J296" i="20"/>
  <c r="J297" i="20"/>
  <c r="J298" i="20"/>
  <c r="J299" i="20"/>
  <c r="J300" i="20"/>
  <c r="J301" i="20"/>
  <c r="J302" i="20"/>
  <c r="J303" i="20"/>
  <c r="J304" i="20"/>
  <c r="J305" i="20"/>
  <c r="J306" i="20"/>
  <c r="J307" i="20"/>
  <c r="J308" i="20"/>
  <c r="J309" i="20"/>
  <c r="J310" i="20"/>
  <c r="J311" i="20"/>
  <c r="J312" i="20"/>
  <c r="J313" i="20"/>
  <c r="J314" i="20"/>
  <c r="J315" i="20"/>
  <c r="J316" i="20"/>
  <c r="J317" i="20"/>
  <c r="J318" i="20"/>
  <c r="J319" i="20"/>
  <c r="J320" i="20"/>
  <c r="J321" i="20"/>
  <c r="J322" i="20"/>
  <c r="J323" i="20"/>
  <c r="J324" i="20"/>
  <c r="J325" i="20"/>
  <c r="J326" i="20"/>
  <c r="J327" i="20"/>
  <c r="J328" i="20"/>
  <c r="J329" i="20"/>
  <c r="J330" i="20"/>
  <c r="J331" i="20"/>
  <c r="J332" i="20"/>
  <c r="J333" i="20"/>
  <c r="J334" i="20"/>
  <c r="J335" i="20"/>
  <c r="J336" i="20"/>
  <c r="J337" i="20"/>
  <c r="J338" i="20"/>
  <c r="J339" i="20"/>
  <c r="J340" i="20"/>
  <c r="J341" i="20"/>
  <c r="J342" i="20"/>
  <c r="J343" i="20"/>
  <c r="J344" i="20"/>
  <c r="J345" i="20"/>
  <c r="J346" i="20"/>
  <c r="J347" i="20"/>
  <c r="J348" i="20"/>
  <c r="J349" i="20"/>
  <c r="J350" i="20"/>
  <c r="J351" i="20"/>
  <c r="J352" i="20"/>
  <c r="J353" i="20"/>
  <c r="J354" i="20"/>
  <c r="J355" i="20"/>
  <c r="J356" i="20"/>
  <c r="J357" i="20"/>
  <c r="J358" i="20"/>
  <c r="J359" i="20"/>
  <c r="J360" i="20"/>
  <c r="J361" i="20"/>
  <c r="J362" i="20"/>
  <c r="J363" i="20"/>
  <c r="J364" i="20"/>
  <c r="J365" i="20"/>
  <c r="J366" i="20"/>
  <c r="J367" i="20"/>
  <c r="J368" i="20"/>
  <c r="J369" i="20"/>
  <c r="J370" i="20"/>
  <c r="J371" i="20"/>
  <c r="J372" i="20"/>
  <c r="J373" i="20"/>
  <c r="J374" i="20"/>
  <c r="J375" i="20"/>
  <c r="J376" i="20"/>
  <c r="J377" i="20"/>
  <c r="J378" i="20"/>
  <c r="J379" i="20"/>
  <c r="J380" i="20"/>
  <c r="J381" i="20"/>
  <c r="J382" i="20"/>
  <c r="J383" i="20"/>
  <c r="J384" i="20"/>
  <c r="J385" i="20"/>
  <c r="J386" i="20"/>
  <c r="J387" i="20"/>
  <c r="J388" i="20"/>
  <c r="J389" i="20"/>
  <c r="J390" i="20"/>
  <c r="J391" i="20"/>
  <c r="J392" i="20"/>
  <c r="J393" i="20"/>
  <c r="J394" i="20"/>
  <c r="J395" i="20"/>
  <c r="J396" i="20"/>
  <c r="J397" i="20"/>
  <c r="J398" i="20"/>
  <c r="J399" i="20"/>
  <c r="J400" i="20"/>
  <c r="J401" i="20"/>
  <c r="J402" i="20"/>
  <c r="J403" i="20"/>
  <c r="J404" i="20"/>
  <c r="J405" i="20"/>
  <c r="J406" i="20"/>
  <c r="J407" i="20"/>
  <c r="J408" i="20"/>
  <c r="J409" i="20"/>
  <c r="J410" i="20"/>
  <c r="J411" i="20"/>
  <c r="J412" i="20"/>
  <c r="J413" i="20"/>
  <c r="J414" i="20"/>
  <c r="J415" i="20"/>
  <c r="J416" i="20"/>
  <c r="J417" i="20"/>
  <c r="J418" i="20"/>
  <c r="J419" i="20"/>
  <c r="J420" i="20"/>
  <c r="J421" i="20"/>
  <c r="J422" i="20"/>
  <c r="J423" i="20"/>
  <c r="J424" i="20"/>
  <c r="J425" i="20"/>
  <c r="J426" i="20"/>
  <c r="J427" i="20"/>
  <c r="J428" i="20"/>
  <c r="J429" i="20"/>
  <c r="J430" i="20"/>
  <c r="J431" i="20"/>
  <c r="J432" i="20"/>
  <c r="J433" i="20"/>
  <c r="J434" i="20"/>
  <c r="J435" i="20"/>
  <c r="J436" i="20"/>
  <c r="J437" i="20"/>
  <c r="J438" i="20"/>
  <c r="J439" i="20"/>
  <c r="J440" i="20"/>
  <c r="J441" i="20"/>
  <c r="J442" i="20"/>
  <c r="J443" i="20"/>
  <c r="J444" i="20"/>
  <c r="J445" i="20"/>
  <c r="J446" i="20"/>
  <c r="J447" i="20"/>
  <c r="J448" i="20"/>
  <c r="J449" i="20"/>
  <c r="J450" i="20"/>
  <c r="J451" i="20"/>
  <c r="J452" i="20"/>
  <c r="J453" i="20"/>
  <c r="J454" i="20"/>
  <c r="J455" i="20"/>
  <c r="J456" i="20"/>
  <c r="J457" i="20"/>
  <c r="J458" i="20"/>
  <c r="J459" i="20"/>
  <c r="J460" i="20"/>
  <c r="J461" i="20"/>
  <c r="J462" i="20"/>
  <c r="J463" i="20"/>
  <c r="J464" i="20"/>
  <c r="J465" i="20"/>
  <c r="J466" i="20"/>
  <c r="J467" i="20"/>
  <c r="J468" i="20"/>
  <c r="J469" i="20"/>
  <c r="J470" i="20"/>
  <c r="J471" i="20"/>
  <c r="J472" i="20"/>
  <c r="J473" i="20"/>
  <c r="J474" i="20"/>
  <c r="J475" i="20"/>
  <c r="J476" i="20"/>
  <c r="J477" i="20"/>
  <c r="J478" i="20"/>
  <c r="J479" i="20"/>
  <c r="J480" i="20"/>
  <c r="J481" i="20"/>
  <c r="J482" i="20"/>
  <c r="J483" i="20"/>
  <c r="J484" i="20"/>
  <c r="J485" i="20"/>
  <c r="J486" i="20"/>
  <c r="J487" i="20"/>
  <c r="J488" i="20"/>
  <c r="J489" i="20"/>
  <c r="J490" i="20"/>
  <c r="J491" i="20"/>
  <c r="J492" i="20"/>
  <c r="J493" i="20"/>
  <c r="J494" i="20"/>
  <c r="J495" i="20"/>
  <c r="J496" i="20"/>
  <c r="J497" i="20"/>
  <c r="J498" i="20"/>
  <c r="J499" i="20"/>
  <c r="J500" i="20"/>
  <c r="J501" i="20"/>
  <c r="J502" i="20"/>
  <c r="J503" i="20"/>
  <c r="J504" i="20"/>
  <c r="J505" i="20"/>
  <c r="J506" i="20"/>
  <c r="J507" i="20"/>
  <c r="J508" i="20"/>
  <c r="J509" i="20"/>
  <c r="J510" i="20"/>
  <c r="J511" i="20"/>
  <c r="J512" i="20"/>
  <c r="J513" i="20"/>
  <c r="J514" i="20"/>
  <c r="J515" i="20"/>
  <c r="J516" i="20"/>
  <c r="J517" i="20"/>
  <c r="J518" i="20"/>
  <c r="J519" i="20"/>
  <c r="J520" i="20"/>
  <c r="J521" i="20"/>
  <c r="J522" i="20"/>
  <c r="J523" i="20"/>
  <c r="J524" i="20"/>
  <c r="J525" i="20"/>
  <c r="J526" i="20"/>
  <c r="J527" i="20"/>
  <c r="J528" i="20"/>
  <c r="J529" i="20"/>
  <c r="J530" i="20"/>
  <c r="J531" i="20"/>
  <c r="J532" i="20"/>
  <c r="J533" i="20"/>
  <c r="J534" i="20"/>
  <c r="J535" i="20"/>
  <c r="J536" i="20"/>
  <c r="J537" i="20"/>
  <c r="J538" i="20"/>
  <c r="J539" i="20"/>
  <c r="J540" i="20"/>
  <c r="J541" i="20"/>
  <c r="J542" i="20"/>
  <c r="J543" i="20"/>
  <c r="J544" i="20"/>
  <c r="J545" i="20"/>
  <c r="J546" i="20"/>
  <c r="J547" i="20"/>
  <c r="J548" i="20"/>
  <c r="J549" i="20"/>
  <c r="J550" i="20"/>
  <c r="J551" i="20"/>
  <c r="J552" i="20"/>
  <c r="J553" i="20"/>
  <c r="J554" i="20"/>
  <c r="J555" i="20"/>
  <c r="J556" i="20"/>
  <c r="J557" i="20"/>
  <c r="J558" i="20"/>
  <c r="J559" i="20"/>
  <c r="J560" i="20"/>
  <c r="J561" i="20"/>
  <c r="J562" i="20"/>
  <c r="J563" i="20"/>
  <c r="J564" i="20"/>
  <c r="J565" i="20"/>
  <c r="J566" i="20"/>
  <c r="J567" i="20"/>
  <c r="J568" i="20"/>
  <c r="J569" i="20"/>
  <c r="J570" i="20"/>
  <c r="J571" i="20"/>
  <c r="J572" i="20"/>
  <c r="J573" i="20"/>
  <c r="J574" i="20"/>
  <c r="J575" i="20"/>
  <c r="J576" i="20"/>
  <c r="J577" i="20"/>
  <c r="J578" i="20"/>
  <c r="J579" i="20"/>
  <c r="J580" i="20"/>
  <c r="J581" i="20"/>
  <c r="J582" i="20"/>
  <c r="J583" i="20"/>
  <c r="J584" i="20"/>
  <c r="J585" i="20"/>
  <c r="J586" i="20"/>
  <c r="J587" i="20"/>
  <c r="J588" i="20"/>
  <c r="J589" i="20"/>
  <c r="J590" i="20"/>
  <c r="J591" i="20"/>
  <c r="J592" i="20"/>
  <c r="J593" i="20"/>
  <c r="J594" i="20"/>
  <c r="J595" i="20"/>
  <c r="J596" i="20"/>
  <c r="J597" i="20"/>
  <c r="J598" i="20"/>
  <c r="J599" i="20"/>
  <c r="J600" i="20"/>
  <c r="J601" i="20"/>
  <c r="J602" i="20"/>
  <c r="J603" i="20"/>
  <c r="J604" i="20"/>
  <c r="J605" i="20"/>
  <c r="J606" i="20"/>
  <c r="J607" i="20"/>
  <c r="J608" i="20"/>
  <c r="J609" i="20"/>
  <c r="J610" i="20"/>
  <c r="J611" i="20"/>
  <c r="J612" i="20"/>
  <c r="J613" i="20"/>
  <c r="J614" i="20"/>
  <c r="J615" i="20"/>
  <c r="J616" i="20"/>
  <c r="J617" i="20"/>
  <c r="J618" i="20"/>
  <c r="J619" i="20"/>
  <c r="J620" i="20"/>
  <c r="J621" i="20"/>
  <c r="J622" i="20"/>
  <c r="J623" i="20"/>
  <c r="J624" i="20"/>
  <c r="J625" i="20"/>
  <c r="J626" i="20"/>
  <c r="J627" i="20"/>
  <c r="J628" i="20"/>
  <c r="J629" i="20"/>
  <c r="J630" i="20"/>
  <c r="J631" i="20"/>
  <c r="J632" i="20"/>
  <c r="J633" i="20"/>
  <c r="J634" i="20"/>
  <c r="J635" i="20"/>
  <c r="J636" i="20"/>
  <c r="J637" i="20"/>
  <c r="J638" i="20"/>
  <c r="J639" i="20"/>
  <c r="J640" i="20"/>
  <c r="J641" i="20"/>
  <c r="J642" i="20"/>
  <c r="J643" i="20"/>
  <c r="J644" i="20"/>
  <c r="J645" i="20"/>
  <c r="J646" i="20"/>
  <c r="J647" i="20"/>
  <c r="J648" i="20"/>
  <c r="J649" i="20"/>
  <c r="J650" i="20"/>
  <c r="J651" i="20"/>
  <c r="J652" i="20"/>
  <c r="J653" i="20"/>
  <c r="J654" i="20"/>
  <c r="J655" i="20"/>
  <c r="J656" i="20"/>
  <c r="J657" i="20"/>
  <c r="J658" i="20"/>
  <c r="J659" i="20"/>
  <c r="J660" i="20"/>
  <c r="J661" i="20"/>
  <c r="J662" i="20"/>
  <c r="J663" i="20"/>
  <c r="J664" i="20"/>
  <c r="J665" i="20"/>
  <c r="J666" i="20"/>
  <c r="J667" i="20"/>
  <c r="J668" i="20"/>
  <c r="J669" i="20"/>
  <c r="J670" i="20"/>
  <c r="J671" i="20"/>
  <c r="J672" i="20"/>
  <c r="J673" i="20"/>
  <c r="J674" i="20"/>
  <c r="J675" i="20"/>
  <c r="J676" i="20"/>
  <c r="J677" i="20"/>
  <c r="J678" i="20"/>
  <c r="J679" i="20"/>
  <c r="J680" i="20"/>
  <c r="J681" i="20"/>
  <c r="J682" i="20"/>
  <c r="J683" i="20"/>
  <c r="J684" i="20"/>
  <c r="J685" i="20"/>
  <c r="J686" i="20"/>
  <c r="J687" i="20"/>
  <c r="J688" i="20"/>
  <c r="J689" i="20"/>
  <c r="J690" i="20"/>
  <c r="J691" i="20"/>
  <c r="J692" i="20"/>
  <c r="J693" i="20"/>
  <c r="J694" i="20"/>
  <c r="J695" i="20"/>
  <c r="J696" i="20"/>
  <c r="J697" i="20"/>
  <c r="J698" i="20"/>
  <c r="J699" i="20"/>
  <c r="J700" i="20"/>
  <c r="J701" i="20"/>
  <c r="J702" i="20"/>
  <c r="J703" i="20"/>
  <c r="J704" i="20"/>
  <c r="J705" i="20"/>
  <c r="J706" i="20"/>
  <c r="J707" i="20"/>
  <c r="J708" i="20"/>
  <c r="J709" i="20"/>
  <c r="J710" i="20"/>
  <c r="J711" i="20"/>
  <c r="J712" i="20"/>
  <c r="J713" i="20"/>
  <c r="J714" i="20"/>
  <c r="J715" i="20"/>
  <c r="J716" i="20"/>
  <c r="J717" i="20"/>
  <c r="J718" i="20"/>
  <c r="J719" i="20"/>
  <c r="J720" i="20"/>
  <c r="J721" i="20"/>
  <c r="J722" i="20"/>
  <c r="J723" i="20"/>
  <c r="J724" i="20"/>
  <c r="J725" i="20"/>
  <c r="J726" i="20"/>
  <c r="J727" i="20"/>
  <c r="J728" i="20"/>
  <c r="J729" i="20"/>
  <c r="J730" i="20"/>
  <c r="J731" i="20"/>
  <c r="J732" i="20"/>
  <c r="J733" i="20"/>
  <c r="J734" i="20"/>
  <c r="J735" i="20"/>
  <c r="J736" i="20"/>
  <c r="J737" i="20"/>
  <c r="J738" i="20"/>
  <c r="J739" i="20"/>
  <c r="J740" i="20"/>
  <c r="J741" i="20"/>
  <c r="J742" i="20"/>
  <c r="J743" i="20"/>
  <c r="J744" i="20"/>
  <c r="J745" i="20"/>
  <c r="J746" i="20"/>
  <c r="J747" i="20"/>
  <c r="J748" i="20"/>
  <c r="J749" i="20"/>
  <c r="J750" i="20"/>
  <c r="J752" i="38"/>
  <c r="J751" i="38"/>
  <c r="J750" i="38"/>
  <c r="J749" i="38"/>
  <c r="J748" i="38"/>
  <c r="J747" i="38"/>
  <c r="J746" i="38"/>
  <c r="J745" i="38"/>
  <c r="J744" i="38"/>
  <c r="J743" i="38"/>
  <c r="J742" i="38"/>
  <c r="J741" i="38"/>
  <c r="J740" i="38"/>
  <c r="J739" i="38"/>
  <c r="J738" i="38"/>
  <c r="J737" i="38"/>
  <c r="J736" i="38"/>
  <c r="J735" i="38"/>
  <c r="J734" i="38"/>
  <c r="J733" i="38"/>
  <c r="J732" i="38"/>
  <c r="J731" i="38"/>
  <c r="J730" i="38"/>
  <c r="J729" i="38"/>
  <c r="J728" i="38"/>
  <c r="J727" i="38"/>
  <c r="J726" i="38"/>
  <c r="J725" i="38"/>
  <c r="J724" i="38"/>
  <c r="J723" i="38"/>
  <c r="J722" i="38"/>
  <c r="J721" i="38"/>
  <c r="J720" i="38"/>
  <c r="J719" i="38"/>
  <c r="J718" i="38"/>
  <c r="J717" i="38"/>
  <c r="J716" i="38"/>
  <c r="J715" i="38"/>
  <c r="J714" i="38"/>
  <c r="J713" i="38"/>
  <c r="J712" i="38"/>
  <c r="J711" i="38"/>
  <c r="J710" i="38"/>
  <c r="J709" i="38"/>
  <c r="J708" i="38"/>
  <c r="J707" i="38"/>
  <c r="J706" i="38"/>
  <c r="J705" i="38"/>
  <c r="J704" i="38"/>
  <c r="J703" i="38"/>
  <c r="J702" i="38"/>
  <c r="J701" i="38"/>
  <c r="J700" i="38"/>
  <c r="J699" i="38"/>
  <c r="J698" i="38"/>
  <c r="J697" i="38"/>
  <c r="J696" i="38"/>
  <c r="J695" i="38"/>
  <c r="J694" i="38"/>
  <c r="J693" i="38"/>
  <c r="J692" i="38"/>
  <c r="J691" i="38"/>
  <c r="J690" i="38"/>
  <c r="J689" i="38"/>
  <c r="J688" i="38"/>
  <c r="J687" i="38"/>
  <c r="J686" i="38"/>
  <c r="J685" i="38"/>
  <c r="J684" i="38"/>
  <c r="J683" i="38"/>
  <c r="J682" i="38"/>
  <c r="J681" i="38"/>
  <c r="J680" i="38"/>
  <c r="J679" i="38"/>
  <c r="J678" i="38"/>
  <c r="J677" i="38"/>
  <c r="J676" i="38"/>
  <c r="J675" i="38"/>
  <c r="J674" i="38"/>
  <c r="J673" i="38"/>
  <c r="J672" i="38"/>
  <c r="J671" i="38"/>
  <c r="J670" i="38"/>
  <c r="J669" i="38"/>
  <c r="J668" i="38"/>
  <c r="J667" i="38"/>
  <c r="J666" i="38"/>
  <c r="J665" i="38"/>
  <c r="J664" i="38"/>
  <c r="J663" i="38"/>
  <c r="J662" i="38"/>
  <c r="J661" i="38"/>
  <c r="J660" i="38"/>
  <c r="J659" i="38"/>
  <c r="J658" i="38"/>
  <c r="J657" i="38"/>
  <c r="J656" i="38"/>
  <c r="J655" i="38"/>
  <c r="J654" i="38"/>
  <c r="J653" i="38"/>
  <c r="J652" i="38"/>
  <c r="J651" i="38"/>
  <c r="J650" i="38"/>
  <c r="J649" i="38"/>
  <c r="J648" i="38"/>
  <c r="J647" i="38"/>
  <c r="J646" i="38"/>
  <c r="J645" i="38"/>
  <c r="J644" i="38"/>
  <c r="J643" i="38"/>
  <c r="J642" i="38"/>
  <c r="J641" i="38"/>
  <c r="J640" i="38"/>
  <c r="J639" i="38"/>
  <c r="J638" i="38"/>
  <c r="J637" i="38"/>
  <c r="J636" i="38"/>
  <c r="J635" i="38"/>
  <c r="J634" i="38"/>
  <c r="J633" i="38"/>
  <c r="J632" i="38"/>
  <c r="J631" i="38"/>
  <c r="J630" i="38"/>
  <c r="J629" i="38"/>
  <c r="J628" i="38"/>
  <c r="J627" i="38"/>
  <c r="J626" i="38"/>
  <c r="J625" i="38"/>
  <c r="J624" i="38"/>
  <c r="J623" i="38"/>
  <c r="J622" i="38"/>
  <c r="J621" i="38"/>
  <c r="J620" i="38"/>
  <c r="J619" i="38"/>
  <c r="J618" i="38"/>
  <c r="J617" i="38"/>
  <c r="J616" i="38"/>
  <c r="J615" i="38"/>
  <c r="J614" i="38"/>
  <c r="J613" i="38"/>
  <c r="J612" i="38"/>
  <c r="J611" i="38"/>
  <c r="J610" i="38"/>
  <c r="J609" i="38"/>
  <c r="J608" i="38"/>
  <c r="J607" i="38"/>
  <c r="J606" i="38"/>
  <c r="J605" i="38"/>
  <c r="J604" i="38"/>
  <c r="J603" i="38"/>
  <c r="J602" i="38"/>
  <c r="J601" i="38"/>
  <c r="J600" i="38"/>
  <c r="J599" i="38"/>
  <c r="J598" i="38"/>
  <c r="J597" i="38"/>
  <c r="J596" i="38"/>
  <c r="J595" i="38"/>
  <c r="J594" i="38"/>
  <c r="J593" i="38"/>
  <c r="J592" i="38"/>
  <c r="J591" i="38"/>
  <c r="J590" i="38"/>
  <c r="J589" i="38"/>
  <c r="J588" i="38"/>
  <c r="J587" i="38"/>
  <c r="J586" i="38"/>
  <c r="J585" i="38"/>
  <c r="J584" i="38"/>
  <c r="J583" i="38"/>
  <c r="J582" i="38"/>
  <c r="J581" i="38"/>
  <c r="J580" i="38"/>
  <c r="J579" i="38"/>
  <c r="J578" i="38"/>
  <c r="J577" i="38"/>
  <c r="J576" i="38"/>
  <c r="J575" i="38"/>
  <c r="J574" i="38"/>
  <c r="J573" i="38"/>
  <c r="J572" i="38"/>
  <c r="J571" i="38"/>
  <c r="J570" i="38"/>
  <c r="J569" i="38"/>
  <c r="J568" i="38"/>
  <c r="J567" i="38"/>
  <c r="J566" i="38"/>
  <c r="J565" i="38"/>
  <c r="J564" i="38"/>
  <c r="J563" i="38"/>
  <c r="J562" i="38"/>
  <c r="J561" i="38"/>
  <c r="J560" i="38"/>
  <c r="J559" i="38"/>
  <c r="J558" i="38"/>
  <c r="J557" i="38"/>
  <c r="J556" i="38"/>
  <c r="J555" i="38"/>
  <c r="J554" i="38"/>
  <c r="J553" i="38"/>
  <c r="J552" i="38"/>
  <c r="J551" i="38"/>
  <c r="J550" i="38"/>
  <c r="J549" i="38"/>
  <c r="J548" i="38"/>
  <c r="J547" i="38"/>
  <c r="J546" i="38"/>
  <c r="J545" i="38"/>
  <c r="J544" i="38"/>
  <c r="J543" i="38"/>
  <c r="J542" i="38"/>
  <c r="J541" i="38"/>
  <c r="J540" i="38"/>
  <c r="J539" i="38"/>
  <c r="J538" i="38"/>
  <c r="J537" i="38"/>
  <c r="J536" i="38"/>
  <c r="J535" i="38"/>
  <c r="J534" i="38"/>
  <c r="J533" i="38"/>
  <c r="J532" i="38"/>
  <c r="J531" i="38"/>
  <c r="J530" i="38"/>
  <c r="J529" i="38"/>
  <c r="J528" i="38"/>
  <c r="J527" i="38"/>
  <c r="J526" i="38"/>
  <c r="J525" i="38"/>
  <c r="J524" i="38"/>
  <c r="J523" i="38"/>
  <c r="J522" i="38"/>
  <c r="J521" i="38"/>
  <c r="J520" i="38"/>
  <c r="J519" i="38"/>
  <c r="J518" i="38"/>
  <c r="J517" i="38"/>
  <c r="J516" i="38"/>
  <c r="J515" i="38"/>
  <c r="J514" i="38"/>
  <c r="J513" i="38"/>
  <c r="J512" i="38"/>
  <c r="J511" i="38"/>
  <c r="J510" i="38"/>
  <c r="J509" i="38"/>
  <c r="J508" i="38"/>
  <c r="J507" i="38"/>
  <c r="J506" i="38"/>
  <c r="J505" i="38"/>
  <c r="J504" i="38"/>
  <c r="J503" i="38"/>
  <c r="J502" i="38"/>
  <c r="J501" i="38"/>
  <c r="J500" i="38"/>
  <c r="J499" i="38"/>
  <c r="J498" i="38"/>
  <c r="J497" i="38"/>
  <c r="J496" i="38"/>
  <c r="J495" i="38"/>
  <c r="J494" i="38"/>
  <c r="J493" i="38"/>
  <c r="J492" i="38"/>
  <c r="J491" i="38"/>
  <c r="J490" i="38"/>
  <c r="J489" i="38"/>
  <c r="J488" i="38"/>
  <c r="J487" i="38"/>
  <c r="J486" i="38"/>
  <c r="J485" i="38"/>
  <c r="J484" i="38"/>
  <c r="J483" i="38"/>
  <c r="J482" i="38"/>
  <c r="J481" i="38"/>
  <c r="J480" i="38"/>
  <c r="J479" i="38"/>
  <c r="J478" i="38"/>
  <c r="J477" i="38"/>
  <c r="J476" i="38"/>
  <c r="J475" i="38"/>
  <c r="J474" i="38"/>
  <c r="J473" i="38"/>
  <c r="J472" i="38"/>
  <c r="J471" i="38"/>
  <c r="J470" i="38"/>
  <c r="J469" i="38"/>
  <c r="J468" i="38"/>
  <c r="J467" i="38"/>
  <c r="J466" i="38"/>
  <c r="J465" i="38"/>
  <c r="J464" i="38"/>
  <c r="J463" i="38"/>
  <c r="J462" i="38"/>
  <c r="J461" i="38"/>
  <c r="J460" i="38"/>
  <c r="J459" i="38"/>
  <c r="J458" i="38"/>
  <c r="J457" i="38"/>
  <c r="J456" i="38"/>
  <c r="J455" i="38"/>
  <c r="J454" i="38"/>
  <c r="J453" i="38"/>
  <c r="J452" i="38"/>
  <c r="J451" i="38"/>
  <c r="J450" i="38"/>
  <c r="J449" i="38"/>
  <c r="J448" i="38"/>
  <c r="J447" i="38"/>
  <c r="J446" i="38"/>
  <c r="J445" i="38"/>
  <c r="J444" i="38"/>
  <c r="J443" i="38"/>
  <c r="J442" i="38"/>
  <c r="J441" i="38"/>
  <c r="J440" i="38"/>
  <c r="J439" i="38"/>
  <c r="J438" i="38"/>
  <c r="J437" i="38"/>
  <c r="J436" i="38"/>
  <c r="J435" i="38"/>
  <c r="J434" i="38"/>
  <c r="J433" i="38"/>
  <c r="J432" i="38"/>
  <c r="J431" i="38"/>
  <c r="J430" i="38"/>
  <c r="J429" i="38"/>
  <c r="J428" i="38"/>
  <c r="J427" i="38"/>
  <c r="J426" i="38"/>
  <c r="J425" i="38"/>
  <c r="J424" i="38"/>
  <c r="J423" i="38"/>
  <c r="J422" i="38"/>
  <c r="J421" i="38"/>
  <c r="J420" i="38"/>
  <c r="J419" i="38"/>
  <c r="J418" i="38"/>
  <c r="J417" i="38"/>
  <c r="J416" i="38"/>
  <c r="J415" i="38"/>
  <c r="J414" i="38"/>
  <c r="J413" i="38"/>
  <c r="J412" i="38"/>
  <c r="J411" i="38"/>
  <c r="J410" i="38"/>
  <c r="J409" i="38"/>
  <c r="J408" i="38"/>
  <c r="J407" i="38"/>
  <c r="J406" i="38"/>
  <c r="J405" i="38"/>
  <c r="J404" i="38"/>
  <c r="J403" i="38"/>
  <c r="J402" i="38"/>
  <c r="J401" i="38"/>
  <c r="J400" i="38"/>
  <c r="J399" i="38"/>
  <c r="J398" i="38"/>
  <c r="J397" i="38"/>
  <c r="J396" i="38"/>
  <c r="J395" i="38"/>
  <c r="J394" i="38"/>
  <c r="J393" i="38"/>
  <c r="J392" i="38"/>
  <c r="J391" i="38"/>
  <c r="J390" i="38"/>
  <c r="J389" i="38"/>
  <c r="J388" i="38"/>
  <c r="J387" i="38"/>
  <c r="J386" i="38"/>
  <c r="J385" i="38"/>
  <c r="J384" i="38"/>
  <c r="J383" i="38"/>
  <c r="J382" i="38"/>
  <c r="J381" i="38"/>
  <c r="J380" i="38"/>
  <c r="J379" i="38"/>
  <c r="J378" i="38"/>
  <c r="J377" i="38"/>
  <c r="J376" i="38"/>
  <c r="J375" i="38"/>
  <c r="J374" i="38"/>
  <c r="J373" i="38"/>
  <c r="J372" i="38"/>
  <c r="J371" i="38"/>
  <c r="J370" i="38"/>
  <c r="J369" i="38"/>
  <c r="J368" i="38"/>
  <c r="J367" i="38"/>
  <c r="J366" i="38"/>
  <c r="J365" i="38"/>
  <c r="J364" i="38"/>
  <c r="J363" i="38"/>
  <c r="J362" i="38"/>
  <c r="J361" i="38"/>
  <c r="J360" i="38"/>
  <c r="J359" i="38"/>
  <c r="J358" i="38"/>
  <c r="J357" i="38"/>
  <c r="J356" i="38"/>
  <c r="J355" i="38"/>
  <c r="J354" i="38"/>
  <c r="J353" i="38"/>
  <c r="J352" i="38"/>
  <c r="J351" i="38"/>
  <c r="J350" i="38"/>
  <c r="J349" i="38"/>
  <c r="J348" i="38"/>
  <c r="J347" i="38"/>
  <c r="J346" i="38"/>
  <c r="J345" i="38"/>
  <c r="J344" i="38"/>
  <c r="J343" i="38"/>
  <c r="J342" i="38"/>
  <c r="J341" i="38"/>
  <c r="J340" i="38"/>
  <c r="J339" i="38"/>
  <c r="J338" i="38"/>
  <c r="J337" i="38"/>
  <c r="J336" i="38"/>
  <c r="J335" i="38"/>
  <c r="J334" i="38"/>
  <c r="J333" i="38"/>
  <c r="J332" i="38"/>
  <c r="J331" i="38"/>
  <c r="J330" i="38"/>
  <c r="J329" i="38"/>
  <c r="J328" i="38"/>
  <c r="J327" i="38"/>
  <c r="J326" i="38"/>
  <c r="J325" i="38"/>
  <c r="J324" i="38"/>
  <c r="J323" i="38"/>
  <c r="J322" i="38"/>
  <c r="J321" i="38"/>
  <c r="J320" i="38"/>
  <c r="J319" i="38"/>
  <c r="J318" i="38"/>
  <c r="J317" i="38"/>
  <c r="J316" i="38"/>
  <c r="J315" i="38"/>
  <c r="J314" i="38"/>
  <c r="J313" i="38"/>
  <c r="J312" i="38"/>
  <c r="J311" i="38"/>
  <c r="J310" i="38"/>
  <c r="J309" i="38"/>
  <c r="J308" i="38"/>
  <c r="J307" i="38"/>
  <c r="J306" i="38"/>
  <c r="J305" i="38"/>
  <c r="J304" i="38"/>
  <c r="J303" i="38"/>
  <c r="J302" i="38"/>
  <c r="J301" i="38"/>
  <c r="J300" i="38"/>
  <c r="J299" i="38"/>
  <c r="J298" i="38"/>
  <c r="J297" i="38"/>
  <c r="J296" i="38"/>
  <c r="J295" i="38"/>
  <c r="J294" i="38"/>
  <c r="J293" i="38"/>
  <c r="J292" i="38"/>
  <c r="J291" i="38"/>
  <c r="J290" i="38"/>
  <c r="J289" i="38"/>
  <c r="J288" i="38"/>
  <c r="J287" i="38"/>
  <c r="J286" i="38"/>
  <c r="J285" i="38"/>
  <c r="J284" i="38"/>
  <c r="J283" i="38"/>
  <c r="J282" i="38"/>
  <c r="J281" i="38"/>
  <c r="J280" i="38"/>
  <c r="J279" i="38"/>
  <c r="J278" i="38"/>
  <c r="J277" i="38"/>
  <c r="J276" i="38"/>
  <c r="J275" i="38"/>
  <c r="J274" i="38"/>
  <c r="J273" i="38"/>
  <c r="J272" i="38"/>
  <c r="J271" i="38"/>
  <c r="J270" i="38"/>
  <c r="J269" i="38"/>
  <c r="J268" i="38"/>
  <c r="J267" i="38"/>
  <c r="J266" i="38"/>
  <c r="J265" i="38"/>
  <c r="J264" i="38"/>
  <c r="J263" i="38"/>
  <c r="J262" i="38"/>
  <c r="J261" i="38"/>
  <c r="J260" i="38"/>
  <c r="J259" i="38"/>
  <c r="J258" i="38"/>
  <c r="J257" i="38"/>
  <c r="J256" i="38"/>
  <c r="J255" i="38"/>
  <c r="J254" i="38"/>
  <c r="J253" i="38"/>
  <c r="J252" i="38"/>
  <c r="J251" i="38"/>
  <c r="J250" i="38"/>
  <c r="J249" i="38"/>
  <c r="J248" i="38"/>
  <c r="J247" i="38"/>
  <c r="J246" i="38"/>
  <c r="J245" i="38"/>
  <c r="J244" i="38"/>
  <c r="J243" i="38"/>
  <c r="J242" i="38"/>
  <c r="J241" i="38"/>
  <c r="J240" i="38"/>
  <c r="J239" i="38"/>
  <c r="J238" i="38"/>
  <c r="J237" i="38"/>
  <c r="J236" i="38"/>
  <c r="J235" i="38"/>
  <c r="J234" i="38"/>
  <c r="J233" i="38"/>
  <c r="J232" i="38"/>
  <c r="J231" i="38"/>
  <c r="J230" i="38"/>
  <c r="J229" i="38"/>
  <c r="J228" i="38"/>
  <c r="J227" i="38"/>
  <c r="J226" i="38"/>
  <c r="J225" i="38"/>
  <c r="J224" i="38"/>
  <c r="J223" i="38"/>
  <c r="J222" i="38"/>
  <c r="J221" i="38"/>
  <c r="J220" i="38"/>
  <c r="J219" i="38"/>
  <c r="J218" i="38"/>
  <c r="J217" i="38"/>
  <c r="J216" i="38"/>
  <c r="J215" i="38"/>
  <c r="J214" i="38"/>
  <c r="J213" i="38"/>
  <c r="J212" i="38"/>
  <c r="J211" i="38"/>
  <c r="J210" i="38"/>
  <c r="J209" i="38"/>
  <c r="J208" i="38"/>
  <c r="J207" i="38"/>
  <c r="J206" i="38"/>
  <c r="J205" i="38"/>
  <c r="J204" i="38"/>
  <c r="J203" i="38"/>
  <c r="J202" i="38"/>
  <c r="J201" i="38"/>
  <c r="J200" i="38"/>
  <c r="J199" i="38"/>
  <c r="J198" i="38"/>
  <c r="J197" i="38"/>
  <c r="J196" i="38"/>
  <c r="J195" i="38"/>
  <c r="J194" i="38"/>
  <c r="J193" i="38"/>
  <c r="J192" i="38"/>
  <c r="J191" i="38"/>
  <c r="J190" i="38"/>
  <c r="J189" i="38"/>
  <c r="J188" i="38"/>
  <c r="J187" i="38"/>
  <c r="J186" i="38"/>
  <c r="J185" i="38"/>
  <c r="J184" i="38"/>
  <c r="J183" i="38"/>
  <c r="J182" i="38"/>
  <c r="J181" i="38"/>
  <c r="J180" i="38"/>
  <c r="J179" i="38"/>
  <c r="J178" i="38"/>
  <c r="J177" i="38"/>
  <c r="J176" i="38"/>
  <c r="J175" i="38"/>
  <c r="J174" i="38"/>
  <c r="J173" i="38"/>
  <c r="J172" i="38"/>
  <c r="J171" i="38"/>
  <c r="J170" i="38"/>
  <c r="J169" i="38"/>
  <c r="J168" i="38"/>
  <c r="J167" i="38"/>
  <c r="J166" i="38"/>
  <c r="J165" i="38"/>
  <c r="J164" i="38"/>
  <c r="J163" i="38"/>
  <c r="J162" i="38"/>
  <c r="J161" i="38"/>
  <c r="J160" i="38"/>
  <c r="J159" i="38"/>
  <c r="J158" i="38"/>
  <c r="J157" i="38"/>
  <c r="J156" i="38"/>
  <c r="J155" i="38"/>
  <c r="J154" i="38"/>
  <c r="J153" i="38"/>
  <c r="J152" i="38"/>
  <c r="J151" i="38"/>
  <c r="J150" i="38"/>
  <c r="J149" i="38"/>
  <c r="J148" i="38"/>
  <c r="J147" i="38"/>
  <c r="J146" i="38"/>
  <c r="J145" i="38"/>
  <c r="J144" i="38"/>
  <c r="J143" i="38"/>
  <c r="J142" i="38"/>
  <c r="J141" i="38"/>
  <c r="J140" i="38"/>
  <c r="J139" i="38"/>
  <c r="J138" i="38"/>
  <c r="J137" i="38"/>
  <c r="J136" i="38"/>
  <c r="J135" i="38"/>
  <c r="J134" i="38"/>
  <c r="J133" i="38"/>
  <c r="J132" i="38"/>
  <c r="J131" i="38"/>
  <c r="J130" i="38"/>
  <c r="J129" i="38"/>
  <c r="J128" i="38"/>
  <c r="J127" i="38"/>
  <c r="J126" i="38"/>
  <c r="J125" i="38"/>
  <c r="J124" i="38"/>
  <c r="J123" i="38"/>
  <c r="J122" i="38"/>
  <c r="J121" i="38"/>
  <c r="J120" i="38"/>
  <c r="J119" i="38"/>
  <c r="J118" i="38"/>
  <c r="J117" i="38"/>
  <c r="J116" i="38"/>
  <c r="J115" i="38"/>
  <c r="J114" i="38"/>
  <c r="J113" i="38"/>
  <c r="J752" i="37"/>
  <c r="J751" i="37"/>
  <c r="J750" i="37"/>
  <c r="J749" i="37"/>
  <c r="J748" i="37"/>
  <c r="J747" i="37"/>
  <c r="J746" i="37"/>
  <c r="J745" i="37"/>
  <c r="J744" i="37"/>
  <c r="J743" i="37"/>
  <c r="J742" i="37"/>
  <c r="J741" i="37"/>
  <c r="J740" i="37"/>
  <c r="J739" i="37"/>
  <c r="J738" i="37"/>
  <c r="J737" i="37"/>
  <c r="J736" i="37"/>
  <c r="J735" i="37"/>
  <c r="J734" i="37"/>
  <c r="J733" i="37"/>
  <c r="J732" i="37"/>
  <c r="J731" i="37"/>
  <c r="J730" i="37"/>
  <c r="J729" i="37"/>
  <c r="J728" i="37"/>
  <c r="J727" i="37"/>
  <c r="J726" i="37"/>
  <c r="J725" i="37"/>
  <c r="J724" i="37"/>
  <c r="J723" i="37"/>
  <c r="J722" i="37"/>
  <c r="J721" i="37"/>
  <c r="J720" i="37"/>
  <c r="J719" i="37"/>
  <c r="J718" i="37"/>
  <c r="J717" i="37"/>
  <c r="J716" i="37"/>
  <c r="J715" i="37"/>
  <c r="J714" i="37"/>
  <c r="J713" i="37"/>
  <c r="J712" i="37"/>
  <c r="J711" i="37"/>
  <c r="J710" i="37"/>
  <c r="J709" i="37"/>
  <c r="J708" i="37"/>
  <c r="J707" i="37"/>
  <c r="J706" i="37"/>
  <c r="J705" i="37"/>
  <c r="J704" i="37"/>
  <c r="J703" i="37"/>
  <c r="J702" i="37"/>
  <c r="J701" i="37"/>
  <c r="J700" i="37"/>
  <c r="J699" i="37"/>
  <c r="J698" i="37"/>
  <c r="J697" i="37"/>
  <c r="J696" i="37"/>
  <c r="J695" i="37"/>
  <c r="J694" i="37"/>
  <c r="J693" i="37"/>
  <c r="J692" i="37"/>
  <c r="J691" i="37"/>
  <c r="J690" i="37"/>
  <c r="J689" i="37"/>
  <c r="J688" i="37"/>
  <c r="J687" i="37"/>
  <c r="J686" i="37"/>
  <c r="J685" i="37"/>
  <c r="J684" i="37"/>
  <c r="J683" i="37"/>
  <c r="J682" i="37"/>
  <c r="J681" i="37"/>
  <c r="J680" i="37"/>
  <c r="J679" i="37"/>
  <c r="J678" i="37"/>
  <c r="J677" i="37"/>
  <c r="J676" i="37"/>
  <c r="J675" i="37"/>
  <c r="J674" i="37"/>
  <c r="J673" i="37"/>
  <c r="J672" i="37"/>
  <c r="J671" i="37"/>
  <c r="J670" i="37"/>
  <c r="J669" i="37"/>
  <c r="J668" i="37"/>
  <c r="J667" i="37"/>
  <c r="J666" i="37"/>
  <c r="J665" i="37"/>
  <c r="J664" i="37"/>
  <c r="J663" i="37"/>
  <c r="J662" i="37"/>
  <c r="J661" i="37"/>
  <c r="J660" i="37"/>
  <c r="J659" i="37"/>
  <c r="J658" i="37"/>
  <c r="J657" i="37"/>
  <c r="J656" i="37"/>
  <c r="J655" i="37"/>
  <c r="J654" i="37"/>
  <c r="J653" i="37"/>
  <c r="J652" i="37"/>
  <c r="J651" i="37"/>
  <c r="J650" i="37"/>
  <c r="J649" i="37"/>
  <c r="J648" i="37"/>
  <c r="J647" i="37"/>
  <c r="J646" i="37"/>
  <c r="J645" i="37"/>
  <c r="J644" i="37"/>
  <c r="J643" i="37"/>
  <c r="J642" i="37"/>
  <c r="J641" i="37"/>
  <c r="J640" i="37"/>
  <c r="J639" i="37"/>
  <c r="J638" i="37"/>
  <c r="J637" i="37"/>
  <c r="J636" i="37"/>
  <c r="J635" i="37"/>
  <c r="J634" i="37"/>
  <c r="J633" i="37"/>
  <c r="J632" i="37"/>
  <c r="J631" i="37"/>
  <c r="J630" i="37"/>
  <c r="J629" i="37"/>
  <c r="J628" i="37"/>
  <c r="J627" i="37"/>
  <c r="J626" i="37"/>
  <c r="J625" i="37"/>
  <c r="J624" i="37"/>
  <c r="J623" i="37"/>
  <c r="J622" i="37"/>
  <c r="J621" i="37"/>
  <c r="J620" i="37"/>
  <c r="J619" i="37"/>
  <c r="J618" i="37"/>
  <c r="J617" i="37"/>
  <c r="J616" i="37"/>
  <c r="J615" i="37"/>
  <c r="J614" i="37"/>
  <c r="J613" i="37"/>
  <c r="J612" i="37"/>
  <c r="J611" i="37"/>
  <c r="J610" i="37"/>
  <c r="J609" i="37"/>
  <c r="J608" i="37"/>
  <c r="J607" i="37"/>
  <c r="J606" i="37"/>
  <c r="J605" i="37"/>
  <c r="J604" i="37"/>
  <c r="J603" i="37"/>
  <c r="J602" i="37"/>
  <c r="J601" i="37"/>
  <c r="J600" i="37"/>
  <c r="J599" i="37"/>
  <c r="J598" i="37"/>
  <c r="J597" i="37"/>
  <c r="J596" i="37"/>
  <c r="J595" i="37"/>
  <c r="J594" i="37"/>
  <c r="J593" i="37"/>
  <c r="J592" i="37"/>
  <c r="J591" i="37"/>
  <c r="J590" i="37"/>
  <c r="J589" i="37"/>
  <c r="J588" i="37"/>
  <c r="J587" i="37"/>
  <c r="J586" i="37"/>
  <c r="J585" i="37"/>
  <c r="J584" i="37"/>
  <c r="J583" i="37"/>
  <c r="J582" i="37"/>
  <c r="J581" i="37"/>
  <c r="J580" i="37"/>
  <c r="J579" i="37"/>
  <c r="J578" i="37"/>
  <c r="J577" i="37"/>
  <c r="J576" i="37"/>
  <c r="J575" i="37"/>
  <c r="J574" i="37"/>
  <c r="J573" i="37"/>
  <c r="J572" i="37"/>
  <c r="J571" i="37"/>
  <c r="J570" i="37"/>
  <c r="J569" i="37"/>
  <c r="J568" i="37"/>
  <c r="J567" i="37"/>
  <c r="J566" i="37"/>
  <c r="J565" i="37"/>
  <c r="J564" i="37"/>
  <c r="J563" i="37"/>
  <c r="J562" i="37"/>
  <c r="J561" i="37"/>
  <c r="J560" i="37"/>
  <c r="J559" i="37"/>
  <c r="J558" i="37"/>
  <c r="J557" i="37"/>
  <c r="J556" i="37"/>
  <c r="J555" i="37"/>
  <c r="J554" i="37"/>
  <c r="J553" i="37"/>
  <c r="J552" i="37"/>
  <c r="J551" i="37"/>
  <c r="J550" i="37"/>
  <c r="J549" i="37"/>
  <c r="J548" i="37"/>
  <c r="J547" i="37"/>
  <c r="J546" i="37"/>
  <c r="J545" i="37"/>
  <c r="J544" i="37"/>
  <c r="J543" i="37"/>
  <c r="J542" i="37"/>
  <c r="J541" i="37"/>
  <c r="J540" i="37"/>
  <c r="J539" i="37"/>
  <c r="J538" i="37"/>
  <c r="J537" i="37"/>
  <c r="J536" i="37"/>
  <c r="J535" i="37"/>
  <c r="J534" i="37"/>
  <c r="J533" i="37"/>
  <c r="J532" i="37"/>
  <c r="J531" i="37"/>
  <c r="J530" i="37"/>
  <c r="J529" i="37"/>
  <c r="J528" i="37"/>
  <c r="J527" i="37"/>
  <c r="J526" i="37"/>
  <c r="J525" i="37"/>
  <c r="J524" i="37"/>
  <c r="J523" i="37"/>
  <c r="J522" i="37"/>
  <c r="J521" i="37"/>
  <c r="J520" i="37"/>
  <c r="J519" i="37"/>
  <c r="J518" i="37"/>
  <c r="J517" i="37"/>
  <c r="J516" i="37"/>
  <c r="J515" i="37"/>
  <c r="J514" i="37"/>
  <c r="J513" i="37"/>
  <c r="J512" i="37"/>
  <c r="J511" i="37"/>
  <c r="J510" i="37"/>
  <c r="J509" i="37"/>
  <c r="J508" i="37"/>
  <c r="J507" i="37"/>
  <c r="J506" i="37"/>
  <c r="J505" i="37"/>
  <c r="J504" i="37"/>
  <c r="J503" i="37"/>
  <c r="J502" i="37"/>
  <c r="J501" i="37"/>
  <c r="J500" i="37"/>
  <c r="J499" i="37"/>
  <c r="J498" i="37"/>
  <c r="J497" i="37"/>
  <c r="J496" i="37"/>
  <c r="J495" i="37"/>
  <c r="J494" i="37"/>
  <c r="J493" i="37"/>
  <c r="J492" i="37"/>
  <c r="J491" i="37"/>
  <c r="J490" i="37"/>
  <c r="J489" i="37"/>
  <c r="J488" i="37"/>
  <c r="J487" i="37"/>
  <c r="J486" i="37"/>
  <c r="J485" i="37"/>
  <c r="J484" i="37"/>
  <c r="J483" i="37"/>
  <c r="J482" i="37"/>
  <c r="J481" i="37"/>
  <c r="J480" i="37"/>
  <c r="J479" i="37"/>
  <c r="J478" i="37"/>
  <c r="J477" i="37"/>
  <c r="J476" i="37"/>
  <c r="J475" i="37"/>
  <c r="J474" i="37"/>
  <c r="J473" i="37"/>
  <c r="J472" i="37"/>
  <c r="J471" i="37"/>
  <c r="J470" i="37"/>
  <c r="J469" i="37"/>
  <c r="J468" i="37"/>
  <c r="J467" i="37"/>
  <c r="J466" i="37"/>
  <c r="J465" i="37"/>
  <c r="J464" i="37"/>
  <c r="J463" i="37"/>
  <c r="J462" i="37"/>
  <c r="J461" i="37"/>
  <c r="J460" i="37"/>
  <c r="J459" i="37"/>
  <c r="J458" i="37"/>
  <c r="J457" i="37"/>
  <c r="J456" i="37"/>
  <c r="J455" i="37"/>
  <c r="J454" i="37"/>
  <c r="J453" i="37"/>
  <c r="J452" i="37"/>
  <c r="J451" i="37"/>
  <c r="J450" i="37"/>
  <c r="J449" i="37"/>
  <c r="J448" i="37"/>
  <c r="J447" i="37"/>
  <c r="J446" i="37"/>
  <c r="J445" i="37"/>
  <c r="J444" i="37"/>
  <c r="J443" i="37"/>
  <c r="J442" i="37"/>
  <c r="J441" i="37"/>
  <c r="J440" i="37"/>
  <c r="J439" i="37"/>
  <c r="J438" i="37"/>
  <c r="J437" i="37"/>
  <c r="J436" i="37"/>
  <c r="J435" i="37"/>
  <c r="J434" i="37"/>
  <c r="J433" i="37"/>
  <c r="J432" i="37"/>
  <c r="J431" i="37"/>
  <c r="J430" i="37"/>
  <c r="J429" i="37"/>
  <c r="J428" i="37"/>
  <c r="J427" i="37"/>
  <c r="J426" i="37"/>
  <c r="J425" i="37"/>
  <c r="J424" i="37"/>
  <c r="J423" i="37"/>
  <c r="J422" i="37"/>
  <c r="J421" i="37"/>
  <c r="J420" i="37"/>
  <c r="J419" i="37"/>
  <c r="J418" i="37"/>
  <c r="J417" i="37"/>
  <c r="J416" i="37"/>
  <c r="J415" i="37"/>
  <c r="J414" i="37"/>
  <c r="J413" i="37"/>
  <c r="J412" i="37"/>
  <c r="J411" i="37"/>
  <c r="J410" i="37"/>
  <c r="J409" i="37"/>
  <c r="J408" i="37"/>
  <c r="J407" i="37"/>
  <c r="J406" i="37"/>
  <c r="J405" i="37"/>
  <c r="J404" i="37"/>
  <c r="J403" i="37"/>
  <c r="J402" i="37"/>
  <c r="J401" i="37"/>
  <c r="J400" i="37"/>
  <c r="J399" i="37"/>
  <c r="J398" i="37"/>
  <c r="J397" i="37"/>
  <c r="J396" i="37"/>
  <c r="J395" i="37"/>
  <c r="J394" i="37"/>
  <c r="J393" i="37"/>
  <c r="J392" i="37"/>
  <c r="J391" i="37"/>
  <c r="J390" i="37"/>
  <c r="J389" i="37"/>
  <c r="J388" i="37"/>
  <c r="J387" i="37"/>
  <c r="J386" i="37"/>
  <c r="J385" i="37"/>
  <c r="J384" i="37"/>
  <c r="J383" i="37"/>
  <c r="J382" i="37"/>
  <c r="J381" i="37"/>
  <c r="J380" i="37"/>
  <c r="J379" i="37"/>
  <c r="J378" i="37"/>
  <c r="J377" i="37"/>
  <c r="J376" i="37"/>
  <c r="J375" i="37"/>
  <c r="J374" i="37"/>
  <c r="J373" i="37"/>
  <c r="J372" i="37"/>
  <c r="J371" i="37"/>
  <c r="J370" i="37"/>
  <c r="J369" i="37"/>
  <c r="J368" i="37"/>
  <c r="J367" i="37"/>
  <c r="J366" i="37"/>
  <c r="J365" i="37"/>
  <c r="J364" i="37"/>
  <c r="J363" i="37"/>
  <c r="J362" i="37"/>
  <c r="J361" i="37"/>
  <c r="J360" i="37"/>
  <c r="J359" i="37"/>
  <c r="J358" i="37"/>
  <c r="J357" i="37"/>
  <c r="J356" i="37"/>
  <c r="J355" i="37"/>
  <c r="J354" i="37"/>
  <c r="J353" i="37"/>
  <c r="J352" i="37"/>
  <c r="J351" i="37"/>
  <c r="J350" i="37"/>
  <c r="J349" i="37"/>
  <c r="J348" i="37"/>
  <c r="J347" i="37"/>
  <c r="J346" i="37"/>
  <c r="J345" i="37"/>
  <c r="J344" i="37"/>
  <c r="J343" i="37"/>
  <c r="J342" i="37"/>
  <c r="J341" i="37"/>
  <c r="J340" i="37"/>
  <c r="J339" i="37"/>
  <c r="J338" i="37"/>
  <c r="J337" i="37"/>
  <c r="J336" i="37"/>
  <c r="J335" i="37"/>
  <c r="J334" i="37"/>
  <c r="J333" i="37"/>
  <c r="J332" i="37"/>
  <c r="J331" i="37"/>
  <c r="J330" i="37"/>
  <c r="J329" i="37"/>
  <c r="J328" i="37"/>
  <c r="J327" i="37"/>
  <c r="J326" i="37"/>
  <c r="J325" i="37"/>
  <c r="J324" i="37"/>
  <c r="J323" i="37"/>
  <c r="J322" i="37"/>
  <c r="J321" i="37"/>
  <c r="J320" i="37"/>
  <c r="J319" i="37"/>
  <c r="J318" i="37"/>
  <c r="J317" i="37"/>
  <c r="J316" i="37"/>
  <c r="J315" i="37"/>
  <c r="J314" i="37"/>
  <c r="J313" i="37"/>
  <c r="J312" i="37"/>
  <c r="J311" i="37"/>
  <c r="J310" i="37"/>
  <c r="J309" i="37"/>
  <c r="J308" i="37"/>
  <c r="J307" i="37"/>
  <c r="J306" i="37"/>
  <c r="J305" i="37"/>
  <c r="J304" i="37"/>
  <c r="J303" i="37"/>
  <c r="J302" i="37"/>
  <c r="J301" i="37"/>
  <c r="J300" i="37"/>
  <c r="J299" i="37"/>
  <c r="J298" i="37"/>
  <c r="J297" i="37"/>
  <c r="J296" i="37"/>
  <c r="J295" i="37"/>
  <c r="J294" i="37"/>
  <c r="J293" i="37"/>
  <c r="J292" i="37"/>
  <c r="J291" i="37"/>
  <c r="J290" i="37"/>
  <c r="J289" i="37"/>
  <c r="J288" i="37"/>
  <c r="J287" i="37"/>
  <c r="J286" i="37"/>
  <c r="J285" i="37"/>
  <c r="J284" i="37"/>
  <c r="J283" i="37"/>
  <c r="J282" i="37"/>
  <c r="J281" i="37"/>
  <c r="J280" i="37"/>
  <c r="J279" i="37"/>
  <c r="J278" i="37"/>
  <c r="J277" i="37"/>
  <c r="J276" i="37"/>
  <c r="J275" i="37"/>
  <c r="J274" i="37"/>
  <c r="J273" i="37"/>
  <c r="J272" i="37"/>
  <c r="J271" i="37"/>
  <c r="J270" i="37"/>
  <c r="J269" i="37"/>
  <c r="J268" i="37"/>
  <c r="J267" i="37"/>
  <c r="J266" i="37"/>
  <c r="J265" i="37"/>
  <c r="J264" i="37"/>
  <c r="J263" i="37"/>
  <c r="J262" i="37"/>
  <c r="J261" i="37"/>
  <c r="J260" i="37"/>
  <c r="J259" i="37"/>
  <c r="J258" i="37"/>
  <c r="J257" i="37"/>
  <c r="J256" i="37"/>
  <c r="J255" i="37"/>
  <c r="J254" i="37"/>
  <c r="J253" i="37"/>
  <c r="J252" i="37"/>
  <c r="J251" i="37"/>
  <c r="J250" i="37"/>
  <c r="J249" i="37"/>
  <c r="J248" i="37"/>
  <c r="J247" i="37"/>
  <c r="J246" i="37"/>
  <c r="J245" i="37"/>
  <c r="J244" i="37"/>
  <c r="J243" i="37"/>
  <c r="J242" i="37"/>
  <c r="J241" i="37"/>
  <c r="J240" i="37"/>
  <c r="J239" i="37"/>
  <c r="J238" i="37"/>
  <c r="J237" i="37"/>
  <c r="J236" i="37"/>
  <c r="J235" i="37"/>
  <c r="J234" i="37"/>
  <c r="J233" i="37"/>
  <c r="J232" i="37"/>
  <c r="J231" i="37"/>
  <c r="J230" i="37"/>
  <c r="J229" i="37"/>
  <c r="J228" i="37"/>
  <c r="J227" i="37"/>
  <c r="J226" i="37"/>
  <c r="J225" i="37"/>
  <c r="J224" i="37"/>
  <c r="J223" i="37"/>
  <c r="J222" i="37"/>
  <c r="J221" i="37"/>
  <c r="J220" i="37"/>
  <c r="J219" i="37"/>
  <c r="J218" i="37"/>
  <c r="J217" i="37"/>
  <c r="J216" i="37"/>
  <c r="J215" i="37"/>
  <c r="J214" i="37"/>
  <c r="J213" i="37"/>
  <c r="J212" i="37"/>
  <c r="J211" i="37"/>
  <c r="J210" i="37"/>
  <c r="J209" i="37"/>
  <c r="J208" i="37"/>
  <c r="J207" i="37"/>
  <c r="J206" i="37"/>
  <c r="J205" i="37"/>
  <c r="J204" i="37"/>
  <c r="J203" i="37"/>
  <c r="J202" i="37"/>
  <c r="J201" i="37"/>
  <c r="J200" i="37"/>
  <c r="J199" i="37"/>
  <c r="J198" i="37"/>
  <c r="J197" i="37"/>
  <c r="J196" i="37"/>
  <c r="J195" i="37"/>
  <c r="J194" i="37"/>
  <c r="J193" i="37"/>
  <c r="J192" i="37"/>
  <c r="J191" i="37"/>
  <c r="J190" i="37"/>
  <c r="J189" i="37"/>
  <c r="J188" i="37"/>
  <c r="J187" i="37"/>
  <c r="J186" i="37"/>
  <c r="J185" i="37"/>
  <c r="J184" i="37"/>
  <c r="J183" i="37"/>
  <c r="J182" i="37"/>
  <c r="J181" i="37"/>
  <c r="J180" i="37"/>
  <c r="J179" i="37"/>
  <c r="J178" i="37"/>
  <c r="J177" i="37"/>
  <c r="J176" i="37"/>
  <c r="J175" i="37"/>
  <c r="J174" i="37"/>
  <c r="J173" i="37"/>
  <c r="J172" i="37"/>
  <c r="J171" i="37"/>
  <c r="J170" i="37"/>
  <c r="J169" i="37"/>
  <c r="J168" i="37"/>
  <c r="J167" i="37"/>
  <c r="J166" i="37"/>
  <c r="J165" i="37"/>
  <c r="J164" i="37"/>
  <c r="J163" i="37"/>
  <c r="J162" i="37"/>
  <c r="J161" i="37"/>
  <c r="J160" i="37"/>
  <c r="J159" i="37"/>
  <c r="J158" i="37"/>
  <c r="J157" i="37"/>
  <c r="J156" i="37"/>
  <c r="J155" i="37"/>
  <c r="J154" i="37"/>
  <c r="J153" i="37"/>
  <c r="J152" i="37"/>
  <c r="J151" i="37"/>
  <c r="J150" i="37"/>
  <c r="J149" i="37"/>
  <c r="J148" i="37"/>
  <c r="J147" i="37"/>
  <c r="J146" i="37"/>
  <c r="J145" i="37"/>
  <c r="J144" i="37"/>
  <c r="J143" i="37"/>
  <c r="J142" i="37"/>
  <c r="J141" i="37"/>
  <c r="J140" i="37"/>
  <c r="J139" i="37"/>
  <c r="J138" i="37"/>
  <c r="J137" i="37"/>
  <c r="J136" i="37"/>
  <c r="J135" i="37"/>
  <c r="J134" i="37"/>
  <c r="J133" i="37"/>
  <c r="J132" i="37"/>
  <c r="J131" i="37"/>
  <c r="J130" i="37"/>
  <c r="J129" i="37"/>
  <c r="J128" i="37"/>
  <c r="J127" i="37"/>
  <c r="J126" i="37"/>
  <c r="J125" i="37"/>
  <c r="J124" i="37"/>
  <c r="J123" i="37"/>
  <c r="J122" i="37"/>
  <c r="J121" i="37"/>
  <c r="J120" i="37"/>
  <c r="J119" i="37"/>
  <c r="J118" i="37"/>
  <c r="J117" i="37"/>
  <c r="J116" i="37"/>
  <c r="J115" i="37"/>
  <c r="J114" i="37"/>
  <c r="J113" i="37"/>
  <c r="J752" i="36"/>
  <c r="J751" i="36"/>
  <c r="J750" i="36"/>
  <c r="J749" i="36"/>
  <c r="J748" i="36"/>
  <c r="J747" i="36"/>
  <c r="J746" i="36"/>
  <c r="J745" i="36"/>
  <c r="J744" i="36"/>
  <c r="J743" i="36"/>
  <c r="J742" i="36"/>
  <c r="J741" i="36"/>
  <c r="J740" i="36"/>
  <c r="J739" i="36"/>
  <c r="J738" i="36"/>
  <c r="J737" i="36"/>
  <c r="J736" i="36"/>
  <c r="J735" i="36"/>
  <c r="J734" i="36"/>
  <c r="J733" i="36"/>
  <c r="J732" i="36"/>
  <c r="J731" i="36"/>
  <c r="J730" i="36"/>
  <c r="J729" i="36"/>
  <c r="J728" i="36"/>
  <c r="J727" i="36"/>
  <c r="J726" i="36"/>
  <c r="J725" i="36"/>
  <c r="J724" i="36"/>
  <c r="J723" i="36"/>
  <c r="J722" i="36"/>
  <c r="J721" i="36"/>
  <c r="J720" i="36"/>
  <c r="J719" i="36"/>
  <c r="J718" i="36"/>
  <c r="J717" i="36"/>
  <c r="J716" i="36"/>
  <c r="J715" i="36"/>
  <c r="J714" i="36"/>
  <c r="J713" i="36"/>
  <c r="J712" i="36"/>
  <c r="J711" i="36"/>
  <c r="J710" i="36"/>
  <c r="J709" i="36"/>
  <c r="J708" i="36"/>
  <c r="J707" i="36"/>
  <c r="J706" i="36"/>
  <c r="J705" i="36"/>
  <c r="J704" i="36"/>
  <c r="J703" i="36"/>
  <c r="J702" i="36"/>
  <c r="J701" i="36"/>
  <c r="J700" i="36"/>
  <c r="J699" i="36"/>
  <c r="J698" i="36"/>
  <c r="J697" i="36"/>
  <c r="J696" i="36"/>
  <c r="J695" i="36"/>
  <c r="J694" i="36"/>
  <c r="J693" i="36"/>
  <c r="J692" i="36"/>
  <c r="J691" i="36"/>
  <c r="J690" i="36"/>
  <c r="J689" i="36"/>
  <c r="J688" i="36"/>
  <c r="J687" i="36"/>
  <c r="J686" i="36"/>
  <c r="J685" i="36"/>
  <c r="J684" i="36"/>
  <c r="J683" i="36"/>
  <c r="J682" i="36"/>
  <c r="J681" i="36"/>
  <c r="J680" i="36"/>
  <c r="J679" i="36"/>
  <c r="J678" i="36"/>
  <c r="J677" i="36"/>
  <c r="J676" i="36"/>
  <c r="J675" i="36"/>
  <c r="J674" i="36"/>
  <c r="J673" i="36"/>
  <c r="J672" i="36"/>
  <c r="J671" i="36"/>
  <c r="J670" i="36"/>
  <c r="J669" i="36"/>
  <c r="J668" i="36"/>
  <c r="J667" i="36"/>
  <c r="J666" i="36"/>
  <c r="J665" i="36"/>
  <c r="J664" i="36"/>
  <c r="J663" i="36"/>
  <c r="J662" i="36"/>
  <c r="J661" i="36"/>
  <c r="J660" i="36"/>
  <c r="J659" i="36"/>
  <c r="J658" i="36"/>
  <c r="J657" i="36"/>
  <c r="J656" i="36"/>
  <c r="J655" i="36"/>
  <c r="J654" i="36"/>
  <c r="J653" i="36"/>
  <c r="J652" i="36"/>
  <c r="J651" i="36"/>
  <c r="J650" i="36"/>
  <c r="J649" i="36"/>
  <c r="J648" i="36"/>
  <c r="J647" i="36"/>
  <c r="J646" i="36"/>
  <c r="J645" i="36"/>
  <c r="J644" i="36"/>
  <c r="J643" i="36"/>
  <c r="J642" i="36"/>
  <c r="J641" i="36"/>
  <c r="J640" i="36"/>
  <c r="J639" i="36"/>
  <c r="J638" i="36"/>
  <c r="J637" i="36"/>
  <c r="J636" i="36"/>
  <c r="J635" i="36"/>
  <c r="J634" i="36"/>
  <c r="J633" i="36"/>
  <c r="J632" i="36"/>
  <c r="J631" i="36"/>
  <c r="J630" i="36"/>
  <c r="J629" i="36"/>
  <c r="J628" i="36"/>
  <c r="J627" i="36"/>
  <c r="J626" i="36"/>
  <c r="J625" i="36"/>
  <c r="J624" i="36"/>
  <c r="J623" i="36"/>
  <c r="J622" i="36"/>
  <c r="J621" i="36"/>
  <c r="J620" i="36"/>
  <c r="J619" i="36"/>
  <c r="J618" i="36"/>
  <c r="J617" i="36"/>
  <c r="J616" i="36"/>
  <c r="J615" i="36"/>
  <c r="J614" i="36"/>
  <c r="J613" i="36"/>
  <c r="J612" i="36"/>
  <c r="J611" i="36"/>
  <c r="J610" i="36"/>
  <c r="J609" i="36"/>
  <c r="J608" i="36"/>
  <c r="J607" i="36"/>
  <c r="J606" i="36"/>
  <c r="J605" i="36"/>
  <c r="J604" i="36"/>
  <c r="J603" i="36"/>
  <c r="J602" i="36"/>
  <c r="J601" i="36"/>
  <c r="J600" i="36"/>
  <c r="J599" i="36"/>
  <c r="J598" i="36"/>
  <c r="J597" i="36"/>
  <c r="J596" i="36"/>
  <c r="J595" i="36"/>
  <c r="J594" i="36"/>
  <c r="J593" i="36"/>
  <c r="J592" i="36"/>
  <c r="J591" i="36"/>
  <c r="J590" i="36"/>
  <c r="J589" i="36"/>
  <c r="J588" i="36"/>
  <c r="J587" i="36"/>
  <c r="J586" i="36"/>
  <c r="J585" i="36"/>
  <c r="J584" i="36"/>
  <c r="J583" i="36"/>
  <c r="J582" i="36"/>
  <c r="J581" i="36"/>
  <c r="J580" i="36"/>
  <c r="J579" i="36"/>
  <c r="J578" i="36"/>
  <c r="J577" i="36"/>
  <c r="J576" i="36"/>
  <c r="J575" i="36"/>
  <c r="J574" i="36"/>
  <c r="J573" i="36"/>
  <c r="J572" i="36"/>
  <c r="J571" i="36"/>
  <c r="J570" i="36"/>
  <c r="J569" i="36"/>
  <c r="J568" i="36"/>
  <c r="J567" i="36"/>
  <c r="J566" i="36"/>
  <c r="J565" i="36"/>
  <c r="J564" i="36"/>
  <c r="J563" i="36"/>
  <c r="J562" i="36"/>
  <c r="J561" i="36"/>
  <c r="J560" i="36"/>
  <c r="J559" i="36"/>
  <c r="J558" i="36"/>
  <c r="J557" i="36"/>
  <c r="J556" i="36"/>
  <c r="J555" i="36"/>
  <c r="J554" i="36"/>
  <c r="J553" i="36"/>
  <c r="J552" i="36"/>
  <c r="J551" i="36"/>
  <c r="J550" i="36"/>
  <c r="J549" i="36"/>
  <c r="J548" i="36"/>
  <c r="J547" i="36"/>
  <c r="J546" i="36"/>
  <c r="J545" i="36"/>
  <c r="J544" i="36"/>
  <c r="J543" i="36"/>
  <c r="J542" i="36"/>
  <c r="J541" i="36"/>
  <c r="J540" i="36"/>
  <c r="J539" i="36"/>
  <c r="J538" i="36"/>
  <c r="J537" i="36"/>
  <c r="J536" i="36"/>
  <c r="J535" i="36"/>
  <c r="J534" i="36"/>
  <c r="J533" i="36"/>
  <c r="J532" i="36"/>
  <c r="J531" i="36"/>
  <c r="J530" i="36"/>
  <c r="J529" i="36"/>
  <c r="J528" i="36"/>
  <c r="J527" i="36"/>
  <c r="J526" i="36"/>
  <c r="J525" i="36"/>
  <c r="J524" i="36"/>
  <c r="J523" i="36"/>
  <c r="J522" i="36"/>
  <c r="J521" i="36"/>
  <c r="J520" i="36"/>
  <c r="J519" i="36"/>
  <c r="J518" i="36"/>
  <c r="J517" i="36"/>
  <c r="J516" i="36"/>
  <c r="J515" i="36"/>
  <c r="J514" i="36"/>
  <c r="J513" i="36"/>
  <c r="J512" i="36"/>
  <c r="J511" i="36"/>
  <c r="J510" i="36"/>
  <c r="J509" i="36"/>
  <c r="J508" i="36"/>
  <c r="J507" i="36"/>
  <c r="J506" i="36"/>
  <c r="J505" i="36"/>
  <c r="J504" i="36"/>
  <c r="J503" i="36"/>
  <c r="J502" i="36"/>
  <c r="J501" i="36"/>
  <c r="J500" i="36"/>
  <c r="J499" i="36"/>
  <c r="J498" i="36"/>
  <c r="J497" i="36"/>
  <c r="J496" i="36"/>
  <c r="J495" i="36"/>
  <c r="J494" i="36"/>
  <c r="J493" i="36"/>
  <c r="J492" i="36"/>
  <c r="J491" i="36"/>
  <c r="J490" i="36"/>
  <c r="J489" i="36"/>
  <c r="J488" i="36"/>
  <c r="J487" i="36"/>
  <c r="J486" i="36"/>
  <c r="J485" i="36"/>
  <c r="J484" i="36"/>
  <c r="J483" i="36"/>
  <c r="J482" i="36"/>
  <c r="J481" i="36"/>
  <c r="J480" i="36"/>
  <c r="J479" i="36"/>
  <c r="J478" i="36"/>
  <c r="J477" i="36"/>
  <c r="J476" i="36"/>
  <c r="J475" i="36"/>
  <c r="J474" i="36"/>
  <c r="J473" i="36"/>
  <c r="J472" i="36"/>
  <c r="J471" i="36"/>
  <c r="J470" i="36"/>
  <c r="J469" i="36"/>
  <c r="J468" i="36"/>
  <c r="J467" i="36"/>
  <c r="J466" i="36"/>
  <c r="J465" i="36"/>
  <c r="J464" i="36"/>
  <c r="J463" i="36"/>
  <c r="J462" i="36"/>
  <c r="J461" i="36"/>
  <c r="J460" i="36"/>
  <c r="J459" i="36"/>
  <c r="J458" i="36"/>
  <c r="J457" i="36"/>
  <c r="J456" i="36"/>
  <c r="J455" i="36"/>
  <c r="J454" i="36"/>
  <c r="J453" i="36"/>
  <c r="J452" i="36"/>
  <c r="J451" i="36"/>
  <c r="J450" i="36"/>
  <c r="J449" i="36"/>
  <c r="J448" i="36"/>
  <c r="J447" i="36"/>
  <c r="J446" i="36"/>
  <c r="J445" i="36"/>
  <c r="J444" i="36"/>
  <c r="J443" i="36"/>
  <c r="J442" i="36"/>
  <c r="J441" i="36"/>
  <c r="J440" i="36"/>
  <c r="J439" i="36"/>
  <c r="J438" i="36"/>
  <c r="J437" i="36"/>
  <c r="J436" i="36"/>
  <c r="J435" i="36"/>
  <c r="J434" i="36"/>
  <c r="J433" i="36"/>
  <c r="J432" i="36"/>
  <c r="J431" i="36"/>
  <c r="J430" i="36"/>
  <c r="J429" i="36"/>
  <c r="J428" i="36"/>
  <c r="J427" i="36"/>
  <c r="J426" i="36"/>
  <c r="J425" i="36"/>
  <c r="J424" i="36"/>
  <c r="J423" i="36"/>
  <c r="J422" i="36"/>
  <c r="J421" i="36"/>
  <c r="J420" i="36"/>
  <c r="J419" i="36"/>
  <c r="J418" i="36"/>
  <c r="J417" i="36"/>
  <c r="J416" i="36"/>
  <c r="J415" i="36"/>
  <c r="J414" i="36"/>
  <c r="J413" i="36"/>
  <c r="J412" i="36"/>
  <c r="J411" i="36"/>
  <c r="J410" i="36"/>
  <c r="J409" i="36"/>
  <c r="J408" i="36"/>
  <c r="J407" i="36"/>
  <c r="J406" i="36"/>
  <c r="J405" i="36"/>
  <c r="J404" i="36"/>
  <c r="J403" i="36"/>
  <c r="J402" i="36"/>
  <c r="J401" i="36"/>
  <c r="J400" i="36"/>
  <c r="J399" i="36"/>
  <c r="J398" i="36"/>
  <c r="J397" i="36"/>
  <c r="J396" i="36"/>
  <c r="J395" i="36"/>
  <c r="J394" i="36"/>
  <c r="J393" i="36"/>
  <c r="J392" i="36"/>
  <c r="J391" i="36"/>
  <c r="J390" i="36"/>
  <c r="J389" i="36"/>
  <c r="J388" i="36"/>
  <c r="J387" i="36"/>
  <c r="J386" i="36"/>
  <c r="J385" i="36"/>
  <c r="J384" i="36"/>
  <c r="J383" i="36"/>
  <c r="J382" i="36"/>
  <c r="J381" i="36"/>
  <c r="J380" i="36"/>
  <c r="J379" i="36"/>
  <c r="J378" i="36"/>
  <c r="J377" i="36"/>
  <c r="J376" i="36"/>
  <c r="J375" i="36"/>
  <c r="J374" i="36"/>
  <c r="J373" i="36"/>
  <c r="J372" i="36"/>
  <c r="J371" i="36"/>
  <c r="J370" i="36"/>
  <c r="J369" i="36"/>
  <c r="J368" i="36"/>
  <c r="J367" i="36"/>
  <c r="J366" i="36"/>
  <c r="J365" i="36"/>
  <c r="J364" i="36"/>
  <c r="J363" i="36"/>
  <c r="J362" i="36"/>
  <c r="J361" i="36"/>
  <c r="J360" i="36"/>
  <c r="J359" i="36"/>
  <c r="J358" i="36"/>
  <c r="J357" i="36"/>
  <c r="J356" i="36"/>
  <c r="J355" i="36"/>
  <c r="J354" i="36"/>
  <c r="J353" i="36"/>
  <c r="J352" i="36"/>
  <c r="J351" i="36"/>
  <c r="J350" i="36"/>
  <c r="J349" i="36"/>
  <c r="J348" i="36"/>
  <c r="J347" i="36"/>
  <c r="J346" i="36"/>
  <c r="J345" i="36"/>
  <c r="J344" i="36"/>
  <c r="J343" i="36"/>
  <c r="J342" i="36"/>
  <c r="J341" i="36"/>
  <c r="J340" i="36"/>
  <c r="J339" i="36"/>
  <c r="J338" i="36"/>
  <c r="J337" i="36"/>
  <c r="J336" i="36"/>
  <c r="J335" i="36"/>
  <c r="J334" i="36"/>
  <c r="J333" i="36"/>
  <c r="J332" i="36"/>
  <c r="J331" i="36"/>
  <c r="J330" i="36"/>
  <c r="J329" i="36"/>
  <c r="J328" i="36"/>
  <c r="J327" i="36"/>
  <c r="J326" i="36"/>
  <c r="J325" i="36"/>
  <c r="J324" i="36"/>
  <c r="J323" i="36"/>
  <c r="J322" i="36"/>
  <c r="J321" i="36"/>
  <c r="J320" i="36"/>
  <c r="J319" i="36"/>
  <c r="J318" i="36"/>
  <c r="J317" i="36"/>
  <c r="J316" i="36"/>
  <c r="J315" i="36"/>
  <c r="J314" i="36"/>
  <c r="J313" i="36"/>
  <c r="J312" i="36"/>
  <c r="J311" i="36"/>
  <c r="J310" i="36"/>
  <c r="J309" i="36"/>
  <c r="J308" i="36"/>
  <c r="J307" i="36"/>
  <c r="J306" i="36"/>
  <c r="J305" i="36"/>
  <c r="J304" i="36"/>
  <c r="J303" i="36"/>
  <c r="J302" i="36"/>
  <c r="J301" i="36"/>
  <c r="J300" i="36"/>
  <c r="J299" i="36"/>
  <c r="J298" i="36"/>
  <c r="J297" i="36"/>
  <c r="J296" i="36"/>
  <c r="J295" i="36"/>
  <c r="J294" i="36"/>
  <c r="J293" i="36"/>
  <c r="J292" i="36"/>
  <c r="J291" i="36"/>
  <c r="J290" i="36"/>
  <c r="J289" i="36"/>
  <c r="J288" i="36"/>
  <c r="J287" i="36"/>
  <c r="J286" i="36"/>
  <c r="J285" i="36"/>
  <c r="J284" i="36"/>
  <c r="J283" i="36"/>
  <c r="J282" i="36"/>
  <c r="J281" i="36"/>
  <c r="J280" i="36"/>
  <c r="J279" i="36"/>
  <c r="J278" i="36"/>
  <c r="J277" i="36"/>
  <c r="J276" i="36"/>
  <c r="J275" i="36"/>
  <c r="J274" i="36"/>
  <c r="J273" i="36"/>
  <c r="J272" i="36"/>
  <c r="J271" i="36"/>
  <c r="J270" i="36"/>
  <c r="J269" i="36"/>
  <c r="J268" i="36"/>
  <c r="J267" i="36"/>
  <c r="J266" i="36"/>
  <c r="J265" i="36"/>
  <c r="J264" i="36"/>
  <c r="J263" i="36"/>
  <c r="J262" i="36"/>
  <c r="J261" i="36"/>
  <c r="J260" i="36"/>
  <c r="J259" i="36"/>
  <c r="J258" i="36"/>
  <c r="J257" i="36"/>
  <c r="J256" i="36"/>
  <c r="J255" i="36"/>
  <c r="J254" i="36"/>
  <c r="J253" i="36"/>
  <c r="J252" i="36"/>
  <c r="J251" i="36"/>
  <c r="J250" i="36"/>
  <c r="J249" i="36"/>
  <c r="J248" i="36"/>
  <c r="J247" i="36"/>
  <c r="J246" i="36"/>
  <c r="J245" i="36"/>
  <c r="J244" i="36"/>
  <c r="J243" i="36"/>
  <c r="J242" i="36"/>
  <c r="J241" i="36"/>
  <c r="J240" i="36"/>
  <c r="J239" i="36"/>
  <c r="J238" i="36"/>
  <c r="J237" i="36"/>
  <c r="J236" i="36"/>
  <c r="J235" i="36"/>
  <c r="J234" i="36"/>
  <c r="J233" i="36"/>
  <c r="J232" i="36"/>
  <c r="J231" i="36"/>
  <c r="J230" i="36"/>
  <c r="J229" i="36"/>
  <c r="J228" i="36"/>
  <c r="J227" i="36"/>
  <c r="J226" i="36"/>
  <c r="J225" i="36"/>
  <c r="J224" i="36"/>
  <c r="J223" i="36"/>
  <c r="J222" i="36"/>
  <c r="J221" i="36"/>
  <c r="J220" i="36"/>
  <c r="J219" i="36"/>
  <c r="J218" i="36"/>
  <c r="J217" i="36"/>
  <c r="J216" i="36"/>
  <c r="J215" i="36"/>
  <c r="J214" i="36"/>
  <c r="J213" i="36"/>
  <c r="J212" i="36"/>
  <c r="J211" i="36"/>
  <c r="J210" i="36"/>
  <c r="J209" i="36"/>
  <c r="J208" i="36"/>
  <c r="J207" i="36"/>
  <c r="J206" i="36"/>
  <c r="J205" i="36"/>
  <c r="J204" i="36"/>
  <c r="J203" i="36"/>
  <c r="J202" i="36"/>
  <c r="J201" i="36"/>
  <c r="J200" i="36"/>
  <c r="J199" i="36"/>
  <c r="J198" i="36"/>
  <c r="J197" i="36"/>
  <c r="J196" i="36"/>
  <c r="J195" i="36"/>
  <c r="J194" i="36"/>
  <c r="J193" i="36"/>
  <c r="J192" i="36"/>
  <c r="J191" i="36"/>
  <c r="J190" i="36"/>
  <c r="J189" i="36"/>
  <c r="J188" i="36"/>
  <c r="J187" i="36"/>
  <c r="J186" i="36"/>
  <c r="J185" i="36"/>
  <c r="J184" i="36"/>
  <c r="J183" i="36"/>
  <c r="J182" i="36"/>
  <c r="J181" i="36"/>
  <c r="J180" i="36"/>
  <c r="J179" i="36"/>
  <c r="J178" i="36"/>
  <c r="J177" i="36"/>
  <c r="J176" i="36"/>
  <c r="J175" i="36"/>
  <c r="J174" i="36"/>
  <c r="J173" i="36"/>
  <c r="J172" i="36"/>
  <c r="J171" i="36"/>
  <c r="J170" i="36"/>
  <c r="J169" i="36"/>
  <c r="J168" i="36"/>
  <c r="J167" i="36"/>
  <c r="J166" i="36"/>
  <c r="J165" i="36"/>
  <c r="J164" i="36"/>
  <c r="J163" i="36"/>
  <c r="J162" i="36"/>
  <c r="J161" i="36"/>
  <c r="J160" i="36"/>
  <c r="J159" i="36"/>
  <c r="J158" i="36"/>
  <c r="J157" i="36"/>
  <c r="J156" i="36"/>
  <c r="J155" i="36"/>
  <c r="J154" i="36"/>
  <c r="J153" i="36"/>
  <c r="J152" i="36"/>
  <c r="J151" i="36"/>
  <c r="J150" i="36"/>
  <c r="J149" i="36"/>
  <c r="J148" i="36"/>
  <c r="J147" i="36"/>
  <c r="J146" i="36"/>
  <c r="J145" i="36"/>
  <c r="J144" i="36"/>
  <c r="J143" i="36"/>
  <c r="J142" i="36"/>
  <c r="J141" i="36"/>
  <c r="J140" i="36"/>
  <c r="J139" i="36"/>
  <c r="J138" i="36"/>
  <c r="J137" i="36"/>
  <c r="J136" i="36"/>
  <c r="J135" i="36"/>
  <c r="J134" i="36"/>
  <c r="J133" i="36"/>
  <c r="J132" i="36"/>
  <c r="J131" i="36"/>
  <c r="J130" i="36"/>
  <c r="J129" i="36"/>
  <c r="J128" i="36"/>
  <c r="J127" i="36"/>
  <c r="J126" i="36"/>
  <c r="J125" i="36"/>
  <c r="J124" i="36"/>
  <c r="J123" i="36"/>
  <c r="J122" i="36"/>
  <c r="J121" i="36"/>
  <c r="J120" i="36"/>
  <c r="J119" i="36"/>
  <c r="J118" i="36"/>
  <c r="J117" i="36"/>
  <c r="J116" i="36"/>
  <c r="J115" i="36"/>
  <c r="J114" i="36"/>
  <c r="J113" i="36"/>
  <c r="J752" i="35"/>
  <c r="J751" i="35"/>
  <c r="J750" i="35"/>
  <c r="J749" i="35"/>
  <c r="J748" i="35"/>
  <c r="J747" i="35"/>
  <c r="J746" i="35"/>
  <c r="J745" i="35"/>
  <c r="J744" i="35"/>
  <c r="J743" i="35"/>
  <c r="J742" i="35"/>
  <c r="J741" i="35"/>
  <c r="J740" i="35"/>
  <c r="J739" i="35"/>
  <c r="J738" i="35"/>
  <c r="J737" i="35"/>
  <c r="J736" i="35"/>
  <c r="J735" i="35"/>
  <c r="J734" i="35"/>
  <c r="J733" i="35"/>
  <c r="J732" i="35"/>
  <c r="J731" i="35"/>
  <c r="J730" i="35"/>
  <c r="J729" i="35"/>
  <c r="J728" i="35"/>
  <c r="J727" i="35"/>
  <c r="J726" i="35"/>
  <c r="J725" i="35"/>
  <c r="J724" i="35"/>
  <c r="J723" i="35"/>
  <c r="J722" i="35"/>
  <c r="J721" i="35"/>
  <c r="J720" i="35"/>
  <c r="J719" i="35"/>
  <c r="J718" i="35"/>
  <c r="J717" i="35"/>
  <c r="J716" i="35"/>
  <c r="J715" i="35"/>
  <c r="J714" i="35"/>
  <c r="J713" i="35"/>
  <c r="J712" i="35"/>
  <c r="J711" i="35"/>
  <c r="J710" i="35"/>
  <c r="J709" i="35"/>
  <c r="J708" i="35"/>
  <c r="J707" i="35"/>
  <c r="J706" i="35"/>
  <c r="J705" i="35"/>
  <c r="J704" i="35"/>
  <c r="J703" i="35"/>
  <c r="J702" i="35"/>
  <c r="J701" i="35"/>
  <c r="J700" i="35"/>
  <c r="J699" i="35"/>
  <c r="J698" i="35"/>
  <c r="J697" i="35"/>
  <c r="J696" i="35"/>
  <c r="J695" i="35"/>
  <c r="J694" i="35"/>
  <c r="J693" i="35"/>
  <c r="J692" i="35"/>
  <c r="J691" i="35"/>
  <c r="J690" i="35"/>
  <c r="J689" i="35"/>
  <c r="J688" i="35"/>
  <c r="J687" i="35"/>
  <c r="J686" i="35"/>
  <c r="J685" i="35"/>
  <c r="J684" i="35"/>
  <c r="J683" i="35"/>
  <c r="J682" i="35"/>
  <c r="J681" i="35"/>
  <c r="J680" i="35"/>
  <c r="J679" i="35"/>
  <c r="J678" i="35"/>
  <c r="J677" i="35"/>
  <c r="J676" i="35"/>
  <c r="J675" i="35"/>
  <c r="J674" i="35"/>
  <c r="J673" i="35"/>
  <c r="J672" i="35"/>
  <c r="J671" i="35"/>
  <c r="J670" i="35"/>
  <c r="J669" i="35"/>
  <c r="J668" i="35"/>
  <c r="J667" i="35"/>
  <c r="J666" i="35"/>
  <c r="J665" i="35"/>
  <c r="J664" i="35"/>
  <c r="J663" i="35"/>
  <c r="J662" i="35"/>
  <c r="J661" i="35"/>
  <c r="J660" i="35"/>
  <c r="J659" i="35"/>
  <c r="J658" i="35"/>
  <c r="J657" i="35"/>
  <c r="J656" i="35"/>
  <c r="J655" i="35"/>
  <c r="J654" i="35"/>
  <c r="J653" i="35"/>
  <c r="J652" i="35"/>
  <c r="J651" i="35"/>
  <c r="J650" i="35"/>
  <c r="J649" i="35"/>
  <c r="J648" i="35"/>
  <c r="J647" i="35"/>
  <c r="J646" i="35"/>
  <c r="J645" i="35"/>
  <c r="J644" i="35"/>
  <c r="J643" i="35"/>
  <c r="J642" i="35"/>
  <c r="J641" i="35"/>
  <c r="J640" i="35"/>
  <c r="J639" i="35"/>
  <c r="J638" i="35"/>
  <c r="J637" i="35"/>
  <c r="J636" i="35"/>
  <c r="J635" i="35"/>
  <c r="J634" i="35"/>
  <c r="J633" i="35"/>
  <c r="J632" i="35"/>
  <c r="J631" i="35"/>
  <c r="J630" i="35"/>
  <c r="J629" i="35"/>
  <c r="J628" i="35"/>
  <c r="J627" i="35"/>
  <c r="J626" i="35"/>
  <c r="J625" i="35"/>
  <c r="J624" i="35"/>
  <c r="J623" i="35"/>
  <c r="J622" i="35"/>
  <c r="J621" i="35"/>
  <c r="J620" i="35"/>
  <c r="J619" i="35"/>
  <c r="J618" i="35"/>
  <c r="J617" i="35"/>
  <c r="J616" i="35"/>
  <c r="J615" i="35"/>
  <c r="J614" i="35"/>
  <c r="J613" i="35"/>
  <c r="J612" i="35"/>
  <c r="J611" i="35"/>
  <c r="J610" i="35"/>
  <c r="J609" i="35"/>
  <c r="J608" i="35"/>
  <c r="J607" i="35"/>
  <c r="J606" i="35"/>
  <c r="J605" i="35"/>
  <c r="J604" i="35"/>
  <c r="J603" i="35"/>
  <c r="J602" i="35"/>
  <c r="J601" i="35"/>
  <c r="J600" i="35"/>
  <c r="J599" i="35"/>
  <c r="J598" i="35"/>
  <c r="J597" i="35"/>
  <c r="J596" i="35"/>
  <c r="J595" i="35"/>
  <c r="J594" i="35"/>
  <c r="J593" i="35"/>
  <c r="J592" i="35"/>
  <c r="J591" i="35"/>
  <c r="J590" i="35"/>
  <c r="J589" i="35"/>
  <c r="J588" i="35"/>
  <c r="J587" i="35"/>
  <c r="J586" i="35"/>
  <c r="J585" i="35"/>
  <c r="J584" i="35"/>
  <c r="J583" i="35"/>
  <c r="J582" i="35"/>
  <c r="J581" i="35"/>
  <c r="J580" i="35"/>
  <c r="J579" i="35"/>
  <c r="J578" i="35"/>
  <c r="J577" i="35"/>
  <c r="J576" i="35"/>
  <c r="J575" i="35"/>
  <c r="J574" i="35"/>
  <c r="J573" i="35"/>
  <c r="J572" i="35"/>
  <c r="J571" i="35"/>
  <c r="J570" i="35"/>
  <c r="J569" i="35"/>
  <c r="J568" i="35"/>
  <c r="J567" i="35"/>
  <c r="J566" i="35"/>
  <c r="J565" i="35"/>
  <c r="J564" i="35"/>
  <c r="J563" i="35"/>
  <c r="J562" i="35"/>
  <c r="J561" i="35"/>
  <c r="J560" i="35"/>
  <c r="J559" i="35"/>
  <c r="J558" i="35"/>
  <c r="J557" i="35"/>
  <c r="J556" i="35"/>
  <c r="J555" i="35"/>
  <c r="J554" i="35"/>
  <c r="J553" i="35"/>
  <c r="J552" i="35"/>
  <c r="J551" i="35"/>
  <c r="J550" i="35"/>
  <c r="J549" i="35"/>
  <c r="J548" i="35"/>
  <c r="J547" i="35"/>
  <c r="J546" i="35"/>
  <c r="J545" i="35"/>
  <c r="J544" i="35"/>
  <c r="J543" i="35"/>
  <c r="J542" i="35"/>
  <c r="J541" i="35"/>
  <c r="J540" i="35"/>
  <c r="J539" i="35"/>
  <c r="J538" i="35"/>
  <c r="J537" i="35"/>
  <c r="J536" i="35"/>
  <c r="J535" i="35"/>
  <c r="J534" i="35"/>
  <c r="J533" i="35"/>
  <c r="J532" i="35"/>
  <c r="J531" i="35"/>
  <c r="J530" i="35"/>
  <c r="J529" i="35"/>
  <c r="J528" i="35"/>
  <c r="J527" i="35"/>
  <c r="J526" i="35"/>
  <c r="J525" i="35"/>
  <c r="J524" i="35"/>
  <c r="J523" i="35"/>
  <c r="J522" i="35"/>
  <c r="J521" i="35"/>
  <c r="J520" i="35"/>
  <c r="J519" i="35"/>
  <c r="J518" i="35"/>
  <c r="J517" i="35"/>
  <c r="J516" i="35"/>
  <c r="J515" i="35"/>
  <c r="J514" i="35"/>
  <c r="J513" i="35"/>
  <c r="J512" i="35"/>
  <c r="J511" i="35"/>
  <c r="J510" i="35"/>
  <c r="J509" i="35"/>
  <c r="J508" i="35"/>
  <c r="J507" i="35"/>
  <c r="J506" i="35"/>
  <c r="J505" i="35"/>
  <c r="J504" i="35"/>
  <c r="J503" i="35"/>
  <c r="J502" i="35"/>
  <c r="J501" i="35"/>
  <c r="J500" i="35"/>
  <c r="J499" i="35"/>
  <c r="J498" i="35"/>
  <c r="J497" i="35"/>
  <c r="J496" i="35"/>
  <c r="J495" i="35"/>
  <c r="J494" i="35"/>
  <c r="J493" i="35"/>
  <c r="J492" i="35"/>
  <c r="J491" i="35"/>
  <c r="J490" i="35"/>
  <c r="J489" i="35"/>
  <c r="J488" i="35"/>
  <c r="J487" i="35"/>
  <c r="J486" i="35"/>
  <c r="J485" i="35"/>
  <c r="J484" i="35"/>
  <c r="J483" i="35"/>
  <c r="J482" i="35"/>
  <c r="J481" i="35"/>
  <c r="J480" i="35"/>
  <c r="J479" i="35"/>
  <c r="J478" i="35"/>
  <c r="J477" i="35"/>
  <c r="J476" i="35"/>
  <c r="J475" i="35"/>
  <c r="J474" i="35"/>
  <c r="J473" i="35"/>
  <c r="J472" i="35"/>
  <c r="J471" i="35"/>
  <c r="J470" i="35"/>
  <c r="J469" i="35"/>
  <c r="J468" i="35"/>
  <c r="J467" i="35"/>
  <c r="J466" i="35"/>
  <c r="J465" i="35"/>
  <c r="J464" i="35"/>
  <c r="J463" i="35"/>
  <c r="J462" i="35"/>
  <c r="J461" i="35"/>
  <c r="J460" i="35"/>
  <c r="J459" i="35"/>
  <c r="J458" i="35"/>
  <c r="J457" i="35"/>
  <c r="J456" i="35"/>
  <c r="J455" i="35"/>
  <c r="J454" i="35"/>
  <c r="J453" i="35"/>
  <c r="J452" i="35"/>
  <c r="J451" i="35"/>
  <c r="J450" i="35"/>
  <c r="J449" i="35"/>
  <c r="J448" i="35"/>
  <c r="J447" i="35"/>
  <c r="J446" i="35"/>
  <c r="J445" i="35"/>
  <c r="J444" i="35"/>
  <c r="J443" i="35"/>
  <c r="J442" i="35"/>
  <c r="J441" i="35"/>
  <c r="J440" i="35"/>
  <c r="J439" i="35"/>
  <c r="J438" i="35"/>
  <c r="J437" i="35"/>
  <c r="J436" i="35"/>
  <c r="J435" i="35"/>
  <c r="J434" i="35"/>
  <c r="J433" i="35"/>
  <c r="J432" i="35"/>
  <c r="J431" i="35"/>
  <c r="J430" i="35"/>
  <c r="J429" i="35"/>
  <c r="J428" i="35"/>
  <c r="J427" i="35"/>
  <c r="J426" i="35"/>
  <c r="J425" i="35"/>
  <c r="J424" i="35"/>
  <c r="J423" i="35"/>
  <c r="J422" i="35"/>
  <c r="J421" i="35"/>
  <c r="J420" i="35"/>
  <c r="J419" i="35"/>
  <c r="J418" i="35"/>
  <c r="J417" i="35"/>
  <c r="J416" i="35"/>
  <c r="J415" i="35"/>
  <c r="J414" i="35"/>
  <c r="J413" i="35"/>
  <c r="J412" i="35"/>
  <c r="J411" i="35"/>
  <c r="J410" i="35"/>
  <c r="J409" i="35"/>
  <c r="J408" i="35"/>
  <c r="J407" i="35"/>
  <c r="J406" i="35"/>
  <c r="J405" i="35"/>
  <c r="J404" i="35"/>
  <c r="J403" i="35"/>
  <c r="J402" i="35"/>
  <c r="J401" i="35"/>
  <c r="J400" i="35"/>
  <c r="J399" i="35"/>
  <c r="J398" i="35"/>
  <c r="J397" i="35"/>
  <c r="J396" i="35"/>
  <c r="J395" i="35"/>
  <c r="J394" i="35"/>
  <c r="J393" i="35"/>
  <c r="J392" i="35"/>
  <c r="J391" i="35"/>
  <c r="J390" i="35"/>
  <c r="J389" i="35"/>
  <c r="J388" i="35"/>
  <c r="J387" i="35"/>
  <c r="J386" i="35"/>
  <c r="J385" i="35"/>
  <c r="J384" i="35"/>
  <c r="J383" i="35"/>
  <c r="J382" i="35"/>
  <c r="J381" i="35"/>
  <c r="J380" i="35"/>
  <c r="J379" i="35"/>
  <c r="J378" i="35"/>
  <c r="J377" i="35"/>
  <c r="J376" i="35"/>
  <c r="J375" i="35"/>
  <c r="J374" i="35"/>
  <c r="J373" i="35"/>
  <c r="J372" i="35"/>
  <c r="J371" i="35"/>
  <c r="J370" i="35"/>
  <c r="J369" i="35"/>
  <c r="J368" i="35"/>
  <c r="J367" i="35"/>
  <c r="J366" i="35"/>
  <c r="J365" i="35"/>
  <c r="J364" i="35"/>
  <c r="J363" i="35"/>
  <c r="J362" i="35"/>
  <c r="J361" i="35"/>
  <c r="J360" i="35"/>
  <c r="J359" i="35"/>
  <c r="J358" i="35"/>
  <c r="J357" i="35"/>
  <c r="J356" i="35"/>
  <c r="J355" i="35"/>
  <c r="J354" i="35"/>
  <c r="J353" i="35"/>
  <c r="J352" i="35"/>
  <c r="J351" i="35"/>
  <c r="J350" i="35"/>
  <c r="J349" i="35"/>
  <c r="J348" i="35"/>
  <c r="J347" i="35"/>
  <c r="J346" i="35"/>
  <c r="J345" i="35"/>
  <c r="J344" i="35"/>
  <c r="J343" i="35"/>
  <c r="J342" i="35"/>
  <c r="J341" i="35"/>
  <c r="J340" i="35"/>
  <c r="J339" i="35"/>
  <c r="J338" i="35"/>
  <c r="J337" i="35"/>
  <c r="J336" i="35"/>
  <c r="J335" i="35"/>
  <c r="J334" i="35"/>
  <c r="J333" i="35"/>
  <c r="J332" i="35"/>
  <c r="J331" i="35"/>
  <c r="J330" i="35"/>
  <c r="J329" i="35"/>
  <c r="J328" i="35"/>
  <c r="J327" i="35"/>
  <c r="J326" i="35"/>
  <c r="J325" i="35"/>
  <c r="J324" i="35"/>
  <c r="J323" i="35"/>
  <c r="J322" i="35"/>
  <c r="J321" i="35"/>
  <c r="J320" i="35"/>
  <c r="J319" i="35"/>
  <c r="J318" i="35"/>
  <c r="J317" i="35"/>
  <c r="J316" i="35"/>
  <c r="J315" i="35"/>
  <c r="J314" i="35"/>
  <c r="J313" i="35"/>
  <c r="J312" i="35"/>
  <c r="J311" i="35"/>
  <c r="J310" i="35"/>
  <c r="J309" i="35"/>
  <c r="J308" i="35"/>
  <c r="J307" i="35"/>
  <c r="J306" i="35"/>
  <c r="J305" i="35"/>
  <c r="J304" i="35"/>
  <c r="J303" i="35"/>
  <c r="J302" i="35"/>
  <c r="J301" i="35"/>
  <c r="J300" i="35"/>
  <c r="J299" i="35"/>
  <c r="J298" i="35"/>
  <c r="J297" i="35"/>
  <c r="J296" i="35"/>
  <c r="J295" i="35"/>
  <c r="J294" i="35"/>
  <c r="J293" i="35"/>
  <c r="J292" i="35"/>
  <c r="J291" i="35"/>
  <c r="J290" i="35"/>
  <c r="J289" i="35"/>
  <c r="J288" i="35"/>
  <c r="J287" i="35"/>
  <c r="J286" i="35"/>
  <c r="J285" i="35"/>
  <c r="J284" i="35"/>
  <c r="J283" i="35"/>
  <c r="J282" i="35"/>
  <c r="J281" i="35"/>
  <c r="J280" i="35"/>
  <c r="J279" i="35"/>
  <c r="J278" i="35"/>
  <c r="J277" i="35"/>
  <c r="J276" i="35"/>
  <c r="J275" i="35"/>
  <c r="J274" i="35"/>
  <c r="J273" i="35"/>
  <c r="J272" i="35"/>
  <c r="J271" i="35"/>
  <c r="J270" i="35"/>
  <c r="J269" i="35"/>
  <c r="J268" i="35"/>
  <c r="J267" i="35"/>
  <c r="J266" i="35"/>
  <c r="J265" i="35"/>
  <c r="J264" i="35"/>
  <c r="J263" i="35"/>
  <c r="J262" i="35"/>
  <c r="J261" i="35"/>
  <c r="J260" i="35"/>
  <c r="J259" i="35"/>
  <c r="J258" i="35"/>
  <c r="J257" i="35"/>
  <c r="J256" i="35"/>
  <c r="J255" i="35"/>
  <c r="J254" i="35"/>
  <c r="J253" i="35"/>
  <c r="J252" i="35"/>
  <c r="J251" i="35"/>
  <c r="J250" i="35"/>
  <c r="J249" i="35"/>
  <c r="J248" i="35"/>
  <c r="J247" i="35"/>
  <c r="J246" i="35"/>
  <c r="J245" i="35"/>
  <c r="J244" i="35"/>
  <c r="J243" i="35"/>
  <c r="J242" i="35"/>
  <c r="J241" i="35"/>
  <c r="J240" i="35"/>
  <c r="J239" i="35"/>
  <c r="J238" i="35"/>
  <c r="J237" i="35"/>
  <c r="J236" i="35"/>
  <c r="J235" i="35"/>
  <c r="J234" i="35"/>
  <c r="J233" i="35"/>
  <c r="J232" i="35"/>
  <c r="J231" i="35"/>
  <c r="J230" i="35"/>
  <c r="J229" i="35"/>
  <c r="J228" i="35"/>
  <c r="J227" i="35"/>
  <c r="J226" i="35"/>
  <c r="J225" i="35"/>
  <c r="J224" i="35"/>
  <c r="J223" i="35"/>
  <c r="J222" i="35"/>
  <c r="J221" i="35"/>
  <c r="J220" i="35"/>
  <c r="J219" i="35"/>
  <c r="J218" i="35"/>
  <c r="J217" i="35"/>
  <c r="J216" i="35"/>
  <c r="J215" i="35"/>
  <c r="J214" i="35"/>
  <c r="J213" i="35"/>
  <c r="J212" i="35"/>
  <c r="J211" i="35"/>
  <c r="J210" i="35"/>
  <c r="J209" i="35"/>
  <c r="J208" i="35"/>
  <c r="J207" i="35"/>
  <c r="J206" i="35"/>
  <c r="J205" i="35"/>
  <c r="J204" i="35"/>
  <c r="J203" i="35"/>
  <c r="J202" i="35"/>
  <c r="J201" i="35"/>
  <c r="J200" i="35"/>
  <c r="J199" i="35"/>
  <c r="J198" i="35"/>
  <c r="J197" i="35"/>
  <c r="J196" i="35"/>
  <c r="J195" i="35"/>
  <c r="J194" i="35"/>
  <c r="J193" i="35"/>
  <c r="J192" i="35"/>
  <c r="J191" i="35"/>
  <c r="J190" i="35"/>
  <c r="J189" i="35"/>
  <c r="J188" i="35"/>
  <c r="J187" i="35"/>
  <c r="J186" i="35"/>
  <c r="J185" i="35"/>
  <c r="J184" i="35"/>
  <c r="J183" i="35"/>
  <c r="J182" i="35"/>
  <c r="J181" i="35"/>
  <c r="J180" i="35"/>
  <c r="J179" i="35"/>
  <c r="J178" i="35"/>
  <c r="J177" i="35"/>
  <c r="J176" i="35"/>
  <c r="J175" i="35"/>
  <c r="J174" i="35"/>
  <c r="J173" i="35"/>
  <c r="J172" i="35"/>
  <c r="J171" i="35"/>
  <c r="J170" i="35"/>
  <c r="J169" i="35"/>
  <c r="J168" i="35"/>
  <c r="J167" i="35"/>
  <c r="J166" i="35"/>
  <c r="J165" i="35"/>
  <c r="J164" i="35"/>
  <c r="J163" i="35"/>
  <c r="J162" i="35"/>
  <c r="J161" i="35"/>
  <c r="J160" i="35"/>
  <c r="J159" i="35"/>
  <c r="J158" i="35"/>
  <c r="J157" i="35"/>
  <c r="J156" i="35"/>
  <c r="J155" i="35"/>
  <c r="J154" i="35"/>
  <c r="J153" i="35"/>
  <c r="J152" i="35"/>
  <c r="J151" i="35"/>
  <c r="J150" i="35"/>
  <c r="J149" i="35"/>
  <c r="J148" i="35"/>
  <c r="J147" i="35"/>
  <c r="J146" i="35"/>
  <c r="J145" i="35"/>
  <c r="J144" i="35"/>
  <c r="J143" i="35"/>
  <c r="J142" i="35"/>
  <c r="J141" i="35"/>
  <c r="J140" i="35"/>
  <c r="J139" i="35"/>
  <c r="J138" i="35"/>
  <c r="J137" i="35"/>
  <c r="J136" i="35"/>
  <c r="J135" i="35"/>
  <c r="J134" i="35"/>
  <c r="J133" i="35"/>
  <c r="J132" i="35"/>
  <c r="J131" i="35"/>
  <c r="J130" i="35"/>
  <c r="J129" i="35"/>
  <c r="J128" i="35"/>
  <c r="J127" i="35"/>
  <c r="J126" i="35"/>
  <c r="J125" i="35"/>
  <c r="J124" i="35"/>
  <c r="J123" i="35"/>
  <c r="J122" i="35"/>
  <c r="J121" i="35"/>
  <c r="J120" i="35"/>
  <c r="J119" i="35"/>
  <c r="J118" i="35"/>
  <c r="J117" i="35"/>
  <c r="J116" i="35"/>
  <c r="J115" i="35"/>
  <c r="J114" i="35"/>
  <c r="J113" i="35"/>
  <c r="J752" i="34"/>
  <c r="J751" i="34"/>
  <c r="J750" i="34"/>
  <c r="J749" i="34"/>
  <c r="J748" i="34"/>
  <c r="J747" i="34"/>
  <c r="J746" i="34"/>
  <c r="J745" i="34"/>
  <c r="J744" i="34"/>
  <c r="J743" i="34"/>
  <c r="J742" i="34"/>
  <c r="J741" i="34"/>
  <c r="J740" i="34"/>
  <c r="J739" i="34"/>
  <c r="J738" i="34"/>
  <c r="J737" i="34"/>
  <c r="J736" i="34"/>
  <c r="J735" i="34"/>
  <c r="J734" i="34"/>
  <c r="J733" i="34"/>
  <c r="J732" i="34"/>
  <c r="J731" i="34"/>
  <c r="J730" i="34"/>
  <c r="J729" i="34"/>
  <c r="J728" i="34"/>
  <c r="J727" i="34"/>
  <c r="J726" i="34"/>
  <c r="J725" i="34"/>
  <c r="J724" i="34"/>
  <c r="J723" i="34"/>
  <c r="J722" i="34"/>
  <c r="J721" i="34"/>
  <c r="J720" i="34"/>
  <c r="J719" i="34"/>
  <c r="J718" i="34"/>
  <c r="J717" i="34"/>
  <c r="J716" i="34"/>
  <c r="J715" i="34"/>
  <c r="J714" i="34"/>
  <c r="J713" i="34"/>
  <c r="J712" i="34"/>
  <c r="J711" i="34"/>
  <c r="J710" i="34"/>
  <c r="J709" i="34"/>
  <c r="J708" i="34"/>
  <c r="J707" i="34"/>
  <c r="J706" i="34"/>
  <c r="J705" i="34"/>
  <c r="J704" i="34"/>
  <c r="J703" i="34"/>
  <c r="J702" i="34"/>
  <c r="J701" i="34"/>
  <c r="J700" i="34"/>
  <c r="J699" i="34"/>
  <c r="J698" i="34"/>
  <c r="J697" i="34"/>
  <c r="J696" i="34"/>
  <c r="J695" i="34"/>
  <c r="J694" i="34"/>
  <c r="J693" i="34"/>
  <c r="J692" i="34"/>
  <c r="J691" i="34"/>
  <c r="J690" i="34"/>
  <c r="J689" i="34"/>
  <c r="J688" i="34"/>
  <c r="J687" i="34"/>
  <c r="J686" i="34"/>
  <c r="J685" i="34"/>
  <c r="J684" i="34"/>
  <c r="J683" i="34"/>
  <c r="J682" i="34"/>
  <c r="J681" i="34"/>
  <c r="J680" i="34"/>
  <c r="J679" i="34"/>
  <c r="J678" i="34"/>
  <c r="J677" i="34"/>
  <c r="J676" i="34"/>
  <c r="J675" i="34"/>
  <c r="J674" i="34"/>
  <c r="J673" i="34"/>
  <c r="J672" i="34"/>
  <c r="J671" i="34"/>
  <c r="J670" i="34"/>
  <c r="J669" i="34"/>
  <c r="J668" i="34"/>
  <c r="J667" i="34"/>
  <c r="J666" i="34"/>
  <c r="J665" i="34"/>
  <c r="J664" i="34"/>
  <c r="J663" i="34"/>
  <c r="J662" i="34"/>
  <c r="J661" i="34"/>
  <c r="J660" i="34"/>
  <c r="J659" i="34"/>
  <c r="J658" i="34"/>
  <c r="J657" i="34"/>
  <c r="J656" i="34"/>
  <c r="J655" i="34"/>
  <c r="J654" i="34"/>
  <c r="J653" i="34"/>
  <c r="J652" i="34"/>
  <c r="J651" i="34"/>
  <c r="J650" i="34"/>
  <c r="J649" i="34"/>
  <c r="J648" i="34"/>
  <c r="J647" i="34"/>
  <c r="J646" i="34"/>
  <c r="J645" i="34"/>
  <c r="J644" i="34"/>
  <c r="J643" i="34"/>
  <c r="J642" i="34"/>
  <c r="J641" i="34"/>
  <c r="J640" i="34"/>
  <c r="J639" i="34"/>
  <c r="J638" i="34"/>
  <c r="J637" i="34"/>
  <c r="J636" i="34"/>
  <c r="J635" i="34"/>
  <c r="J634" i="34"/>
  <c r="J633" i="34"/>
  <c r="J632" i="34"/>
  <c r="J631" i="34"/>
  <c r="J630" i="34"/>
  <c r="J629" i="34"/>
  <c r="J628" i="34"/>
  <c r="J627" i="34"/>
  <c r="J626" i="34"/>
  <c r="J625" i="34"/>
  <c r="J624" i="34"/>
  <c r="J623" i="34"/>
  <c r="J622" i="34"/>
  <c r="J621" i="34"/>
  <c r="J620" i="34"/>
  <c r="J619" i="34"/>
  <c r="J618" i="34"/>
  <c r="J617" i="34"/>
  <c r="J616" i="34"/>
  <c r="J615" i="34"/>
  <c r="J614" i="34"/>
  <c r="J613" i="34"/>
  <c r="J612" i="34"/>
  <c r="J611" i="34"/>
  <c r="J610" i="34"/>
  <c r="J609" i="34"/>
  <c r="J608" i="34"/>
  <c r="J607" i="34"/>
  <c r="J606" i="34"/>
  <c r="J605" i="34"/>
  <c r="J604" i="34"/>
  <c r="J603" i="34"/>
  <c r="J602" i="34"/>
  <c r="J601" i="34"/>
  <c r="J600" i="34"/>
  <c r="J599" i="34"/>
  <c r="J598" i="34"/>
  <c r="J597" i="34"/>
  <c r="J596" i="34"/>
  <c r="J595" i="34"/>
  <c r="J594" i="34"/>
  <c r="J593" i="34"/>
  <c r="J592" i="34"/>
  <c r="J591" i="34"/>
  <c r="J590" i="34"/>
  <c r="J589" i="34"/>
  <c r="J588" i="34"/>
  <c r="J587" i="34"/>
  <c r="J586" i="34"/>
  <c r="J585" i="34"/>
  <c r="J584" i="34"/>
  <c r="J583" i="34"/>
  <c r="J582" i="34"/>
  <c r="J581" i="34"/>
  <c r="J580" i="34"/>
  <c r="J579" i="34"/>
  <c r="J578" i="34"/>
  <c r="J577" i="34"/>
  <c r="J576" i="34"/>
  <c r="J575" i="34"/>
  <c r="J574" i="34"/>
  <c r="J573" i="34"/>
  <c r="J572" i="34"/>
  <c r="J571" i="34"/>
  <c r="J570" i="34"/>
  <c r="J569" i="34"/>
  <c r="J568" i="34"/>
  <c r="J567" i="34"/>
  <c r="J566" i="34"/>
  <c r="J565" i="34"/>
  <c r="J564" i="34"/>
  <c r="J563" i="34"/>
  <c r="J562" i="34"/>
  <c r="J561" i="34"/>
  <c r="J560" i="34"/>
  <c r="J559" i="34"/>
  <c r="J558" i="34"/>
  <c r="J557" i="34"/>
  <c r="J556" i="34"/>
  <c r="J555" i="34"/>
  <c r="J554" i="34"/>
  <c r="J553" i="34"/>
  <c r="J552" i="34"/>
  <c r="J551" i="34"/>
  <c r="J550" i="34"/>
  <c r="J549" i="34"/>
  <c r="J548" i="34"/>
  <c r="J547" i="34"/>
  <c r="J546" i="34"/>
  <c r="J545" i="34"/>
  <c r="J544" i="34"/>
  <c r="J543" i="34"/>
  <c r="J542" i="34"/>
  <c r="J541" i="34"/>
  <c r="J540" i="34"/>
  <c r="J539" i="34"/>
  <c r="J538" i="34"/>
  <c r="J537" i="34"/>
  <c r="J536" i="34"/>
  <c r="J535" i="34"/>
  <c r="J534" i="34"/>
  <c r="J533" i="34"/>
  <c r="J532" i="34"/>
  <c r="J531" i="34"/>
  <c r="J530" i="34"/>
  <c r="J529" i="34"/>
  <c r="J528" i="34"/>
  <c r="J527" i="34"/>
  <c r="J526" i="34"/>
  <c r="J525" i="34"/>
  <c r="J524" i="34"/>
  <c r="J523" i="34"/>
  <c r="J522" i="34"/>
  <c r="J521" i="34"/>
  <c r="J520" i="34"/>
  <c r="J519" i="34"/>
  <c r="J518" i="34"/>
  <c r="J517" i="34"/>
  <c r="J516" i="34"/>
  <c r="J515" i="34"/>
  <c r="J514" i="34"/>
  <c r="J513" i="34"/>
  <c r="J512" i="34"/>
  <c r="J511" i="34"/>
  <c r="J510" i="34"/>
  <c r="J509" i="34"/>
  <c r="J508" i="34"/>
  <c r="J507" i="34"/>
  <c r="J506" i="34"/>
  <c r="J505" i="34"/>
  <c r="J504" i="34"/>
  <c r="J503" i="34"/>
  <c r="J502" i="34"/>
  <c r="J501" i="34"/>
  <c r="J500" i="34"/>
  <c r="J499" i="34"/>
  <c r="J498" i="34"/>
  <c r="J497" i="34"/>
  <c r="J496" i="34"/>
  <c r="J495" i="34"/>
  <c r="J494" i="34"/>
  <c r="J493" i="34"/>
  <c r="J492" i="34"/>
  <c r="J491" i="34"/>
  <c r="J490" i="34"/>
  <c r="J489" i="34"/>
  <c r="J488" i="34"/>
  <c r="J487" i="34"/>
  <c r="J486" i="34"/>
  <c r="J485" i="34"/>
  <c r="J484" i="34"/>
  <c r="J483" i="34"/>
  <c r="J482" i="34"/>
  <c r="J481" i="34"/>
  <c r="J480" i="34"/>
  <c r="J479" i="34"/>
  <c r="J478" i="34"/>
  <c r="J477" i="34"/>
  <c r="J476" i="34"/>
  <c r="J475" i="34"/>
  <c r="J474" i="34"/>
  <c r="J473" i="34"/>
  <c r="J472" i="34"/>
  <c r="J471" i="34"/>
  <c r="J470" i="34"/>
  <c r="J469" i="34"/>
  <c r="J468" i="34"/>
  <c r="J467" i="34"/>
  <c r="J466" i="34"/>
  <c r="J465" i="34"/>
  <c r="J464" i="34"/>
  <c r="J463" i="34"/>
  <c r="J462" i="34"/>
  <c r="J461" i="34"/>
  <c r="J460" i="34"/>
  <c r="J459" i="34"/>
  <c r="J458" i="34"/>
  <c r="J457" i="34"/>
  <c r="J456" i="34"/>
  <c r="J455" i="34"/>
  <c r="J454" i="34"/>
  <c r="J453" i="34"/>
  <c r="J452" i="34"/>
  <c r="J451" i="34"/>
  <c r="J450" i="34"/>
  <c r="J449" i="34"/>
  <c r="J448" i="34"/>
  <c r="J447" i="34"/>
  <c r="J446" i="34"/>
  <c r="J445" i="34"/>
  <c r="J444" i="34"/>
  <c r="J443" i="34"/>
  <c r="J442" i="34"/>
  <c r="J441" i="34"/>
  <c r="J440" i="34"/>
  <c r="J439" i="34"/>
  <c r="J438" i="34"/>
  <c r="J437" i="34"/>
  <c r="J436" i="34"/>
  <c r="J435" i="34"/>
  <c r="J434" i="34"/>
  <c r="J433" i="34"/>
  <c r="J432" i="34"/>
  <c r="J431" i="34"/>
  <c r="J430" i="34"/>
  <c r="J429" i="34"/>
  <c r="J428" i="34"/>
  <c r="J427" i="34"/>
  <c r="J426" i="34"/>
  <c r="J425" i="34"/>
  <c r="J424" i="34"/>
  <c r="J423" i="34"/>
  <c r="J422" i="34"/>
  <c r="J421" i="34"/>
  <c r="J420" i="34"/>
  <c r="J419" i="34"/>
  <c r="J418" i="34"/>
  <c r="J417" i="34"/>
  <c r="J416" i="34"/>
  <c r="J415" i="34"/>
  <c r="J414" i="34"/>
  <c r="J413" i="34"/>
  <c r="J412" i="34"/>
  <c r="J411" i="34"/>
  <c r="J410" i="34"/>
  <c r="J409" i="34"/>
  <c r="J408" i="34"/>
  <c r="J407" i="34"/>
  <c r="J406" i="34"/>
  <c r="J405" i="34"/>
  <c r="J404" i="34"/>
  <c r="J403" i="34"/>
  <c r="J402" i="34"/>
  <c r="J401" i="34"/>
  <c r="J400" i="34"/>
  <c r="J399" i="34"/>
  <c r="J398" i="34"/>
  <c r="J397" i="34"/>
  <c r="J396" i="34"/>
  <c r="J395" i="34"/>
  <c r="J394" i="34"/>
  <c r="J393" i="34"/>
  <c r="J392" i="34"/>
  <c r="J391" i="34"/>
  <c r="J390" i="34"/>
  <c r="J389" i="34"/>
  <c r="J388" i="34"/>
  <c r="J387" i="34"/>
  <c r="J386" i="34"/>
  <c r="J385" i="34"/>
  <c r="J384" i="34"/>
  <c r="J383" i="34"/>
  <c r="J382" i="34"/>
  <c r="J381" i="34"/>
  <c r="J380" i="34"/>
  <c r="J379" i="34"/>
  <c r="J378" i="34"/>
  <c r="J377" i="34"/>
  <c r="J376" i="34"/>
  <c r="J375" i="34"/>
  <c r="J374" i="34"/>
  <c r="J373" i="34"/>
  <c r="J372" i="34"/>
  <c r="J371" i="34"/>
  <c r="J370" i="34"/>
  <c r="J369" i="34"/>
  <c r="J368" i="34"/>
  <c r="J367" i="34"/>
  <c r="J366" i="34"/>
  <c r="J365" i="34"/>
  <c r="J364" i="34"/>
  <c r="J363" i="34"/>
  <c r="J362" i="34"/>
  <c r="J361" i="34"/>
  <c r="J360" i="34"/>
  <c r="J359" i="34"/>
  <c r="J358" i="34"/>
  <c r="J357" i="34"/>
  <c r="J356" i="34"/>
  <c r="J355" i="34"/>
  <c r="J354" i="34"/>
  <c r="J353" i="34"/>
  <c r="J352" i="34"/>
  <c r="J351" i="34"/>
  <c r="J350" i="34"/>
  <c r="J349" i="34"/>
  <c r="J348" i="34"/>
  <c r="J347" i="34"/>
  <c r="J346" i="34"/>
  <c r="J345" i="34"/>
  <c r="J344" i="34"/>
  <c r="J343" i="34"/>
  <c r="J342" i="34"/>
  <c r="J341" i="34"/>
  <c r="J340" i="34"/>
  <c r="J339" i="34"/>
  <c r="J338" i="34"/>
  <c r="J337" i="34"/>
  <c r="J336" i="34"/>
  <c r="J335" i="34"/>
  <c r="J334" i="34"/>
  <c r="J333" i="34"/>
  <c r="J332" i="34"/>
  <c r="J331" i="34"/>
  <c r="J330" i="34"/>
  <c r="J329" i="34"/>
  <c r="J328" i="34"/>
  <c r="J327" i="34"/>
  <c r="J326" i="34"/>
  <c r="J325" i="34"/>
  <c r="J324" i="34"/>
  <c r="J323" i="34"/>
  <c r="J322" i="34"/>
  <c r="J321" i="34"/>
  <c r="J320" i="34"/>
  <c r="J319" i="34"/>
  <c r="J318" i="34"/>
  <c r="J317" i="34"/>
  <c r="J316" i="34"/>
  <c r="J315" i="34"/>
  <c r="J314" i="34"/>
  <c r="J313" i="34"/>
  <c r="J312" i="34"/>
  <c r="J311" i="34"/>
  <c r="J310" i="34"/>
  <c r="J309" i="34"/>
  <c r="J308" i="34"/>
  <c r="J307" i="34"/>
  <c r="J306" i="34"/>
  <c r="J305" i="34"/>
  <c r="J304" i="34"/>
  <c r="J303" i="34"/>
  <c r="J302" i="34"/>
  <c r="J301" i="34"/>
  <c r="J300" i="34"/>
  <c r="J299" i="34"/>
  <c r="J298" i="34"/>
  <c r="J297" i="34"/>
  <c r="J296" i="34"/>
  <c r="J295" i="34"/>
  <c r="J294" i="34"/>
  <c r="J293" i="34"/>
  <c r="J292" i="34"/>
  <c r="J291" i="34"/>
  <c r="J290" i="34"/>
  <c r="J289" i="34"/>
  <c r="J288" i="34"/>
  <c r="J287" i="34"/>
  <c r="J286" i="34"/>
  <c r="J285" i="34"/>
  <c r="J284" i="34"/>
  <c r="J283" i="34"/>
  <c r="J282" i="34"/>
  <c r="J281" i="34"/>
  <c r="J280" i="34"/>
  <c r="J279" i="34"/>
  <c r="J278" i="34"/>
  <c r="J277" i="34"/>
  <c r="J276" i="34"/>
  <c r="J275" i="34"/>
  <c r="J274" i="34"/>
  <c r="J273" i="34"/>
  <c r="J272" i="34"/>
  <c r="J271" i="34"/>
  <c r="J270" i="34"/>
  <c r="J269" i="34"/>
  <c r="J268" i="34"/>
  <c r="J267" i="34"/>
  <c r="J266" i="34"/>
  <c r="J265" i="34"/>
  <c r="J264" i="34"/>
  <c r="J263" i="34"/>
  <c r="J262" i="34"/>
  <c r="J261" i="34"/>
  <c r="J260" i="34"/>
  <c r="J259" i="34"/>
  <c r="J258" i="34"/>
  <c r="J257" i="34"/>
  <c r="J256" i="34"/>
  <c r="J255" i="34"/>
  <c r="J254" i="34"/>
  <c r="J253" i="34"/>
  <c r="J252" i="34"/>
  <c r="J251" i="34"/>
  <c r="J250" i="34"/>
  <c r="J249" i="34"/>
  <c r="J248" i="34"/>
  <c r="J247" i="34"/>
  <c r="J246" i="34"/>
  <c r="J245" i="34"/>
  <c r="J244" i="34"/>
  <c r="J243" i="34"/>
  <c r="J242" i="34"/>
  <c r="J241" i="34"/>
  <c r="J240" i="34"/>
  <c r="J239" i="34"/>
  <c r="J238" i="34"/>
  <c r="J237" i="34"/>
  <c r="J236" i="34"/>
  <c r="J235" i="34"/>
  <c r="J234" i="34"/>
  <c r="J233" i="34"/>
  <c r="J232" i="34"/>
  <c r="J231" i="34"/>
  <c r="J230" i="34"/>
  <c r="J229" i="34"/>
  <c r="J228" i="34"/>
  <c r="J227" i="34"/>
  <c r="J226" i="34"/>
  <c r="J225" i="34"/>
  <c r="J224" i="34"/>
  <c r="J223" i="34"/>
  <c r="J222" i="34"/>
  <c r="J221" i="34"/>
  <c r="J220" i="34"/>
  <c r="J219" i="34"/>
  <c r="J218" i="34"/>
  <c r="J217" i="34"/>
  <c r="J216" i="34"/>
  <c r="J215" i="34"/>
  <c r="J214" i="34"/>
  <c r="J213" i="34"/>
  <c r="J212" i="34"/>
  <c r="J211" i="34"/>
  <c r="J210" i="34"/>
  <c r="J209" i="34"/>
  <c r="J208" i="34"/>
  <c r="J207" i="34"/>
  <c r="J206" i="34"/>
  <c r="J205" i="34"/>
  <c r="J204" i="34"/>
  <c r="J203" i="34"/>
  <c r="J202" i="34"/>
  <c r="J201" i="34"/>
  <c r="J200" i="34"/>
  <c r="J199" i="34"/>
  <c r="J198" i="34"/>
  <c r="J197" i="34"/>
  <c r="J196" i="34"/>
  <c r="J195" i="34"/>
  <c r="J194" i="34"/>
  <c r="J193" i="34"/>
  <c r="J192" i="34"/>
  <c r="J191" i="34"/>
  <c r="J190" i="34"/>
  <c r="J189" i="34"/>
  <c r="J188" i="34"/>
  <c r="J187" i="34"/>
  <c r="J186" i="34"/>
  <c r="J185" i="34"/>
  <c r="J184" i="34"/>
  <c r="J183" i="34"/>
  <c r="J182" i="34"/>
  <c r="J181" i="34"/>
  <c r="J180" i="34"/>
  <c r="J179" i="34"/>
  <c r="J178" i="34"/>
  <c r="J177" i="34"/>
  <c r="J176" i="34"/>
  <c r="J175" i="34"/>
  <c r="J174" i="34"/>
  <c r="J173" i="34"/>
  <c r="J172" i="34"/>
  <c r="J171" i="34"/>
  <c r="J170" i="34"/>
  <c r="J169" i="34"/>
  <c r="J168" i="34"/>
  <c r="J167" i="34"/>
  <c r="J166" i="34"/>
  <c r="J165" i="34"/>
  <c r="J164" i="34"/>
  <c r="J163" i="34"/>
  <c r="J162" i="34"/>
  <c r="J161" i="34"/>
  <c r="J160" i="34"/>
  <c r="J159" i="34"/>
  <c r="J158" i="34"/>
  <c r="J157" i="34"/>
  <c r="J156" i="34"/>
  <c r="J155" i="34"/>
  <c r="J154" i="34"/>
  <c r="J153" i="34"/>
  <c r="J152" i="34"/>
  <c r="J151" i="34"/>
  <c r="J150" i="34"/>
  <c r="J149" i="34"/>
  <c r="J148" i="34"/>
  <c r="J147" i="34"/>
  <c r="J146" i="34"/>
  <c r="J145" i="34"/>
  <c r="J144" i="34"/>
  <c r="J143" i="34"/>
  <c r="J142" i="34"/>
  <c r="J141" i="34"/>
  <c r="J140" i="34"/>
  <c r="J139" i="34"/>
  <c r="J138" i="34"/>
  <c r="J137" i="34"/>
  <c r="J136" i="34"/>
  <c r="J135" i="34"/>
  <c r="J134" i="34"/>
  <c r="J133" i="34"/>
  <c r="J132" i="34"/>
  <c r="J131" i="34"/>
  <c r="J130" i="34"/>
  <c r="J129" i="34"/>
  <c r="J128" i="34"/>
  <c r="J127" i="34"/>
  <c r="J126" i="34"/>
  <c r="J125" i="34"/>
  <c r="J124" i="34"/>
  <c r="J123" i="34"/>
  <c r="J122" i="34"/>
  <c r="J121" i="34"/>
  <c r="J120" i="34"/>
  <c r="J119" i="34"/>
  <c r="J118" i="34"/>
  <c r="J117" i="34"/>
  <c r="J116" i="34"/>
  <c r="J115" i="34"/>
  <c r="J114" i="34"/>
  <c r="J113" i="34"/>
  <c r="J752" i="33"/>
  <c r="J751" i="33"/>
  <c r="J750" i="33"/>
  <c r="J749" i="33"/>
  <c r="J748" i="33"/>
  <c r="J747" i="33"/>
  <c r="J746" i="33"/>
  <c r="J745" i="33"/>
  <c r="J744" i="33"/>
  <c r="J743" i="33"/>
  <c r="J742" i="33"/>
  <c r="J741" i="33"/>
  <c r="J740" i="33"/>
  <c r="J739" i="33"/>
  <c r="J738" i="33"/>
  <c r="J737" i="33"/>
  <c r="J736" i="33"/>
  <c r="J735" i="33"/>
  <c r="J734" i="33"/>
  <c r="J733" i="33"/>
  <c r="J732" i="33"/>
  <c r="J731" i="33"/>
  <c r="J730" i="33"/>
  <c r="J729" i="33"/>
  <c r="J728" i="33"/>
  <c r="J727" i="33"/>
  <c r="J726" i="33"/>
  <c r="J725" i="33"/>
  <c r="J724" i="33"/>
  <c r="J723" i="33"/>
  <c r="J722" i="33"/>
  <c r="J721" i="33"/>
  <c r="J720" i="33"/>
  <c r="J719" i="33"/>
  <c r="J718" i="33"/>
  <c r="J717" i="33"/>
  <c r="J716" i="33"/>
  <c r="J715" i="33"/>
  <c r="J714" i="33"/>
  <c r="J713" i="33"/>
  <c r="J712" i="33"/>
  <c r="J711" i="33"/>
  <c r="J710" i="33"/>
  <c r="J709" i="33"/>
  <c r="J708" i="33"/>
  <c r="J707" i="33"/>
  <c r="J706" i="33"/>
  <c r="J705" i="33"/>
  <c r="J704" i="33"/>
  <c r="J703" i="33"/>
  <c r="J702" i="33"/>
  <c r="J701" i="33"/>
  <c r="J700" i="33"/>
  <c r="J699" i="33"/>
  <c r="J698" i="33"/>
  <c r="J697" i="33"/>
  <c r="J696" i="33"/>
  <c r="J695" i="33"/>
  <c r="J694" i="33"/>
  <c r="J693" i="33"/>
  <c r="J692" i="33"/>
  <c r="J691" i="33"/>
  <c r="J690" i="33"/>
  <c r="J689" i="33"/>
  <c r="J688" i="33"/>
  <c r="J687" i="33"/>
  <c r="J686" i="33"/>
  <c r="J685" i="33"/>
  <c r="J684" i="33"/>
  <c r="J683" i="33"/>
  <c r="J682" i="33"/>
  <c r="J681" i="33"/>
  <c r="J680" i="33"/>
  <c r="J679" i="33"/>
  <c r="J678" i="33"/>
  <c r="J677" i="33"/>
  <c r="J676" i="33"/>
  <c r="J675" i="33"/>
  <c r="J674" i="33"/>
  <c r="J673" i="33"/>
  <c r="J672" i="33"/>
  <c r="J671" i="33"/>
  <c r="J670" i="33"/>
  <c r="J669" i="33"/>
  <c r="J668" i="33"/>
  <c r="J667" i="33"/>
  <c r="J666" i="33"/>
  <c r="J665" i="33"/>
  <c r="J664" i="33"/>
  <c r="J663" i="33"/>
  <c r="J662" i="33"/>
  <c r="J661" i="33"/>
  <c r="J660" i="33"/>
  <c r="J659" i="33"/>
  <c r="J658" i="33"/>
  <c r="J657" i="33"/>
  <c r="J656" i="33"/>
  <c r="J655" i="33"/>
  <c r="J654" i="33"/>
  <c r="J653" i="33"/>
  <c r="J652" i="33"/>
  <c r="J651" i="33"/>
  <c r="J650" i="33"/>
  <c r="J649" i="33"/>
  <c r="J648" i="33"/>
  <c r="J647" i="33"/>
  <c r="J646" i="33"/>
  <c r="J645" i="33"/>
  <c r="J644" i="33"/>
  <c r="J643" i="33"/>
  <c r="J642" i="33"/>
  <c r="J641" i="33"/>
  <c r="J640" i="33"/>
  <c r="J639" i="33"/>
  <c r="J638" i="33"/>
  <c r="J637" i="33"/>
  <c r="J636" i="33"/>
  <c r="J635" i="33"/>
  <c r="J634" i="33"/>
  <c r="J633" i="33"/>
  <c r="J632" i="33"/>
  <c r="J631" i="33"/>
  <c r="J630" i="33"/>
  <c r="J629" i="33"/>
  <c r="J628" i="33"/>
  <c r="J627" i="33"/>
  <c r="J626" i="33"/>
  <c r="J625" i="33"/>
  <c r="J624" i="33"/>
  <c r="J623" i="33"/>
  <c r="J622" i="33"/>
  <c r="J621" i="33"/>
  <c r="J620" i="33"/>
  <c r="J619" i="33"/>
  <c r="J618" i="33"/>
  <c r="J617" i="33"/>
  <c r="J616" i="33"/>
  <c r="J615" i="33"/>
  <c r="J614" i="33"/>
  <c r="J613" i="33"/>
  <c r="J612" i="33"/>
  <c r="J611" i="33"/>
  <c r="J610" i="33"/>
  <c r="J609" i="33"/>
  <c r="J608" i="33"/>
  <c r="J607" i="33"/>
  <c r="J606" i="33"/>
  <c r="J605" i="33"/>
  <c r="J604" i="33"/>
  <c r="J603" i="33"/>
  <c r="J602" i="33"/>
  <c r="J601" i="33"/>
  <c r="J600" i="33"/>
  <c r="J599" i="33"/>
  <c r="J598" i="33"/>
  <c r="J597" i="33"/>
  <c r="J596" i="33"/>
  <c r="J595" i="33"/>
  <c r="J594" i="33"/>
  <c r="J593" i="33"/>
  <c r="J592" i="33"/>
  <c r="J591" i="33"/>
  <c r="J590" i="33"/>
  <c r="J589" i="33"/>
  <c r="J588" i="33"/>
  <c r="J587" i="33"/>
  <c r="J586" i="33"/>
  <c r="J585" i="33"/>
  <c r="J584" i="33"/>
  <c r="J583" i="33"/>
  <c r="J582" i="33"/>
  <c r="J581" i="33"/>
  <c r="J580" i="33"/>
  <c r="J579" i="33"/>
  <c r="J578" i="33"/>
  <c r="J577" i="33"/>
  <c r="J576" i="33"/>
  <c r="J575" i="33"/>
  <c r="J574" i="33"/>
  <c r="J573" i="33"/>
  <c r="J572" i="33"/>
  <c r="J571" i="33"/>
  <c r="J570" i="33"/>
  <c r="J569" i="33"/>
  <c r="J568" i="33"/>
  <c r="J567" i="33"/>
  <c r="J566" i="33"/>
  <c r="J565" i="33"/>
  <c r="J564" i="33"/>
  <c r="J563" i="33"/>
  <c r="J562" i="33"/>
  <c r="J561" i="33"/>
  <c r="J560" i="33"/>
  <c r="J559" i="33"/>
  <c r="J558" i="33"/>
  <c r="J557" i="33"/>
  <c r="J556" i="33"/>
  <c r="J555" i="33"/>
  <c r="J554" i="33"/>
  <c r="J553" i="33"/>
  <c r="J552" i="33"/>
  <c r="J551" i="33"/>
  <c r="J550" i="33"/>
  <c r="J549" i="33"/>
  <c r="J548" i="33"/>
  <c r="J547" i="33"/>
  <c r="J546" i="33"/>
  <c r="J545" i="33"/>
  <c r="J544" i="33"/>
  <c r="J543" i="33"/>
  <c r="J542" i="33"/>
  <c r="J541" i="33"/>
  <c r="J540" i="33"/>
  <c r="J539" i="33"/>
  <c r="J538" i="33"/>
  <c r="J537" i="33"/>
  <c r="J536" i="33"/>
  <c r="J535" i="33"/>
  <c r="J534" i="33"/>
  <c r="J533" i="33"/>
  <c r="J532" i="33"/>
  <c r="J531" i="33"/>
  <c r="J530" i="33"/>
  <c r="J529" i="33"/>
  <c r="J528" i="33"/>
  <c r="J527" i="33"/>
  <c r="J526" i="33"/>
  <c r="J525" i="33"/>
  <c r="J524" i="33"/>
  <c r="J523" i="33"/>
  <c r="J522" i="33"/>
  <c r="J521" i="33"/>
  <c r="J520" i="33"/>
  <c r="J519" i="33"/>
  <c r="J518" i="33"/>
  <c r="J517" i="33"/>
  <c r="J516" i="33"/>
  <c r="J515" i="33"/>
  <c r="J514" i="33"/>
  <c r="J513" i="33"/>
  <c r="J512" i="33"/>
  <c r="J511" i="33"/>
  <c r="J510" i="33"/>
  <c r="J509" i="33"/>
  <c r="J508" i="33"/>
  <c r="J507" i="33"/>
  <c r="J506" i="33"/>
  <c r="J505" i="33"/>
  <c r="J504" i="33"/>
  <c r="J503" i="33"/>
  <c r="J502" i="33"/>
  <c r="J501" i="33"/>
  <c r="J500" i="33"/>
  <c r="J499" i="33"/>
  <c r="J498" i="33"/>
  <c r="J497" i="33"/>
  <c r="J496" i="33"/>
  <c r="J495" i="33"/>
  <c r="J494" i="33"/>
  <c r="J493" i="33"/>
  <c r="J492" i="33"/>
  <c r="J491" i="33"/>
  <c r="J490" i="33"/>
  <c r="J489" i="33"/>
  <c r="J488" i="33"/>
  <c r="J487" i="33"/>
  <c r="J486" i="33"/>
  <c r="J485" i="33"/>
  <c r="J484" i="33"/>
  <c r="J483" i="33"/>
  <c r="J482" i="33"/>
  <c r="J481" i="33"/>
  <c r="J480" i="33"/>
  <c r="J479" i="33"/>
  <c r="J478" i="33"/>
  <c r="J477" i="33"/>
  <c r="J476" i="33"/>
  <c r="J475" i="33"/>
  <c r="J474" i="33"/>
  <c r="J473" i="33"/>
  <c r="J472" i="33"/>
  <c r="J471" i="33"/>
  <c r="J470" i="33"/>
  <c r="J469" i="33"/>
  <c r="J468" i="33"/>
  <c r="J467" i="33"/>
  <c r="J466" i="33"/>
  <c r="J465" i="33"/>
  <c r="J464" i="33"/>
  <c r="J463" i="33"/>
  <c r="J462" i="33"/>
  <c r="J461" i="33"/>
  <c r="J460" i="33"/>
  <c r="J459" i="33"/>
  <c r="J458" i="33"/>
  <c r="J457" i="33"/>
  <c r="J456" i="33"/>
  <c r="J455" i="33"/>
  <c r="J454" i="33"/>
  <c r="J453" i="33"/>
  <c r="J452" i="33"/>
  <c r="J451" i="33"/>
  <c r="J450" i="33"/>
  <c r="J449" i="33"/>
  <c r="J448" i="33"/>
  <c r="J447" i="33"/>
  <c r="J446" i="33"/>
  <c r="J445" i="33"/>
  <c r="J444" i="33"/>
  <c r="J443" i="33"/>
  <c r="J442" i="33"/>
  <c r="J441" i="33"/>
  <c r="J440" i="33"/>
  <c r="J439" i="33"/>
  <c r="J438" i="33"/>
  <c r="J437" i="33"/>
  <c r="J436" i="33"/>
  <c r="J435" i="33"/>
  <c r="J434" i="33"/>
  <c r="J433" i="33"/>
  <c r="J432" i="33"/>
  <c r="J431" i="33"/>
  <c r="J430" i="33"/>
  <c r="J429" i="33"/>
  <c r="J428" i="33"/>
  <c r="J427" i="33"/>
  <c r="J426" i="33"/>
  <c r="J425" i="33"/>
  <c r="J424" i="33"/>
  <c r="J423" i="33"/>
  <c r="J422" i="33"/>
  <c r="J421" i="33"/>
  <c r="J420" i="33"/>
  <c r="J419" i="33"/>
  <c r="J418" i="33"/>
  <c r="J417" i="33"/>
  <c r="J416" i="33"/>
  <c r="J415" i="33"/>
  <c r="J414" i="33"/>
  <c r="J413" i="33"/>
  <c r="J412" i="33"/>
  <c r="J411" i="33"/>
  <c r="J410" i="33"/>
  <c r="J409" i="33"/>
  <c r="J408" i="33"/>
  <c r="J407" i="33"/>
  <c r="J406" i="33"/>
  <c r="J405" i="33"/>
  <c r="J404" i="33"/>
  <c r="J403" i="33"/>
  <c r="J402" i="33"/>
  <c r="J401" i="33"/>
  <c r="J400" i="33"/>
  <c r="J399" i="33"/>
  <c r="J398" i="33"/>
  <c r="J397" i="33"/>
  <c r="J396" i="33"/>
  <c r="J395" i="33"/>
  <c r="J394" i="33"/>
  <c r="J393" i="33"/>
  <c r="J392" i="33"/>
  <c r="J391" i="33"/>
  <c r="J390" i="33"/>
  <c r="J389" i="33"/>
  <c r="J388" i="33"/>
  <c r="J387" i="33"/>
  <c r="J386" i="33"/>
  <c r="J385" i="33"/>
  <c r="J384" i="33"/>
  <c r="J383" i="33"/>
  <c r="J382" i="33"/>
  <c r="J381" i="33"/>
  <c r="J380" i="33"/>
  <c r="J379" i="33"/>
  <c r="J378" i="33"/>
  <c r="J377" i="33"/>
  <c r="J376" i="33"/>
  <c r="J375" i="33"/>
  <c r="J374" i="33"/>
  <c r="J373" i="33"/>
  <c r="J372" i="33"/>
  <c r="J371" i="33"/>
  <c r="J370" i="33"/>
  <c r="J369" i="33"/>
  <c r="J368" i="33"/>
  <c r="J367" i="33"/>
  <c r="J366" i="33"/>
  <c r="J365" i="33"/>
  <c r="J364" i="33"/>
  <c r="J363" i="33"/>
  <c r="J362" i="33"/>
  <c r="J361" i="33"/>
  <c r="J360" i="33"/>
  <c r="J359" i="33"/>
  <c r="J358" i="33"/>
  <c r="J357" i="33"/>
  <c r="J356" i="33"/>
  <c r="J355" i="33"/>
  <c r="J354" i="33"/>
  <c r="J353" i="33"/>
  <c r="J352" i="33"/>
  <c r="J351" i="33"/>
  <c r="J350" i="33"/>
  <c r="J349" i="33"/>
  <c r="J348" i="33"/>
  <c r="J347" i="33"/>
  <c r="J346" i="33"/>
  <c r="J345" i="33"/>
  <c r="J344" i="33"/>
  <c r="J343" i="33"/>
  <c r="J342" i="33"/>
  <c r="J341" i="33"/>
  <c r="J340" i="33"/>
  <c r="J339" i="33"/>
  <c r="J338" i="33"/>
  <c r="J337" i="33"/>
  <c r="J336" i="33"/>
  <c r="J335" i="33"/>
  <c r="J334" i="33"/>
  <c r="J333" i="33"/>
  <c r="J332" i="33"/>
  <c r="J331" i="33"/>
  <c r="J330" i="33"/>
  <c r="J329" i="33"/>
  <c r="J328" i="33"/>
  <c r="J327" i="33"/>
  <c r="J326" i="33"/>
  <c r="J325" i="33"/>
  <c r="J324" i="33"/>
  <c r="J323" i="33"/>
  <c r="J322" i="33"/>
  <c r="J321" i="33"/>
  <c r="J320" i="33"/>
  <c r="J319" i="33"/>
  <c r="J318" i="33"/>
  <c r="J317" i="33"/>
  <c r="J316" i="33"/>
  <c r="J315" i="33"/>
  <c r="J314" i="33"/>
  <c r="J313" i="33"/>
  <c r="J312" i="33"/>
  <c r="J311" i="33"/>
  <c r="J310" i="33"/>
  <c r="J309" i="33"/>
  <c r="J308" i="33"/>
  <c r="J307" i="33"/>
  <c r="J306" i="33"/>
  <c r="J305" i="33"/>
  <c r="J304" i="33"/>
  <c r="J303" i="33"/>
  <c r="J302" i="33"/>
  <c r="J301" i="33"/>
  <c r="J300" i="33"/>
  <c r="J299" i="33"/>
  <c r="J298" i="33"/>
  <c r="J297" i="33"/>
  <c r="J296" i="33"/>
  <c r="J295" i="33"/>
  <c r="J294" i="33"/>
  <c r="J293" i="33"/>
  <c r="J292" i="33"/>
  <c r="J291" i="33"/>
  <c r="J290" i="33"/>
  <c r="J289" i="33"/>
  <c r="J288" i="33"/>
  <c r="J287" i="33"/>
  <c r="J286" i="33"/>
  <c r="J285" i="33"/>
  <c r="J284" i="33"/>
  <c r="J283" i="33"/>
  <c r="J282" i="33"/>
  <c r="J281" i="33"/>
  <c r="J280" i="33"/>
  <c r="J279" i="33"/>
  <c r="J278" i="33"/>
  <c r="J277" i="33"/>
  <c r="J276" i="33"/>
  <c r="J275" i="33"/>
  <c r="J274" i="33"/>
  <c r="J273" i="33"/>
  <c r="J272" i="33"/>
  <c r="J271" i="33"/>
  <c r="J270" i="33"/>
  <c r="J269" i="33"/>
  <c r="J268" i="33"/>
  <c r="J267" i="33"/>
  <c r="J266" i="33"/>
  <c r="J265" i="33"/>
  <c r="J264" i="33"/>
  <c r="J263" i="33"/>
  <c r="J262" i="33"/>
  <c r="J261" i="33"/>
  <c r="J260" i="33"/>
  <c r="J259" i="33"/>
  <c r="J258" i="33"/>
  <c r="J257" i="33"/>
  <c r="J256" i="33"/>
  <c r="J255" i="33"/>
  <c r="J254" i="33"/>
  <c r="J253" i="33"/>
  <c r="J252" i="33"/>
  <c r="J251" i="33"/>
  <c r="J250" i="33"/>
  <c r="J249" i="33"/>
  <c r="J248" i="33"/>
  <c r="J247" i="33"/>
  <c r="J246" i="33"/>
  <c r="J245" i="33"/>
  <c r="J244" i="33"/>
  <c r="J243" i="33"/>
  <c r="J242" i="33"/>
  <c r="J241" i="33"/>
  <c r="J240" i="33"/>
  <c r="J239" i="33"/>
  <c r="J238" i="33"/>
  <c r="J237" i="33"/>
  <c r="J236" i="33"/>
  <c r="J235" i="33"/>
  <c r="J234" i="33"/>
  <c r="J233" i="33"/>
  <c r="J232" i="33"/>
  <c r="J231" i="33"/>
  <c r="J230" i="33"/>
  <c r="J229" i="33"/>
  <c r="J228" i="33"/>
  <c r="J227" i="33"/>
  <c r="J226" i="33"/>
  <c r="J225" i="33"/>
  <c r="J224" i="33"/>
  <c r="J223" i="33"/>
  <c r="J222" i="33"/>
  <c r="J221" i="33"/>
  <c r="J220" i="33"/>
  <c r="J219" i="33"/>
  <c r="J218" i="33"/>
  <c r="J217" i="33"/>
  <c r="J216" i="33"/>
  <c r="J215" i="33"/>
  <c r="J214" i="33"/>
  <c r="J213" i="33"/>
  <c r="J212" i="33"/>
  <c r="J211" i="33"/>
  <c r="J210" i="33"/>
  <c r="J209" i="33"/>
  <c r="J208" i="33"/>
  <c r="J207" i="33"/>
  <c r="J206" i="33"/>
  <c r="J205" i="33"/>
  <c r="J204" i="33"/>
  <c r="J203" i="33"/>
  <c r="J202" i="33"/>
  <c r="J201" i="33"/>
  <c r="J200" i="33"/>
  <c r="J199" i="33"/>
  <c r="J198" i="33"/>
  <c r="J197" i="33"/>
  <c r="J196" i="33"/>
  <c r="J195" i="33"/>
  <c r="J194" i="33"/>
  <c r="J193" i="33"/>
  <c r="J192" i="33"/>
  <c r="J191" i="33"/>
  <c r="J190" i="33"/>
  <c r="J189" i="33"/>
  <c r="J188" i="33"/>
  <c r="J187" i="33"/>
  <c r="J186" i="33"/>
  <c r="J185" i="33"/>
  <c r="J184" i="33"/>
  <c r="J183" i="33"/>
  <c r="J182" i="33"/>
  <c r="J181" i="33"/>
  <c r="J180" i="33"/>
  <c r="J179" i="33"/>
  <c r="J178" i="33"/>
  <c r="J177" i="33"/>
  <c r="J176" i="33"/>
  <c r="J175" i="33"/>
  <c r="J174" i="33"/>
  <c r="J173" i="33"/>
  <c r="J172" i="33"/>
  <c r="J171" i="33"/>
  <c r="J170" i="33"/>
  <c r="J169" i="33"/>
  <c r="J168" i="33"/>
  <c r="J167" i="33"/>
  <c r="J166" i="33"/>
  <c r="J165" i="33"/>
  <c r="J164" i="33"/>
  <c r="J163" i="33"/>
  <c r="J162" i="33"/>
  <c r="J161" i="33"/>
  <c r="J160" i="33"/>
  <c r="J159" i="33"/>
  <c r="J158" i="33"/>
  <c r="J157" i="33"/>
  <c r="J156" i="33"/>
  <c r="J155" i="33"/>
  <c r="J154" i="33"/>
  <c r="J153" i="33"/>
  <c r="J152" i="33"/>
  <c r="J151" i="33"/>
  <c r="J150" i="33"/>
  <c r="J149" i="33"/>
  <c r="J148" i="33"/>
  <c r="J147" i="33"/>
  <c r="J146" i="33"/>
  <c r="J145" i="33"/>
  <c r="J144" i="33"/>
  <c r="J143" i="33"/>
  <c r="J142" i="33"/>
  <c r="J141" i="33"/>
  <c r="J140" i="33"/>
  <c r="J139" i="33"/>
  <c r="J138" i="33"/>
  <c r="J137" i="33"/>
  <c r="J136" i="33"/>
  <c r="J135" i="33"/>
  <c r="J134" i="33"/>
  <c r="J133" i="33"/>
  <c r="J132" i="33"/>
  <c r="J131" i="33"/>
  <c r="J130" i="33"/>
  <c r="J129" i="33"/>
  <c r="J128" i="33"/>
  <c r="J127" i="33"/>
  <c r="J126" i="33"/>
  <c r="J125" i="33"/>
  <c r="J124" i="33"/>
  <c r="J123" i="33"/>
  <c r="J122" i="33"/>
  <c r="J121" i="33"/>
  <c r="J120" i="33"/>
  <c r="J119" i="33"/>
  <c r="J118" i="33"/>
  <c r="J117" i="33"/>
  <c r="J116" i="33"/>
  <c r="J115" i="33"/>
  <c r="J114" i="33"/>
  <c r="J113" i="33"/>
  <c r="J752" i="32"/>
  <c r="J751" i="32"/>
  <c r="J750" i="32"/>
  <c r="J749" i="32"/>
  <c r="J748" i="32"/>
  <c r="J747" i="32"/>
  <c r="J746" i="32"/>
  <c r="J745" i="32"/>
  <c r="J744" i="32"/>
  <c r="J743" i="32"/>
  <c r="J742" i="32"/>
  <c r="J741" i="32"/>
  <c r="J740" i="32"/>
  <c r="J739" i="32"/>
  <c r="J738" i="32"/>
  <c r="J737" i="32"/>
  <c r="J736" i="32"/>
  <c r="J735" i="32"/>
  <c r="J734" i="32"/>
  <c r="J733" i="32"/>
  <c r="J732" i="32"/>
  <c r="J731" i="32"/>
  <c r="J730" i="32"/>
  <c r="J729" i="32"/>
  <c r="J728" i="32"/>
  <c r="J727" i="32"/>
  <c r="J726" i="32"/>
  <c r="J725" i="32"/>
  <c r="J724" i="32"/>
  <c r="J723" i="32"/>
  <c r="J722" i="32"/>
  <c r="J721" i="32"/>
  <c r="J720" i="32"/>
  <c r="J719" i="32"/>
  <c r="J718" i="32"/>
  <c r="J717" i="32"/>
  <c r="J716" i="32"/>
  <c r="J715" i="32"/>
  <c r="J714" i="32"/>
  <c r="J713" i="32"/>
  <c r="J712" i="32"/>
  <c r="J711" i="32"/>
  <c r="J710" i="32"/>
  <c r="J709" i="32"/>
  <c r="J708" i="32"/>
  <c r="J707" i="32"/>
  <c r="J706" i="32"/>
  <c r="J705" i="32"/>
  <c r="J704" i="32"/>
  <c r="J703" i="32"/>
  <c r="J702" i="32"/>
  <c r="J701" i="32"/>
  <c r="J700" i="32"/>
  <c r="J699" i="32"/>
  <c r="J698" i="32"/>
  <c r="J697" i="32"/>
  <c r="J696" i="32"/>
  <c r="J695" i="32"/>
  <c r="J694" i="32"/>
  <c r="J693" i="32"/>
  <c r="J692" i="32"/>
  <c r="J691" i="32"/>
  <c r="J690" i="32"/>
  <c r="J689" i="32"/>
  <c r="J688" i="32"/>
  <c r="J687" i="32"/>
  <c r="J686" i="32"/>
  <c r="J685" i="32"/>
  <c r="J684" i="32"/>
  <c r="J683" i="32"/>
  <c r="J682" i="32"/>
  <c r="J681" i="32"/>
  <c r="J680" i="32"/>
  <c r="J679" i="32"/>
  <c r="J678" i="32"/>
  <c r="J677" i="32"/>
  <c r="J676" i="32"/>
  <c r="J675" i="32"/>
  <c r="J674" i="32"/>
  <c r="J673" i="32"/>
  <c r="J672" i="32"/>
  <c r="J671" i="32"/>
  <c r="J670" i="32"/>
  <c r="J669" i="32"/>
  <c r="J668" i="32"/>
  <c r="J667" i="32"/>
  <c r="J666" i="32"/>
  <c r="J665" i="32"/>
  <c r="J664" i="32"/>
  <c r="J663" i="32"/>
  <c r="J662" i="32"/>
  <c r="J661" i="32"/>
  <c r="J660" i="32"/>
  <c r="J659" i="32"/>
  <c r="J658" i="32"/>
  <c r="J657" i="32"/>
  <c r="J656" i="32"/>
  <c r="J655" i="32"/>
  <c r="J654" i="32"/>
  <c r="J653" i="32"/>
  <c r="J652" i="32"/>
  <c r="J651" i="32"/>
  <c r="J650" i="32"/>
  <c r="J649" i="32"/>
  <c r="J648" i="32"/>
  <c r="J647" i="32"/>
  <c r="J646" i="32"/>
  <c r="J645" i="32"/>
  <c r="J644" i="32"/>
  <c r="J643" i="32"/>
  <c r="J642" i="32"/>
  <c r="J641" i="32"/>
  <c r="J640" i="32"/>
  <c r="J639" i="32"/>
  <c r="J638" i="32"/>
  <c r="J637" i="32"/>
  <c r="J636" i="32"/>
  <c r="J635" i="32"/>
  <c r="J634" i="32"/>
  <c r="J633" i="32"/>
  <c r="J632" i="32"/>
  <c r="J631" i="32"/>
  <c r="J630" i="32"/>
  <c r="J629" i="32"/>
  <c r="J628" i="32"/>
  <c r="J627" i="32"/>
  <c r="J626" i="32"/>
  <c r="J625" i="32"/>
  <c r="J624" i="32"/>
  <c r="J623" i="32"/>
  <c r="J622" i="32"/>
  <c r="J621" i="32"/>
  <c r="J620" i="32"/>
  <c r="J619" i="32"/>
  <c r="J618" i="32"/>
  <c r="J617" i="32"/>
  <c r="J616" i="32"/>
  <c r="J615" i="32"/>
  <c r="J614" i="32"/>
  <c r="J613" i="32"/>
  <c r="J612" i="32"/>
  <c r="J611" i="32"/>
  <c r="J610" i="32"/>
  <c r="J609" i="32"/>
  <c r="J608" i="32"/>
  <c r="J607" i="32"/>
  <c r="J606" i="32"/>
  <c r="J605" i="32"/>
  <c r="J604" i="32"/>
  <c r="J603" i="32"/>
  <c r="J602" i="32"/>
  <c r="J601" i="32"/>
  <c r="J600" i="32"/>
  <c r="J599" i="32"/>
  <c r="J598" i="32"/>
  <c r="J597" i="32"/>
  <c r="J596" i="32"/>
  <c r="J595" i="32"/>
  <c r="J594" i="32"/>
  <c r="J593" i="32"/>
  <c r="J592" i="32"/>
  <c r="J591" i="32"/>
  <c r="J590" i="32"/>
  <c r="J589" i="32"/>
  <c r="J588" i="32"/>
  <c r="J587" i="32"/>
  <c r="J586" i="32"/>
  <c r="J585" i="32"/>
  <c r="J584" i="32"/>
  <c r="J583" i="32"/>
  <c r="J582" i="32"/>
  <c r="J581" i="32"/>
  <c r="J580" i="32"/>
  <c r="J579" i="32"/>
  <c r="J578" i="32"/>
  <c r="J577" i="32"/>
  <c r="J576" i="32"/>
  <c r="J575" i="32"/>
  <c r="J574" i="32"/>
  <c r="J573" i="32"/>
  <c r="J572" i="32"/>
  <c r="J571" i="32"/>
  <c r="J570" i="32"/>
  <c r="J569" i="32"/>
  <c r="J568" i="32"/>
  <c r="J567" i="32"/>
  <c r="J566" i="32"/>
  <c r="J565" i="32"/>
  <c r="J564" i="32"/>
  <c r="J563" i="32"/>
  <c r="J562" i="32"/>
  <c r="J561" i="32"/>
  <c r="J560" i="32"/>
  <c r="J559" i="32"/>
  <c r="J558" i="32"/>
  <c r="J557" i="32"/>
  <c r="J556" i="32"/>
  <c r="J555" i="32"/>
  <c r="J554" i="32"/>
  <c r="J553" i="32"/>
  <c r="J552" i="32"/>
  <c r="J551" i="32"/>
  <c r="J550" i="32"/>
  <c r="J549" i="32"/>
  <c r="J548" i="32"/>
  <c r="J547" i="32"/>
  <c r="J546" i="32"/>
  <c r="J545" i="32"/>
  <c r="J544" i="32"/>
  <c r="J543" i="32"/>
  <c r="J542" i="32"/>
  <c r="J541" i="32"/>
  <c r="J540" i="32"/>
  <c r="J539" i="32"/>
  <c r="J538" i="32"/>
  <c r="J537" i="32"/>
  <c r="J536" i="32"/>
  <c r="J535" i="32"/>
  <c r="J534" i="32"/>
  <c r="J533" i="32"/>
  <c r="J532" i="32"/>
  <c r="J531" i="32"/>
  <c r="J530" i="32"/>
  <c r="J529" i="32"/>
  <c r="J528" i="32"/>
  <c r="J527" i="32"/>
  <c r="J526" i="32"/>
  <c r="J525" i="32"/>
  <c r="J524" i="32"/>
  <c r="J523" i="32"/>
  <c r="J522" i="32"/>
  <c r="J521" i="32"/>
  <c r="J520" i="32"/>
  <c r="J519" i="32"/>
  <c r="J518" i="32"/>
  <c r="J517" i="32"/>
  <c r="J516" i="32"/>
  <c r="J515" i="32"/>
  <c r="J514" i="32"/>
  <c r="J513" i="32"/>
  <c r="J512" i="32"/>
  <c r="J511" i="32"/>
  <c r="J510" i="32"/>
  <c r="J509" i="32"/>
  <c r="J508" i="32"/>
  <c r="J507" i="32"/>
  <c r="J506" i="32"/>
  <c r="J505" i="32"/>
  <c r="J504" i="32"/>
  <c r="J503" i="32"/>
  <c r="J502" i="32"/>
  <c r="J501" i="32"/>
  <c r="J500" i="32"/>
  <c r="J499" i="32"/>
  <c r="J498" i="32"/>
  <c r="J497" i="32"/>
  <c r="J496" i="32"/>
  <c r="J495" i="32"/>
  <c r="J494" i="32"/>
  <c r="J493" i="32"/>
  <c r="J492" i="32"/>
  <c r="J491" i="32"/>
  <c r="J490" i="32"/>
  <c r="J489" i="32"/>
  <c r="J488" i="32"/>
  <c r="J487" i="32"/>
  <c r="J486" i="32"/>
  <c r="J485" i="32"/>
  <c r="J484" i="32"/>
  <c r="J483" i="32"/>
  <c r="J482" i="32"/>
  <c r="J481" i="32"/>
  <c r="J480" i="32"/>
  <c r="J479" i="32"/>
  <c r="J478" i="32"/>
  <c r="J477" i="32"/>
  <c r="J476" i="32"/>
  <c r="J475" i="32"/>
  <c r="J474" i="32"/>
  <c r="J473" i="32"/>
  <c r="J472" i="32"/>
  <c r="J471" i="32"/>
  <c r="J470" i="32"/>
  <c r="J469" i="32"/>
  <c r="J468" i="32"/>
  <c r="J467" i="32"/>
  <c r="J466" i="32"/>
  <c r="J465" i="32"/>
  <c r="J464" i="32"/>
  <c r="J463" i="32"/>
  <c r="J462" i="32"/>
  <c r="J461" i="32"/>
  <c r="J460" i="32"/>
  <c r="J459" i="32"/>
  <c r="J458" i="32"/>
  <c r="J457" i="32"/>
  <c r="J456" i="32"/>
  <c r="J455" i="32"/>
  <c r="J454" i="32"/>
  <c r="J453" i="32"/>
  <c r="J452" i="32"/>
  <c r="J451" i="32"/>
  <c r="J450" i="32"/>
  <c r="J449" i="32"/>
  <c r="J448" i="32"/>
  <c r="J447" i="32"/>
  <c r="J446" i="32"/>
  <c r="J445" i="32"/>
  <c r="J444" i="32"/>
  <c r="J443" i="32"/>
  <c r="J442" i="32"/>
  <c r="J441" i="32"/>
  <c r="J440" i="32"/>
  <c r="J439" i="32"/>
  <c r="J438" i="32"/>
  <c r="J437" i="32"/>
  <c r="J436" i="32"/>
  <c r="J435" i="32"/>
  <c r="J434" i="32"/>
  <c r="J433" i="32"/>
  <c r="J432" i="32"/>
  <c r="J431" i="32"/>
  <c r="J430" i="32"/>
  <c r="J429" i="32"/>
  <c r="J428" i="32"/>
  <c r="J427" i="32"/>
  <c r="J426" i="32"/>
  <c r="J425" i="32"/>
  <c r="J424" i="32"/>
  <c r="J423" i="32"/>
  <c r="J422" i="32"/>
  <c r="J421" i="32"/>
  <c r="J420" i="32"/>
  <c r="J419" i="32"/>
  <c r="J418" i="32"/>
  <c r="J417" i="32"/>
  <c r="J416" i="32"/>
  <c r="J415" i="32"/>
  <c r="J414" i="32"/>
  <c r="J413" i="32"/>
  <c r="J412" i="32"/>
  <c r="J411" i="32"/>
  <c r="J410" i="32"/>
  <c r="J409" i="32"/>
  <c r="J408" i="32"/>
  <c r="J407" i="32"/>
  <c r="J406" i="32"/>
  <c r="J405" i="32"/>
  <c r="J404" i="32"/>
  <c r="J403" i="32"/>
  <c r="J402" i="32"/>
  <c r="J401" i="32"/>
  <c r="J400" i="32"/>
  <c r="J399" i="32"/>
  <c r="J398" i="32"/>
  <c r="J397" i="32"/>
  <c r="J396" i="32"/>
  <c r="J395" i="32"/>
  <c r="J394" i="32"/>
  <c r="J393" i="32"/>
  <c r="J392" i="32"/>
  <c r="J391" i="32"/>
  <c r="J390" i="32"/>
  <c r="J389" i="32"/>
  <c r="J388" i="32"/>
  <c r="J387" i="32"/>
  <c r="J386" i="32"/>
  <c r="J385" i="32"/>
  <c r="J384" i="32"/>
  <c r="J383" i="32"/>
  <c r="J382" i="32"/>
  <c r="J381" i="32"/>
  <c r="J380" i="32"/>
  <c r="J379" i="32"/>
  <c r="J378" i="32"/>
  <c r="J377" i="32"/>
  <c r="J376" i="32"/>
  <c r="J375" i="32"/>
  <c r="J374" i="32"/>
  <c r="J373" i="32"/>
  <c r="J372" i="32"/>
  <c r="J371" i="32"/>
  <c r="J370" i="32"/>
  <c r="J369" i="32"/>
  <c r="J368" i="32"/>
  <c r="J367" i="32"/>
  <c r="J366" i="32"/>
  <c r="J365" i="32"/>
  <c r="J364" i="32"/>
  <c r="J363" i="32"/>
  <c r="J362" i="32"/>
  <c r="J361" i="32"/>
  <c r="J360" i="32"/>
  <c r="J359" i="32"/>
  <c r="J358" i="32"/>
  <c r="J357" i="32"/>
  <c r="J356" i="32"/>
  <c r="J355" i="32"/>
  <c r="J354" i="32"/>
  <c r="J353" i="32"/>
  <c r="J352" i="32"/>
  <c r="J351" i="32"/>
  <c r="J350" i="32"/>
  <c r="J349" i="32"/>
  <c r="J348" i="32"/>
  <c r="J347" i="32"/>
  <c r="J346" i="32"/>
  <c r="J345" i="32"/>
  <c r="J344" i="32"/>
  <c r="J343" i="32"/>
  <c r="J342" i="32"/>
  <c r="J341" i="32"/>
  <c r="J340" i="32"/>
  <c r="J339" i="32"/>
  <c r="J338" i="32"/>
  <c r="J337" i="32"/>
  <c r="J336" i="32"/>
  <c r="J335" i="32"/>
  <c r="J334" i="32"/>
  <c r="J333" i="32"/>
  <c r="J332" i="32"/>
  <c r="J331" i="32"/>
  <c r="J330" i="32"/>
  <c r="J329" i="32"/>
  <c r="J328" i="32"/>
  <c r="J327" i="32"/>
  <c r="J326" i="32"/>
  <c r="J325" i="32"/>
  <c r="J324" i="32"/>
  <c r="J323" i="32"/>
  <c r="J322" i="32"/>
  <c r="J321" i="32"/>
  <c r="J320" i="32"/>
  <c r="J319" i="32"/>
  <c r="J318" i="32"/>
  <c r="J317" i="32"/>
  <c r="J316" i="32"/>
  <c r="J315" i="32"/>
  <c r="J314" i="32"/>
  <c r="J313" i="32"/>
  <c r="J312" i="32"/>
  <c r="J311" i="32"/>
  <c r="J310" i="32"/>
  <c r="J309" i="32"/>
  <c r="J308" i="32"/>
  <c r="J307" i="32"/>
  <c r="J306" i="32"/>
  <c r="J305" i="32"/>
  <c r="J304" i="32"/>
  <c r="J303" i="32"/>
  <c r="J302" i="32"/>
  <c r="J301" i="32"/>
  <c r="J300" i="32"/>
  <c r="J299" i="32"/>
  <c r="J298" i="32"/>
  <c r="J297" i="32"/>
  <c r="J296" i="32"/>
  <c r="J295" i="32"/>
  <c r="J294" i="32"/>
  <c r="J293" i="32"/>
  <c r="J292" i="32"/>
  <c r="J291" i="32"/>
  <c r="J290" i="32"/>
  <c r="J289" i="32"/>
  <c r="J288" i="32"/>
  <c r="J287" i="32"/>
  <c r="J286" i="32"/>
  <c r="J285" i="32"/>
  <c r="J284" i="32"/>
  <c r="J283" i="32"/>
  <c r="J282" i="32"/>
  <c r="J281" i="32"/>
  <c r="J280" i="32"/>
  <c r="J279" i="32"/>
  <c r="J278" i="32"/>
  <c r="J277" i="32"/>
  <c r="J276" i="32"/>
  <c r="J275" i="32"/>
  <c r="J274" i="32"/>
  <c r="J273" i="32"/>
  <c r="J272" i="32"/>
  <c r="J271" i="32"/>
  <c r="J270" i="32"/>
  <c r="J269" i="32"/>
  <c r="J268" i="32"/>
  <c r="J267" i="32"/>
  <c r="J266" i="32"/>
  <c r="J265" i="32"/>
  <c r="J264" i="32"/>
  <c r="J263" i="32"/>
  <c r="J262" i="32"/>
  <c r="J261" i="32"/>
  <c r="J260" i="32"/>
  <c r="J259" i="32"/>
  <c r="J258" i="32"/>
  <c r="J257" i="32"/>
  <c r="J256" i="32"/>
  <c r="J255" i="32"/>
  <c r="J254" i="32"/>
  <c r="J253" i="32"/>
  <c r="J252" i="32"/>
  <c r="J251" i="32"/>
  <c r="J250" i="32"/>
  <c r="J249" i="32"/>
  <c r="J248" i="32"/>
  <c r="J247" i="32"/>
  <c r="J246" i="32"/>
  <c r="J245" i="32"/>
  <c r="J244" i="32"/>
  <c r="J243" i="32"/>
  <c r="J242" i="32"/>
  <c r="J241" i="32"/>
  <c r="J240" i="32"/>
  <c r="J239" i="32"/>
  <c r="J238" i="32"/>
  <c r="J237" i="32"/>
  <c r="J236" i="32"/>
  <c r="J235" i="32"/>
  <c r="J234" i="32"/>
  <c r="J233" i="32"/>
  <c r="J232" i="32"/>
  <c r="J231" i="32"/>
  <c r="J230" i="32"/>
  <c r="J229" i="32"/>
  <c r="J228" i="32"/>
  <c r="J227" i="32"/>
  <c r="J226" i="32"/>
  <c r="J225" i="32"/>
  <c r="J224" i="32"/>
  <c r="J223" i="32"/>
  <c r="J222" i="32"/>
  <c r="J221" i="32"/>
  <c r="J220" i="32"/>
  <c r="J219" i="32"/>
  <c r="J218" i="32"/>
  <c r="J217" i="32"/>
  <c r="J216" i="32"/>
  <c r="J215" i="32"/>
  <c r="J214" i="32"/>
  <c r="J213" i="32"/>
  <c r="J212" i="32"/>
  <c r="J211" i="32"/>
  <c r="J210" i="32"/>
  <c r="J209" i="32"/>
  <c r="J208" i="32"/>
  <c r="J207" i="32"/>
  <c r="J206" i="32"/>
  <c r="J205" i="32"/>
  <c r="J204" i="32"/>
  <c r="J203" i="32"/>
  <c r="J202" i="32"/>
  <c r="J201" i="32"/>
  <c r="J200" i="32"/>
  <c r="J199" i="32"/>
  <c r="J198" i="32"/>
  <c r="J197" i="32"/>
  <c r="J196" i="32"/>
  <c r="J195" i="32"/>
  <c r="J194" i="32"/>
  <c r="J193" i="32"/>
  <c r="J192" i="32"/>
  <c r="J191" i="32"/>
  <c r="J190" i="32"/>
  <c r="J189" i="32"/>
  <c r="J188" i="32"/>
  <c r="J187" i="32"/>
  <c r="J186" i="32"/>
  <c r="J185" i="32"/>
  <c r="J184" i="32"/>
  <c r="J183" i="32"/>
  <c r="J182" i="32"/>
  <c r="J181" i="32"/>
  <c r="J180" i="32"/>
  <c r="J179" i="32"/>
  <c r="J178" i="32"/>
  <c r="J177" i="32"/>
  <c r="J176" i="32"/>
  <c r="J175" i="32"/>
  <c r="J174" i="32"/>
  <c r="J173" i="32"/>
  <c r="J172" i="32"/>
  <c r="J171" i="32"/>
  <c r="J170" i="32"/>
  <c r="J169" i="32"/>
  <c r="J168" i="32"/>
  <c r="J167" i="32"/>
  <c r="J166" i="32"/>
  <c r="J165" i="32"/>
  <c r="J164" i="32"/>
  <c r="J163" i="32"/>
  <c r="J162" i="32"/>
  <c r="J161" i="32"/>
  <c r="J160" i="32"/>
  <c r="J159" i="32"/>
  <c r="J158" i="32"/>
  <c r="J157" i="32"/>
  <c r="J156" i="32"/>
  <c r="J155" i="32"/>
  <c r="J154" i="32"/>
  <c r="J153" i="32"/>
  <c r="J152" i="32"/>
  <c r="J151" i="32"/>
  <c r="J150" i="32"/>
  <c r="J149" i="32"/>
  <c r="J148" i="32"/>
  <c r="J147" i="32"/>
  <c r="J146" i="32"/>
  <c r="J145" i="32"/>
  <c r="J144" i="32"/>
  <c r="J143" i="32"/>
  <c r="J142" i="32"/>
  <c r="J141" i="32"/>
  <c r="J140" i="32"/>
  <c r="J139" i="32"/>
  <c r="J138" i="32"/>
  <c r="J137" i="32"/>
  <c r="J136" i="32"/>
  <c r="J135" i="32"/>
  <c r="J134" i="32"/>
  <c r="J133" i="32"/>
  <c r="J132" i="32"/>
  <c r="J131" i="32"/>
  <c r="J130" i="32"/>
  <c r="J129" i="32"/>
  <c r="J128" i="32"/>
  <c r="J127" i="32"/>
  <c r="J126" i="32"/>
  <c r="J125" i="32"/>
  <c r="J124" i="32"/>
  <c r="J123" i="32"/>
  <c r="J122" i="32"/>
  <c r="J121" i="32"/>
  <c r="J120" i="32"/>
  <c r="J119" i="32"/>
  <c r="J118" i="32"/>
  <c r="J117" i="32"/>
  <c r="J116" i="32"/>
  <c r="J115" i="32"/>
  <c r="J114" i="32"/>
  <c r="J113" i="32"/>
  <c r="J752" i="31"/>
  <c r="J751" i="31"/>
  <c r="J750" i="31"/>
  <c r="J749" i="31"/>
  <c r="J748" i="31"/>
  <c r="J747" i="31"/>
  <c r="J746" i="31"/>
  <c r="J745" i="31"/>
  <c r="J744" i="31"/>
  <c r="J743" i="31"/>
  <c r="J742" i="31"/>
  <c r="J741" i="31"/>
  <c r="J740" i="31"/>
  <c r="J739" i="31"/>
  <c r="J738" i="31"/>
  <c r="J737" i="31"/>
  <c r="J736" i="31"/>
  <c r="J735" i="31"/>
  <c r="J734" i="31"/>
  <c r="J733" i="31"/>
  <c r="J732" i="31"/>
  <c r="J731" i="31"/>
  <c r="J730" i="31"/>
  <c r="J729" i="31"/>
  <c r="J728" i="31"/>
  <c r="J727" i="31"/>
  <c r="J726" i="31"/>
  <c r="J725" i="31"/>
  <c r="J724" i="31"/>
  <c r="J723" i="31"/>
  <c r="J722" i="31"/>
  <c r="J721" i="31"/>
  <c r="J720" i="31"/>
  <c r="J719" i="31"/>
  <c r="J718" i="31"/>
  <c r="J717" i="31"/>
  <c r="J716" i="31"/>
  <c r="J715" i="31"/>
  <c r="J714" i="31"/>
  <c r="J713" i="31"/>
  <c r="J712" i="31"/>
  <c r="J711" i="31"/>
  <c r="J710" i="31"/>
  <c r="J709" i="31"/>
  <c r="J708" i="31"/>
  <c r="J707" i="31"/>
  <c r="J706" i="31"/>
  <c r="J705" i="31"/>
  <c r="J704" i="31"/>
  <c r="J703" i="31"/>
  <c r="J702" i="31"/>
  <c r="J701" i="31"/>
  <c r="J700" i="31"/>
  <c r="J699" i="31"/>
  <c r="J698" i="31"/>
  <c r="J697" i="31"/>
  <c r="J696" i="31"/>
  <c r="J695" i="31"/>
  <c r="J694" i="31"/>
  <c r="J693" i="31"/>
  <c r="J692" i="31"/>
  <c r="J691" i="31"/>
  <c r="J690" i="31"/>
  <c r="J689" i="31"/>
  <c r="J688" i="31"/>
  <c r="J687" i="31"/>
  <c r="J686" i="31"/>
  <c r="J685" i="31"/>
  <c r="J684" i="31"/>
  <c r="J683" i="31"/>
  <c r="J682" i="31"/>
  <c r="J681" i="31"/>
  <c r="J680" i="31"/>
  <c r="J679" i="31"/>
  <c r="J678" i="31"/>
  <c r="J677" i="31"/>
  <c r="J676" i="31"/>
  <c r="J675" i="31"/>
  <c r="J674" i="31"/>
  <c r="J673" i="31"/>
  <c r="J672" i="31"/>
  <c r="J671" i="31"/>
  <c r="J670" i="31"/>
  <c r="J669" i="31"/>
  <c r="J668" i="31"/>
  <c r="J667" i="31"/>
  <c r="J666" i="31"/>
  <c r="J665" i="31"/>
  <c r="J664" i="31"/>
  <c r="J663" i="31"/>
  <c r="J662" i="31"/>
  <c r="J661" i="31"/>
  <c r="J660" i="31"/>
  <c r="J659" i="31"/>
  <c r="J658" i="31"/>
  <c r="J657" i="31"/>
  <c r="J656" i="31"/>
  <c r="J655" i="31"/>
  <c r="J654" i="31"/>
  <c r="J653" i="31"/>
  <c r="J652" i="31"/>
  <c r="J651" i="31"/>
  <c r="J650" i="31"/>
  <c r="J649" i="31"/>
  <c r="J648" i="31"/>
  <c r="J647" i="31"/>
  <c r="J646" i="31"/>
  <c r="J645" i="31"/>
  <c r="J644" i="31"/>
  <c r="J643" i="31"/>
  <c r="J642" i="31"/>
  <c r="J641" i="31"/>
  <c r="J640" i="31"/>
  <c r="J639" i="31"/>
  <c r="J638" i="31"/>
  <c r="J637" i="31"/>
  <c r="J636" i="31"/>
  <c r="J635" i="31"/>
  <c r="J634" i="31"/>
  <c r="J633" i="31"/>
  <c r="J632" i="31"/>
  <c r="J631" i="31"/>
  <c r="J630" i="31"/>
  <c r="J629" i="31"/>
  <c r="J628" i="31"/>
  <c r="J627" i="31"/>
  <c r="J626" i="31"/>
  <c r="J625" i="31"/>
  <c r="J624" i="31"/>
  <c r="J623" i="31"/>
  <c r="J622" i="31"/>
  <c r="J621" i="31"/>
  <c r="J620" i="31"/>
  <c r="J619" i="31"/>
  <c r="J618" i="31"/>
  <c r="J617" i="31"/>
  <c r="J616" i="31"/>
  <c r="J615" i="31"/>
  <c r="J614" i="31"/>
  <c r="J613" i="31"/>
  <c r="J612" i="31"/>
  <c r="J611" i="31"/>
  <c r="J610" i="31"/>
  <c r="J609" i="31"/>
  <c r="J608" i="31"/>
  <c r="J607" i="31"/>
  <c r="J606" i="31"/>
  <c r="J605" i="31"/>
  <c r="J604" i="31"/>
  <c r="J603" i="31"/>
  <c r="J602" i="31"/>
  <c r="J601" i="31"/>
  <c r="J600" i="31"/>
  <c r="J599" i="31"/>
  <c r="J598" i="31"/>
  <c r="J597" i="31"/>
  <c r="J596" i="31"/>
  <c r="J595" i="31"/>
  <c r="J594" i="31"/>
  <c r="J593" i="31"/>
  <c r="J592" i="31"/>
  <c r="J591" i="31"/>
  <c r="J590" i="31"/>
  <c r="J589" i="31"/>
  <c r="J588" i="31"/>
  <c r="J587" i="31"/>
  <c r="J586" i="31"/>
  <c r="J585" i="31"/>
  <c r="J584" i="31"/>
  <c r="J583" i="31"/>
  <c r="J582" i="31"/>
  <c r="J581" i="31"/>
  <c r="J580" i="31"/>
  <c r="J579" i="31"/>
  <c r="J578" i="31"/>
  <c r="J577" i="31"/>
  <c r="J576" i="31"/>
  <c r="J575" i="31"/>
  <c r="J574" i="31"/>
  <c r="J573" i="31"/>
  <c r="J572" i="31"/>
  <c r="J571" i="31"/>
  <c r="J570" i="31"/>
  <c r="J569" i="31"/>
  <c r="J568" i="31"/>
  <c r="J567" i="31"/>
  <c r="J566" i="31"/>
  <c r="J565" i="31"/>
  <c r="J564" i="31"/>
  <c r="J563" i="31"/>
  <c r="J562" i="31"/>
  <c r="J561" i="31"/>
  <c r="J560" i="31"/>
  <c r="J559" i="31"/>
  <c r="J558" i="31"/>
  <c r="J557" i="31"/>
  <c r="J556" i="31"/>
  <c r="J555" i="31"/>
  <c r="J554" i="31"/>
  <c r="J553" i="31"/>
  <c r="J552" i="31"/>
  <c r="J551" i="31"/>
  <c r="J550" i="31"/>
  <c r="J549" i="31"/>
  <c r="J548" i="31"/>
  <c r="J547" i="31"/>
  <c r="J546" i="31"/>
  <c r="J545" i="31"/>
  <c r="J544" i="31"/>
  <c r="J543" i="31"/>
  <c r="J542" i="31"/>
  <c r="J541" i="31"/>
  <c r="J540" i="31"/>
  <c r="J539" i="31"/>
  <c r="J538" i="31"/>
  <c r="J537" i="31"/>
  <c r="J536" i="31"/>
  <c r="J535" i="31"/>
  <c r="J534" i="31"/>
  <c r="J533" i="31"/>
  <c r="J532" i="31"/>
  <c r="J531" i="31"/>
  <c r="J530" i="31"/>
  <c r="J529" i="31"/>
  <c r="J528" i="31"/>
  <c r="J527" i="31"/>
  <c r="J526" i="31"/>
  <c r="J525" i="31"/>
  <c r="J524" i="31"/>
  <c r="J523" i="31"/>
  <c r="J522" i="31"/>
  <c r="J521" i="31"/>
  <c r="J520" i="31"/>
  <c r="J519" i="31"/>
  <c r="J518" i="31"/>
  <c r="J517" i="31"/>
  <c r="J516" i="31"/>
  <c r="J515" i="31"/>
  <c r="J514" i="31"/>
  <c r="J513" i="31"/>
  <c r="J512" i="31"/>
  <c r="J511" i="31"/>
  <c r="J510" i="31"/>
  <c r="J509" i="31"/>
  <c r="J508" i="31"/>
  <c r="J507" i="31"/>
  <c r="J506" i="31"/>
  <c r="J505" i="31"/>
  <c r="J504" i="31"/>
  <c r="J503" i="31"/>
  <c r="J502" i="31"/>
  <c r="J501" i="31"/>
  <c r="J500" i="31"/>
  <c r="J499" i="31"/>
  <c r="J498" i="31"/>
  <c r="J497" i="31"/>
  <c r="J496" i="31"/>
  <c r="J495" i="31"/>
  <c r="J494" i="31"/>
  <c r="J493" i="31"/>
  <c r="J492" i="31"/>
  <c r="J491" i="31"/>
  <c r="J490" i="31"/>
  <c r="J489" i="31"/>
  <c r="J488" i="31"/>
  <c r="J487" i="31"/>
  <c r="J486" i="31"/>
  <c r="J485" i="31"/>
  <c r="J484" i="31"/>
  <c r="J483" i="31"/>
  <c r="J482" i="31"/>
  <c r="J481" i="31"/>
  <c r="J480" i="31"/>
  <c r="J479" i="31"/>
  <c r="J478" i="31"/>
  <c r="J477" i="31"/>
  <c r="J476" i="31"/>
  <c r="J475" i="31"/>
  <c r="J474" i="31"/>
  <c r="J473" i="31"/>
  <c r="J472" i="31"/>
  <c r="J471" i="31"/>
  <c r="J470" i="31"/>
  <c r="J469" i="31"/>
  <c r="J468" i="31"/>
  <c r="J467" i="31"/>
  <c r="J466" i="31"/>
  <c r="J465" i="31"/>
  <c r="J464" i="31"/>
  <c r="J463" i="31"/>
  <c r="J462" i="31"/>
  <c r="J461" i="31"/>
  <c r="J460" i="31"/>
  <c r="J459" i="31"/>
  <c r="J458" i="31"/>
  <c r="J457" i="31"/>
  <c r="J456" i="31"/>
  <c r="J455" i="31"/>
  <c r="J454" i="31"/>
  <c r="J453" i="31"/>
  <c r="J452" i="31"/>
  <c r="J451" i="31"/>
  <c r="J450" i="31"/>
  <c r="J449" i="31"/>
  <c r="J448" i="31"/>
  <c r="J447" i="31"/>
  <c r="J446" i="31"/>
  <c r="J445" i="31"/>
  <c r="J444" i="31"/>
  <c r="J443" i="31"/>
  <c r="J442" i="31"/>
  <c r="J441" i="31"/>
  <c r="J440" i="31"/>
  <c r="J439" i="31"/>
  <c r="J438" i="31"/>
  <c r="J437" i="31"/>
  <c r="J436" i="31"/>
  <c r="J435" i="31"/>
  <c r="J434" i="31"/>
  <c r="J433" i="31"/>
  <c r="J432" i="31"/>
  <c r="J431" i="31"/>
  <c r="J430" i="31"/>
  <c r="J429" i="31"/>
  <c r="J428" i="31"/>
  <c r="J427" i="31"/>
  <c r="J426" i="31"/>
  <c r="J425" i="31"/>
  <c r="J424" i="31"/>
  <c r="J423" i="31"/>
  <c r="J422" i="31"/>
  <c r="J421" i="31"/>
  <c r="J420" i="31"/>
  <c r="J419" i="31"/>
  <c r="J418" i="31"/>
  <c r="J417" i="31"/>
  <c r="J416" i="31"/>
  <c r="J415" i="31"/>
  <c r="J414" i="31"/>
  <c r="J413" i="31"/>
  <c r="J412" i="31"/>
  <c r="J411" i="31"/>
  <c r="J410" i="31"/>
  <c r="J409" i="31"/>
  <c r="J408" i="31"/>
  <c r="J407" i="31"/>
  <c r="J406" i="31"/>
  <c r="J405" i="31"/>
  <c r="J404" i="31"/>
  <c r="J403" i="31"/>
  <c r="J402" i="31"/>
  <c r="J401" i="31"/>
  <c r="J400" i="31"/>
  <c r="J399" i="31"/>
  <c r="J398" i="31"/>
  <c r="J397" i="31"/>
  <c r="J396" i="31"/>
  <c r="J395" i="31"/>
  <c r="J394" i="31"/>
  <c r="J393" i="31"/>
  <c r="J392" i="31"/>
  <c r="J391" i="31"/>
  <c r="J390" i="31"/>
  <c r="J389" i="31"/>
  <c r="J388" i="31"/>
  <c r="J387" i="31"/>
  <c r="J386" i="31"/>
  <c r="J385" i="31"/>
  <c r="J384" i="31"/>
  <c r="J383" i="31"/>
  <c r="J382" i="31"/>
  <c r="J381" i="31"/>
  <c r="J380" i="31"/>
  <c r="J379" i="31"/>
  <c r="J378" i="31"/>
  <c r="J377" i="31"/>
  <c r="J376" i="31"/>
  <c r="J375" i="31"/>
  <c r="J374" i="31"/>
  <c r="J373" i="31"/>
  <c r="J372" i="31"/>
  <c r="J371" i="31"/>
  <c r="J370" i="31"/>
  <c r="J369" i="31"/>
  <c r="J368" i="31"/>
  <c r="J367" i="31"/>
  <c r="J366" i="31"/>
  <c r="J365" i="31"/>
  <c r="J364" i="31"/>
  <c r="J363" i="31"/>
  <c r="J362" i="31"/>
  <c r="J361" i="31"/>
  <c r="J360" i="31"/>
  <c r="J359" i="31"/>
  <c r="J358" i="31"/>
  <c r="J357" i="31"/>
  <c r="J356" i="31"/>
  <c r="J355" i="31"/>
  <c r="J354" i="31"/>
  <c r="J353" i="31"/>
  <c r="J352" i="31"/>
  <c r="J351" i="31"/>
  <c r="J350" i="31"/>
  <c r="J349" i="31"/>
  <c r="J348" i="31"/>
  <c r="J347" i="31"/>
  <c r="J346" i="31"/>
  <c r="J345" i="31"/>
  <c r="J344" i="31"/>
  <c r="J343" i="31"/>
  <c r="J342" i="31"/>
  <c r="J341" i="31"/>
  <c r="J340" i="31"/>
  <c r="J339" i="31"/>
  <c r="J338" i="31"/>
  <c r="J337" i="31"/>
  <c r="J336" i="31"/>
  <c r="J335" i="31"/>
  <c r="J334" i="31"/>
  <c r="J333" i="31"/>
  <c r="J332" i="31"/>
  <c r="J331" i="31"/>
  <c r="J330" i="31"/>
  <c r="J329" i="31"/>
  <c r="J328" i="31"/>
  <c r="J327" i="31"/>
  <c r="J326" i="31"/>
  <c r="J325" i="31"/>
  <c r="J324" i="31"/>
  <c r="J323" i="31"/>
  <c r="J322" i="31"/>
  <c r="J321" i="31"/>
  <c r="J320" i="31"/>
  <c r="J319" i="31"/>
  <c r="J318" i="31"/>
  <c r="J317" i="31"/>
  <c r="J316" i="31"/>
  <c r="J315" i="31"/>
  <c r="J314" i="31"/>
  <c r="J313" i="31"/>
  <c r="J312" i="31"/>
  <c r="J311" i="31"/>
  <c r="J310" i="31"/>
  <c r="J309" i="31"/>
  <c r="J308" i="31"/>
  <c r="J307" i="31"/>
  <c r="J306" i="31"/>
  <c r="J305" i="31"/>
  <c r="J304" i="31"/>
  <c r="J303" i="31"/>
  <c r="J302" i="31"/>
  <c r="J301" i="31"/>
  <c r="J300" i="31"/>
  <c r="J299" i="31"/>
  <c r="J298" i="31"/>
  <c r="J297" i="31"/>
  <c r="J296" i="31"/>
  <c r="J295" i="31"/>
  <c r="J294" i="31"/>
  <c r="J293" i="31"/>
  <c r="J292" i="31"/>
  <c r="J291" i="31"/>
  <c r="J290" i="31"/>
  <c r="J289" i="31"/>
  <c r="J288" i="31"/>
  <c r="J287" i="31"/>
  <c r="J286" i="31"/>
  <c r="J285" i="31"/>
  <c r="J284" i="31"/>
  <c r="J283" i="31"/>
  <c r="J282" i="31"/>
  <c r="J281" i="31"/>
  <c r="J280" i="31"/>
  <c r="J279" i="31"/>
  <c r="J278" i="31"/>
  <c r="J277" i="31"/>
  <c r="J276" i="31"/>
  <c r="J275" i="31"/>
  <c r="J274" i="31"/>
  <c r="J273" i="31"/>
  <c r="J272" i="31"/>
  <c r="J271" i="31"/>
  <c r="J270" i="31"/>
  <c r="J269" i="31"/>
  <c r="J268" i="31"/>
  <c r="J267" i="31"/>
  <c r="J266" i="31"/>
  <c r="J265" i="31"/>
  <c r="J264" i="31"/>
  <c r="J263" i="31"/>
  <c r="J262" i="31"/>
  <c r="J261" i="31"/>
  <c r="J260" i="31"/>
  <c r="J259" i="31"/>
  <c r="J258" i="31"/>
  <c r="J257" i="31"/>
  <c r="J256" i="31"/>
  <c r="J255" i="31"/>
  <c r="J254" i="31"/>
  <c r="J253" i="31"/>
  <c r="J252" i="31"/>
  <c r="J251" i="31"/>
  <c r="J250" i="31"/>
  <c r="J249" i="31"/>
  <c r="J248" i="31"/>
  <c r="J247" i="31"/>
  <c r="J246" i="31"/>
  <c r="J245" i="31"/>
  <c r="J244" i="31"/>
  <c r="J243" i="31"/>
  <c r="J242" i="31"/>
  <c r="J241" i="31"/>
  <c r="J240" i="31"/>
  <c r="J239" i="31"/>
  <c r="J238" i="31"/>
  <c r="J237" i="31"/>
  <c r="J236" i="31"/>
  <c r="J235" i="31"/>
  <c r="J234" i="31"/>
  <c r="J233" i="31"/>
  <c r="J232" i="31"/>
  <c r="J231" i="31"/>
  <c r="J230" i="31"/>
  <c r="J229" i="31"/>
  <c r="J228" i="31"/>
  <c r="J227" i="31"/>
  <c r="J226" i="31"/>
  <c r="J225" i="31"/>
  <c r="J224" i="31"/>
  <c r="J223" i="31"/>
  <c r="J222" i="31"/>
  <c r="J221" i="31"/>
  <c r="J220" i="31"/>
  <c r="J219" i="31"/>
  <c r="J218" i="31"/>
  <c r="J217" i="31"/>
  <c r="J216" i="31"/>
  <c r="J215" i="31"/>
  <c r="J214" i="31"/>
  <c r="J213" i="31"/>
  <c r="J212" i="31"/>
  <c r="J211" i="31"/>
  <c r="J210" i="31"/>
  <c r="J209" i="31"/>
  <c r="J208" i="31"/>
  <c r="J207" i="31"/>
  <c r="J206" i="31"/>
  <c r="J205" i="31"/>
  <c r="J204" i="31"/>
  <c r="J203" i="31"/>
  <c r="J202" i="31"/>
  <c r="J201" i="31"/>
  <c r="J200" i="31"/>
  <c r="J199" i="31"/>
  <c r="J198" i="31"/>
  <c r="J197" i="31"/>
  <c r="J196" i="31"/>
  <c r="J195" i="31"/>
  <c r="J194" i="31"/>
  <c r="J193" i="31"/>
  <c r="J192" i="31"/>
  <c r="J191" i="31"/>
  <c r="J190" i="31"/>
  <c r="J189" i="31"/>
  <c r="J188" i="31"/>
  <c r="J187" i="31"/>
  <c r="J186" i="31"/>
  <c r="J185" i="31"/>
  <c r="J184" i="31"/>
  <c r="J183" i="31"/>
  <c r="J182" i="31"/>
  <c r="J181" i="31"/>
  <c r="J180" i="31"/>
  <c r="J179" i="31"/>
  <c r="J178" i="31"/>
  <c r="J177" i="31"/>
  <c r="J176" i="31"/>
  <c r="J175" i="31"/>
  <c r="J174" i="31"/>
  <c r="J173" i="31"/>
  <c r="J172" i="31"/>
  <c r="J171" i="31"/>
  <c r="J170" i="31"/>
  <c r="J169" i="31"/>
  <c r="J168" i="31"/>
  <c r="J167" i="31"/>
  <c r="J166" i="31"/>
  <c r="J165" i="31"/>
  <c r="J164" i="31"/>
  <c r="J163" i="31"/>
  <c r="J162" i="31"/>
  <c r="J161" i="31"/>
  <c r="J160" i="31"/>
  <c r="J159" i="31"/>
  <c r="J158" i="31"/>
  <c r="J157" i="31"/>
  <c r="J156" i="31"/>
  <c r="J155" i="31"/>
  <c r="J154" i="31"/>
  <c r="J153" i="31"/>
  <c r="J152" i="31"/>
  <c r="J151" i="31"/>
  <c r="J150" i="31"/>
  <c r="J149" i="31"/>
  <c r="J148" i="31"/>
  <c r="J147" i="31"/>
  <c r="J146" i="31"/>
  <c r="J145" i="31"/>
  <c r="J144" i="31"/>
  <c r="J143" i="31"/>
  <c r="J142" i="31"/>
  <c r="J141" i="31"/>
  <c r="J140" i="31"/>
  <c r="J139" i="31"/>
  <c r="J138" i="31"/>
  <c r="J137" i="31"/>
  <c r="J136" i="31"/>
  <c r="J135" i="31"/>
  <c r="J134" i="31"/>
  <c r="J133" i="31"/>
  <c r="J132" i="31"/>
  <c r="J131" i="31"/>
  <c r="J130" i="31"/>
  <c r="J129" i="31"/>
  <c r="J128" i="31"/>
  <c r="J127" i="31"/>
  <c r="J126" i="31"/>
  <c r="J125" i="31"/>
  <c r="J124" i="31"/>
  <c r="J123" i="31"/>
  <c r="J122" i="31"/>
  <c r="J121" i="31"/>
  <c r="J120" i="31"/>
  <c r="J119" i="31"/>
  <c r="J118" i="31"/>
  <c r="J117" i="31"/>
  <c r="J116" i="31"/>
  <c r="J115" i="31"/>
  <c r="J114" i="31"/>
  <c r="J113" i="31"/>
  <c r="J752" i="30"/>
  <c r="J751" i="30"/>
  <c r="J750" i="30"/>
  <c r="J749" i="30"/>
  <c r="J748" i="30"/>
  <c r="J747" i="30"/>
  <c r="J746" i="30"/>
  <c r="J745" i="30"/>
  <c r="J744" i="30"/>
  <c r="J743" i="30"/>
  <c r="J742" i="30"/>
  <c r="J741" i="30"/>
  <c r="J740" i="30"/>
  <c r="J739" i="30"/>
  <c r="J738" i="30"/>
  <c r="J737" i="30"/>
  <c r="J736" i="30"/>
  <c r="J735" i="30"/>
  <c r="J734" i="30"/>
  <c r="J733" i="30"/>
  <c r="J732" i="30"/>
  <c r="J731" i="30"/>
  <c r="J730" i="30"/>
  <c r="J729" i="30"/>
  <c r="J728" i="30"/>
  <c r="J727" i="30"/>
  <c r="J726" i="30"/>
  <c r="J725" i="30"/>
  <c r="J724" i="30"/>
  <c r="J723" i="30"/>
  <c r="J722" i="30"/>
  <c r="J721" i="30"/>
  <c r="J720" i="30"/>
  <c r="J719" i="30"/>
  <c r="J718" i="30"/>
  <c r="J717" i="30"/>
  <c r="J716" i="30"/>
  <c r="J715" i="30"/>
  <c r="J714" i="30"/>
  <c r="J713" i="30"/>
  <c r="J712" i="30"/>
  <c r="J711" i="30"/>
  <c r="J710" i="30"/>
  <c r="J709" i="30"/>
  <c r="J708" i="30"/>
  <c r="J707" i="30"/>
  <c r="J706" i="30"/>
  <c r="J705" i="30"/>
  <c r="J704" i="30"/>
  <c r="J703" i="30"/>
  <c r="J702" i="30"/>
  <c r="J701" i="30"/>
  <c r="J700" i="30"/>
  <c r="J699" i="30"/>
  <c r="J698" i="30"/>
  <c r="J697" i="30"/>
  <c r="J696" i="30"/>
  <c r="J695" i="30"/>
  <c r="J694" i="30"/>
  <c r="J693" i="30"/>
  <c r="J692" i="30"/>
  <c r="J691" i="30"/>
  <c r="J690" i="30"/>
  <c r="J689" i="30"/>
  <c r="J688" i="30"/>
  <c r="J687" i="30"/>
  <c r="J686" i="30"/>
  <c r="J685" i="30"/>
  <c r="J684" i="30"/>
  <c r="J683" i="30"/>
  <c r="J682" i="30"/>
  <c r="J681" i="30"/>
  <c r="J680" i="30"/>
  <c r="J679" i="30"/>
  <c r="J678" i="30"/>
  <c r="J677" i="30"/>
  <c r="J676" i="30"/>
  <c r="J675" i="30"/>
  <c r="J674" i="30"/>
  <c r="J673" i="30"/>
  <c r="J672" i="30"/>
  <c r="J671" i="30"/>
  <c r="J670" i="30"/>
  <c r="J669" i="30"/>
  <c r="J668" i="30"/>
  <c r="J667" i="30"/>
  <c r="J666" i="30"/>
  <c r="J665" i="30"/>
  <c r="J664" i="30"/>
  <c r="J663" i="30"/>
  <c r="J662" i="30"/>
  <c r="J661" i="30"/>
  <c r="J660" i="30"/>
  <c r="J659" i="30"/>
  <c r="J658" i="30"/>
  <c r="J657" i="30"/>
  <c r="J656" i="30"/>
  <c r="J655" i="30"/>
  <c r="J654" i="30"/>
  <c r="J653" i="30"/>
  <c r="J652" i="30"/>
  <c r="J651" i="30"/>
  <c r="J650" i="30"/>
  <c r="J649" i="30"/>
  <c r="J648" i="30"/>
  <c r="J647" i="30"/>
  <c r="J646" i="30"/>
  <c r="J645" i="30"/>
  <c r="J644" i="30"/>
  <c r="J643" i="30"/>
  <c r="J642" i="30"/>
  <c r="J641" i="30"/>
  <c r="J640" i="30"/>
  <c r="J639" i="30"/>
  <c r="J638" i="30"/>
  <c r="J637" i="30"/>
  <c r="J636" i="30"/>
  <c r="J635" i="30"/>
  <c r="J634" i="30"/>
  <c r="J633" i="30"/>
  <c r="J632" i="30"/>
  <c r="J631" i="30"/>
  <c r="J630" i="30"/>
  <c r="J629" i="30"/>
  <c r="J628" i="30"/>
  <c r="J627" i="30"/>
  <c r="J626" i="30"/>
  <c r="J625" i="30"/>
  <c r="J624" i="30"/>
  <c r="J623" i="30"/>
  <c r="J622" i="30"/>
  <c r="J621" i="30"/>
  <c r="J620" i="30"/>
  <c r="J619" i="30"/>
  <c r="J618" i="30"/>
  <c r="J617" i="30"/>
  <c r="J616" i="30"/>
  <c r="J615" i="30"/>
  <c r="J614" i="30"/>
  <c r="J613" i="30"/>
  <c r="J612" i="30"/>
  <c r="J611" i="30"/>
  <c r="J610" i="30"/>
  <c r="J609" i="30"/>
  <c r="J608" i="30"/>
  <c r="J607" i="30"/>
  <c r="J606" i="30"/>
  <c r="J605" i="30"/>
  <c r="J604" i="30"/>
  <c r="J603" i="30"/>
  <c r="J602" i="30"/>
  <c r="J601" i="30"/>
  <c r="J600" i="30"/>
  <c r="J599" i="30"/>
  <c r="J598" i="30"/>
  <c r="J597" i="30"/>
  <c r="J596" i="30"/>
  <c r="J595" i="30"/>
  <c r="J594" i="30"/>
  <c r="J593" i="30"/>
  <c r="J592" i="30"/>
  <c r="J591" i="30"/>
  <c r="J590" i="30"/>
  <c r="J589" i="30"/>
  <c r="J588" i="30"/>
  <c r="J587" i="30"/>
  <c r="J586" i="30"/>
  <c r="J585" i="30"/>
  <c r="J584" i="30"/>
  <c r="J583" i="30"/>
  <c r="J582" i="30"/>
  <c r="J581" i="30"/>
  <c r="J580" i="30"/>
  <c r="J579" i="30"/>
  <c r="J578" i="30"/>
  <c r="J577" i="30"/>
  <c r="J576" i="30"/>
  <c r="J575" i="30"/>
  <c r="J574" i="30"/>
  <c r="J573" i="30"/>
  <c r="J572" i="30"/>
  <c r="J571" i="30"/>
  <c r="J570" i="30"/>
  <c r="J569" i="30"/>
  <c r="J568" i="30"/>
  <c r="J567" i="30"/>
  <c r="J566" i="30"/>
  <c r="J565" i="30"/>
  <c r="J564" i="30"/>
  <c r="J563" i="30"/>
  <c r="J562" i="30"/>
  <c r="J561" i="30"/>
  <c r="J560" i="30"/>
  <c r="J559" i="30"/>
  <c r="J558" i="30"/>
  <c r="J557" i="30"/>
  <c r="J556" i="30"/>
  <c r="J555" i="30"/>
  <c r="J554" i="30"/>
  <c r="J553" i="30"/>
  <c r="J552" i="30"/>
  <c r="J551" i="30"/>
  <c r="J550" i="30"/>
  <c r="J549" i="30"/>
  <c r="J548" i="30"/>
  <c r="J547" i="30"/>
  <c r="J546" i="30"/>
  <c r="J545" i="30"/>
  <c r="J544" i="30"/>
  <c r="J543" i="30"/>
  <c r="J542" i="30"/>
  <c r="J541" i="30"/>
  <c r="J540" i="30"/>
  <c r="J539" i="30"/>
  <c r="J538" i="30"/>
  <c r="J537" i="30"/>
  <c r="J536" i="30"/>
  <c r="J535" i="30"/>
  <c r="J534" i="30"/>
  <c r="J533" i="30"/>
  <c r="J532" i="30"/>
  <c r="J531" i="30"/>
  <c r="J530" i="30"/>
  <c r="J529" i="30"/>
  <c r="J528" i="30"/>
  <c r="J527" i="30"/>
  <c r="J526" i="30"/>
  <c r="J525" i="30"/>
  <c r="J524" i="30"/>
  <c r="J523" i="30"/>
  <c r="J522" i="30"/>
  <c r="J521" i="30"/>
  <c r="J520" i="30"/>
  <c r="J519" i="30"/>
  <c r="J518" i="30"/>
  <c r="J517" i="30"/>
  <c r="J516" i="30"/>
  <c r="J515" i="30"/>
  <c r="J514" i="30"/>
  <c r="J513" i="30"/>
  <c r="J512" i="30"/>
  <c r="J511" i="30"/>
  <c r="J510" i="30"/>
  <c r="J509" i="30"/>
  <c r="J508" i="30"/>
  <c r="J507" i="30"/>
  <c r="J506" i="30"/>
  <c r="J505" i="30"/>
  <c r="J504" i="30"/>
  <c r="J503" i="30"/>
  <c r="J502" i="30"/>
  <c r="J501" i="30"/>
  <c r="J500" i="30"/>
  <c r="J499" i="30"/>
  <c r="J498" i="30"/>
  <c r="J497" i="30"/>
  <c r="J496" i="30"/>
  <c r="J495" i="30"/>
  <c r="J494" i="30"/>
  <c r="J493" i="30"/>
  <c r="J492" i="30"/>
  <c r="J491" i="30"/>
  <c r="J490" i="30"/>
  <c r="J489" i="30"/>
  <c r="J488" i="30"/>
  <c r="J487" i="30"/>
  <c r="J486" i="30"/>
  <c r="J485" i="30"/>
  <c r="J484" i="30"/>
  <c r="J483" i="30"/>
  <c r="J482" i="30"/>
  <c r="J481" i="30"/>
  <c r="J480" i="30"/>
  <c r="J479" i="30"/>
  <c r="J478" i="30"/>
  <c r="J477" i="30"/>
  <c r="J476" i="30"/>
  <c r="J475" i="30"/>
  <c r="J474" i="30"/>
  <c r="J473" i="30"/>
  <c r="J472" i="30"/>
  <c r="J471" i="30"/>
  <c r="J470" i="30"/>
  <c r="J469" i="30"/>
  <c r="J468" i="30"/>
  <c r="J467" i="30"/>
  <c r="J466" i="30"/>
  <c r="J465" i="30"/>
  <c r="J464" i="30"/>
  <c r="J463" i="30"/>
  <c r="J462" i="30"/>
  <c r="J461" i="30"/>
  <c r="J460" i="30"/>
  <c r="J459" i="30"/>
  <c r="J458" i="30"/>
  <c r="J457" i="30"/>
  <c r="J456" i="30"/>
  <c r="J455" i="30"/>
  <c r="J454" i="30"/>
  <c r="J453" i="30"/>
  <c r="J452" i="30"/>
  <c r="J451" i="30"/>
  <c r="J450" i="30"/>
  <c r="J449" i="30"/>
  <c r="J448" i="30"/>
  <c r="J447" i="30"/>
  <c r="J446" i="30"/>
  <c r="J445" i="30"/>
  <c r="J444" i="30"/>
  <c r="J443" i="30"/>
  <c r="J442" i="30"/>
  <c r="J441" i="30"/>
  <c r="J440" i="30"/>
  <c r="J439" i="30"/>
  <c r="J438" i="30"/>
  <c r="J437" i="30"/>
  <c r="J436" i="30"/>
  <c r="J435" i="30"/>
  <c r="J434" i="30"/>
  <c r="J433" i="30"/>
  <c r="J432" i="30"/>
  <c r="J431" i="30"/>
  <c r="J430" i="30"/>
  <c r="J429" i="30"/>
  <c r="J428" i="30"/>
  <c r="J427" i="30"/>
  <c r="J426" i="30"/>
  <c r="J425" i="30"/>
  <c r="J424" i="30"/>
  <c r="J423" i="30"/>
  <c r="J422" i="30"/>
  <c r="J421" i="30"/>
  <c r="J420" i="30"/>
  <c r="J419" i="30"/>
  <c r="J418" i="30"/>
  <c r="J417" i="30"/>
  <c r="J416" i="30"/>
  <c r="J415" i="30"/>
  <c r="J414" i="30"/>
  <c r="J413" i="30"/>
  <c r="J412" i="30"/>
  <c r="J411" i="30"/>
  <c r="J410" i="30"/>
  <c r="J409" i="30"/>
  <c r="J408" i="30"/>
  <c r="J407" i="30"/>
  <c r="J406" i="30"/>
  <c r="J405" i="30"/>
  <c r="J404" i="30"/>
  <c r="J403" i="30"/>
  <c r="J402" i="30"/>
  <c r="J401" i="30"/>
  <c r="J400" i="30"/>
  <c r="J399" i="30"/>
  <c r="J398" i="30"/>
  <c r="J397" i="30"/>
  <c r="J396" i="30"/>
  <c r="J395" i="30"/>
  <c r="J394" i="30"/>
  <c r="J393" i="30"/>
  <c r="J392" i="30"/>
  <c r="J391" i="30"/>
  <c r="J390" i="30"/>
  <c r="J389" i="30"/>
  <c r="J388" i="30"/>
  <c r="J387" i="30"/>
  <c r="J386" i="30"/>
  <c r="J385" i="30"/>
  <c r="J384" i="30"/>
  <c r="J383" i="30"/>
  <c r="J382" i="30"/>
  <c r="J381" i="30"/>
  <c r="J380" i="30"/>
  <c r="J379" i="30"/>
  <c r="J378" i="30"/>
  <c r="J377" i="30"/>
  <c r="J376" i="30"/>
  <c r="J375" i="30"/>
  <c r="J374" i="30"/>
  <c r="J373" i="30"/>
  <c r="J372" i="30"/>
  <c r="J371" i="30"/>
  <c r="J370" i="30"/>
  <c r="J369" i="30"/>
  <c r="J368" i="30"/>
  <c r="J367" i="30"/>
  <c r="J366" i="30"/>
  <c r="J365" i="30"/>
  <c r="J364" i="30"/>
  <c r="J363" i="30"/>
  <c r="J362" i="30"/>
  <c r="J361" i="30"/>
  <c r="J360" i="30"/>
  <c r="J359" i="30"/>
  <c r="J358" i="30"/>
  <c r="J357" i="30"/>
  <c r="J356" i="30"/>
  <c r="J355" i="30"/>
  <c r="J354" i="30"/>
  <c r="J353" i="30"/>
  <c r="J352" i="30"/>
  <c r="J351" i="30"/>
  <c r="J350" i="30"/>
  <c r="J349" i="30"/>
  <c r="J348" i="30"/>
  <c r="J347" i="30"/>
  <c r="J346" i="30"/>
  <c r="J345" i="30"/>
  <c r="J344" i="30"/>
  <c r="J343" i="30"/>
  <c r="J342" i="30"/>
  <c r="J341" i="30"/>
  <c r="J340" i="30"/>
  <c r="J339" i="30"/>
  <c r="J338" i="30"/>
  <c r="J337" i="30"/>
  <c r="J336" i="30"/>
  <c r="J335" i="30"/>
  <c r="J334" i="30"/>
  <c r="J333" i="30"/>
  <c r="J332" i="30"/>
  <c r="J331" i="30"/>
  <c r="J330" i="30"/>
  <c r="J329" i="30"/>
  <c r="J328" i="30"/>
  <c r="J327" i="30"/>
  <c r="J326" i="30"/>
  <c r="J325" i="30"/>
  <c r="J324" i="30"/>
  <c r="J323" i="30"/>
  <c r="J322" i="30"/>
  <c r="J321" i="30"/>
  <c r="J320" i="30"/>
  <c r="J319" i="30"/>
  <c r="J318" i="30"/>
  <c r="J317" i="30"/>
  <c r="J316" i="30"/>
  <c r="J315" i="30"/>
  <c r="J314" i="30"/>
  <c r="J313" i="30"/>
  <c r="J312" i="30"/>
  <c r="J311" i="30"/>
  <c r="J310" i="30"/>
  <c r="J309" i="30"/>
  <c r="J308" i="30"/>
  <c r="J307" i="30"/>
  <c r="J306" i="30"/>
  <c r="J305" i="30"/>
  <c r="J304" i="30"/>
  <c r="J303" i="30"/>
  <c r="J302" i="30"/>
  <c r="J301" i="30"/>
  <c r="J300" i="30"/>
  <c r="J299" i="30"/>
  <c r="J298" i="30"/>
  <c r="J297" i="30"/>
  <c r="J296" i="30"/>
  <c r="J295" i="30"/>
  <c r="J294" i="30"/>
  <c r="J293" i="30"/>
  <c r="J292" i="30"/>
  <c r="J291" i="30"/>
  <c r="J290" i="30"/>
  <c r="J289" i="30"/>
  <c r="J288" i="30"/>
  <c r="J287" i="30"/>
  <c r="J286" i="30"/>
  <c r="J285" i="30"/>
  <c r="J284" i="30"/>
  <c r="J283" i="30"/>
  <c r="J282" i="30"/>
  <c r="J281" i="30"/>
  <c r="J280" i="30"/>
  <c r="J279" i="30"/>
  <c r="J278" i="30"/>
  <c r="J277" i="30"/>
  <c r="J276" i="30"/>
  <c r="J275" i="30"/>
  <c r="J274" i="30"/>
  <c r="J273" i="30"/>
  <c r="J272" i="30"/>
  <c r="J271" i="30"/>
  <c r="J270" i="30"/>
  <c r="J269" i="30"/>
  <c r="J268" i="30"/>
  <c r="J267" i="30"/>
  <c r="J266" i="30"/>
  <c r="J265" i="30"/>
  <c r="J264" i="30"/>
  <c r="J263" i="30"/>
  <c r="J262" i="30"/>
  <c r="J261" i="30"/>
  <c r="J260" i="30"/>
  <c r="J259" i="30"/>
  <c r="J258" i="30"/>
  <c r="J257" i="30"/>
  <c r="J256" i="30"/>
  <c r="J255" i="30"/>
  <c r="J254" i="30"/>
  <c r="J253" i="30"/>
  <c r="J252" i="30"/>
  <c r="J251" i="30"/>
  <c r="J250" i="30"/>
  <c r="J249" i="30"/>
  <c r="J248" i="30"/>
  <c r="J247" i="30"/>
  <c r="J246" i="30"/>
  <c r="J245" i="30"/>
  <c r="J244" i="30"/>
  <c r="J243" i="30"/>
  <c r="J242" i="30"/>
  <c r="J241" i="30"/>
  <c r="J240" i="30"/>
  <c r="J239" i="30"/>
  <c r="J238" i="30"/>
  <c r="J237" i="30"/>
  <c r="J236" i="30"/>
  <c r="J235" i="30"/>
  <c r="J234" i="30"/>
  <c r="J233" i="30"/>
  <c r="J232" i="30"/>
  <c r="J231" i="30"/>
  <c r="J230" i="30"/>
  <c r="J229" i="30"/>
  <c r="J228" i="30"/>
  <c r="J227" i="30"/>
  <c r="J226" i="30"/>
  <c r="J225" i="30"/>
  <c r="J224" i="30"/>
  <c r="J223" i="30"/>
  <c r="J222" i="30"/>
  <c r="J221" i="30"/>
  <c r="J220" i="30"/>
  <c r="J219" i="30"/>
  <c r="J218" i="30"/>
  <c r="J217" i="30"/>
  <c r="J216" i="30"/>
  <c r="J215" i="30"/>
  <c r="J214" i="30"/>
  <c r="J213" i="30"/>
  <c r="J212" i="30"/>
  <c r="J211" i="30"/>
  <c r="J210" i="30"/>
  <c r="J209" i="30"/>
  <c r="J208" i="30"/>
  <c r="J207" i="30"/>
  <c r="J206" i="30"/>
  <c r="J205" i="30"/>
  <c r="J204" i="30"/>
  <c r="J203" i="30"/>
  <c r="J202" i="30"/>
  <c r="J201" i="30"/>
  <c r="J200" i="30"/>
  <c r="J199" i="30"/>
  <c r="J198" i="30"/>
  <c r="J197" i="30"/>
  <c r="J196" i="30"/>
  <c r="J195" i="30"/>
  <c r="J194" i="30"/>
  <c r="J193" i="30"/>
  <c r="J192" i="30"/>
  <c r="J191" i="30"/>
  <c r="J190" i="30"/>
  <c r="J189" i="30"/>
  <c r="J188" i="30"/>
  <c r="J187" i="30"/>
  <c r="J186" i="30"/>
  <c r="J185" i="30"/>
  <c r="J184" i="30"/>
  <c r="J183" i="30"/>
  <c r="J182" i="30"/>
  <c r="J181" i="30"/>
  <c r="J180" i="30"/>
  <c r="J179" i="30"/>
  <c r="J178" i="30"/>
  <c r="J177" i="30"/>
  <c r="J176" i="30"/>
  <c r="J175" i="30"/>
  <c r="J174" i="30"/>
  <c r="J173" i="30"/>
  <c r="J172" i="30"/>
  <c r="J171" i="30"/>
  <c r="J170" i="30"/>
  <c r="J169" i="30"/>
  <c r="J168" i="30"/>
  <c r="J167" i="30"/>
  <c r="J166" i="30"/>
  <c r="J165" i="30"/>
  <c r="J164" i="30"/>
  <c r="J163" i="30"/>
  <c r="J162" i="30"/>
  <c r="J161" i="30"/>
  <c r="J160" i="30"/>
  <c r="J159" i="30"/>
  <c r="J158" i="30"/>
  <c r="J157" i="30"/>
  <c r="J156" i="30"/>
  <c r="J155" i="30"/>
  <c r="J154" i="30"/>
  <c r="J153" i="30"/>
  <c r="J152" i="30"/>
  <c r="J151" i="30"/>
  <c r="J150" i="30"/>
  <c r="J149" i="30"/>
  <c r="J148" i="30"/>
  <c r="J147" i="30"/>
  <c r="J146" i="30"/>
  <c r="J145" i="30"/>
  <c r="J144" i="30"/>
  <c r="J143" i="30"/>
  <c r="J142" i="30"/>
  <c r="J141" i="30"/>
  <c r="J140" i="30"/>
  <c r="J139" i="30"/>
  <c r="J138" i="30"/>
  <c r="J137" i="30"/>
  <c r="J136" i="30"/>
  <c r="J135" i="30"/>
  <c r="J134" i="30"/>
  <c r="J133" i="30"/>
  <c r="J132" i="30"/>
  <c r="J131" i="30"/>
  <c r="J130" i="30"/>
  <c r="J129" i="30"/>
  <c r="J128" i="30"/>
  <c r="J127" i="30"/>
  <c r="J126" i="30"/>
  <c r="J125" i="30"/>
  <c r="J124" i="30"/>
  <c r="J123" i="30"/>
  <c r="J122" i="30"/>
  <c r="J121" i="30"/>
  <c r="J120" i="30"/>
  <c r="J119" i="30"/>
  <c r="J118" i="30"/>
  <c r="J117" i="30"/>
  <c r="J116" i="30"/>
  <c r="J115" i="30"/>
  <c r="J114" i="30"/>
  <c r="J113" i="30"/>
  <c r="J752" i="29"/>
  <c r="J751" i="29"/>
  <c r="J750" i="29"/>
  <c r="J749" i="29"/>
  <c r="J748" i="29"/>
  <c r="J747" i="29"/>
  <c r="J746" i="29"/>
  <c r="J745" i="29"/>
  <c r="J744" i="29"/>
  <c r="J743" i="29"/>
  <c r="J742" i="29"/>
  <c r="J741" i="29"/>
  <c r="J740" i="29"/>
  <c r="J739" i="29"/>
  <c r="J738" i="29"/>
  <c r="J737" i="29"/>
  <c r="J736" i="29"/>
  <c r="J735" i="29"/>
  <c r="J734" i="29"/>
  <c r="J733" i="29"/>
  <c r="J732" i="29"/>
  <c r="J731" i="29"/>
  <c r="J730" i="29"/>
  <c r="J729" i="29"/>
  <c r="J728" i="29"/>
  <c r="J727" i="29"/>
  <c r="J726" i="29"/>
  <c r="J725" i="29"/>
  <c r="J724" i="29"/>
  <c r="J723" i="29"/>
  <c r="J722" i="29"/>
  <c r="J721" i="29"/>
  <c r="J720" i="29"/>
  <c r="J719" i="29"/>
  <c r="J718" i="29"/>
  <c r="J717" i="29"/>
  <c r="J716" i="29"/>
  <c r="J715" i="29"/>
  <c r="J714" i="29"/>
  <c r="J713" i="29"/>
  <c r="J712" i="29"/>
  <c r="J711" i="29"/>
  <c r="J710" i="29"/>
  <c r="J709" i="29"/>
  <c r="J708" i="29"/>
  <c r="J707" i="29"/>
  <c r="J706" i="29"/>
  <c r="J705" i="29"/>
  <c r="J704" i="29"/>
  <c r="J703" i="29"/>
  <c r="J702" i="29"/>
  <c r="J701" i="29"/>
  <c r="J700" i="29"/>
  <c r="J699" i="29"/>
  <c r="J698" i="29"/>
  <c r="J697" i="29"/>
  <c r="J696" i="29"/>
  <c r="J695" i="29"/>
  <c r="J694" i="29"/>
  <c r="J693" i="29"/>
  <c r="J692" i="29"/>
  <c r="J691" i="29"/>
  <c r="J690" i="29"/>
  <c r="J689" i="29"/>
  <c r="J688" i="29"/>
  <c r="J687" i="29"/>
  <c r="J686" i="29"/>
  <c r="J685" i="29"/>
  <c r="J684" i="29"/>
  <c r="J683" i="29"/>
  <c r="J682" i="29"/>
  <c r="J681" i="29"/>
  <c r="J680" i="29"/>
  <c r="J679" i="29"/>
  <c r="J678" i="29"/>
  <c r="J677" i="29"/>
  <c r="J676" i="29"/>
  <c r="J675" i="29"/>
  <c r="J674" i="29"/>
  <c r="J673" i="29"/>
  <c r="J672" i="29"/>
  <c r="J671" i="29"/>
  <c r="J670" i="29"/>
  <c r="J669" i="29"/>
  <c r="J668" i="29"/>
  <c r="J667" i="29"/>
  <c r="J666" i="29"/>
  <c r="J665" i="29"/>
  <c r="J664" i="29"/>
  <c r="J663" i="29"/>
  <c r="J662" i="29"/>
  <c r="J661" i="29"/>
  <c r="J660" i="29"/>
  <c r="J659" i="29"/>
  <c r="J658" i="29"/>
  <c r="J657" i="29"/>
  <c r="J656" i="29"/>
  <c r="J655" i="29"/>
  <c r="J654" i="29"/>
  <c r="J653" i="29"/>
  <c r="J652" i="29"/>
  <c r="J651" i="29"/>
  <c r="J650" i="29"/>
  <c r="J649" i="29"/>
  <c r="J648" i="29"/>
  <c r="J647" i="29"/>
  <c r="J646" i="29"/>
  <c r="J645" i="29"/>
  <c r="J644" i="29"/>
  <c r="J643" i="29"/>
  <c r="J642" i="29"/>
  <c r="J641" i="29"/>
  <c r="J640" i="29"/>
  <c r="J639" i="29"/>
  <c r="J638" i="29"/>
  <c r="J637" i="29"/>
  <c r="J636" i="29"/>
  <c r="J635" i="29"/>
  <c r="J634" i="29"/>
  <c r="J633" i="29"/>
  <c r="J632" i="29"/>
  <c r="J631" i="29"/>
  <c r="J630" i="29"/>
  <c r="J629" i="29"/>
  <c r="J628" i="29"/>
  <c r="J627" i="29"/>
  <c r="J626" i="29"/>
  <c r="J625" i="29"/>
  <c r="J624" i="29"/>
  <c r="J623" i="29"/>
  <c r="J622" i="29"/>
  <c r="J621" i="29"/>
  <c r="J620" i="29"/>
  <c r="J619" i="29"/>
  <c r="J618" i="29"/>
  <c r="J617" i="29"/>
  <c r="J616" i="29"/>
  <c r="J615" i="29"/>
  <c r="J614" i="29"/>
  <c r="J613" i="29"/>
  <c r="J612" i="29"/>
  <c r="J611" i="29"/>
  <c r="J610" i="29"/>
  <c r="J609" i="29"/>
  <c r="J608" i="29"/>
  <c r="J607" i="29"/>
  <c r="J606" i="29"/>
  <c r="J605" i="29"/>
  <c r="J604" i="29"/>
  <c r="J603" i="29"/>
  <c r="J602" i="29"/>
  <c r="J601" i="29"/>
  <c r="J600" i="29"/>
  <c r="J599" i="29"/>
  <c r="J598" i="29"/>
  <c r="J597" i="29"/>
  <c r="J596" i="29"/>
  <c r="J595" i="29"/>
  <c r="J594" i="29"/>
  <c r="J593" i="29"/>
  <c r="J592" i="29"/>
  <c r="J591" i="29"/>
  <c r="J590" i="29"/>
  <c r="J589" i="29"/>
  <c r="J588" i="29"/>
  <c r="J587" i="29"/>
  <c r="J586" i="29"/>
  <c r="J585" i="29"/>
  <c r="J584" i="29"/>
  <c r="J583" i="29"/>
  <c r="J582" i="29"/>
  <c r="J581" i="29"/>
  <c r="J580" i="29"/>
  <c r="J579" i="29"/>
  <c r="J578" i="29"/>
  <c r="J577" i="29"/>
  <c r="J576" i="29"/>
  <c r="J575" i="29"/>
  <c r="J574" i="29"/>
  <c r="J573" i="29"/>
  <c r="J572" i="29"/>
  <c r="J571" i="29"/>
  <c r="J570" i="29"/>
  <c r="J569" i="29"/>
  <c r="J568" i="29"/>
  <c r="J567" i="29"/>
  <c r="J566" i="29"/>
  <c r="J565" i="29"/>
  <c r="J564" i="29"/>
  <c r="J563" i="29"/>
  <c r="J562" i="29"/>
  <c r="J561" i="29"/>
  <c r="J560" i="29"/>
  <c r="J559" i="29"/>
  <c r="J558" i="29"/>
  <c r="J557" i="29"/>
  <c r="J556" i="29"/>
  <c r="J555" i="29"/>
  <c r="J554" i="29"/>
  <c r="J553" i="29"/>
  <c r="J552" i="29"/>
  <c r="J551" i="29"/>
  <c r="J550" i="29"/>
  <c r="J549" i="29"/>
  <c r="J548" i="29"/>
  <c r="J547" i="29"/>
  <c r="J546" i="29"/>
  <c r="J545" i="29"/>
  <c r="J544" i="29"/>
  <c r="J543" i="29"/>
  <c r="J542" i="29"/>
  <c r="J541" i="29"/>
  <c r="J540" i="29"/>
  <c r="J539" i="29"/>
  <c r="J538" i="29"/>
  <c r="J537" i="29"/>
  <c r="J536" i="29"/>
  <c r="J535" i="29"/>
  <c r="J534" i="29"/>
  <c r="J533" i="29"/>
  <c r="J532" i="29"/>
  <c r="J531" i="29"/>
  <c r="J530" i="29"/>
  <c r="J529" i="29"/>
  <c r="J528" i="29"/>
  <c r="J527" i="29"/>
  <c r="J526" i="29"/>
  <c r="J525" i="29"/>
  <c r="J524" i="29"/>
  <c r="J523" i="29"/>
  <c r="J522" i="29"/>
  <c r="J521" i="29"/>
  <c r="J520" i="29"/>
  <c r="J519" i="29"/>
  <c r="J518" i="29"/>
  <c r="J517" i="29"/>
  <c r="J516" i="29"/>
  <c r="J515" i="29"/>
  <c r="J514" i="29"/>
  <c r="J513" i="29"/>
  <c r="J512" i="29"/>
  <c r="J511" i="29"/>
  <c r="J510" i="29"/>
  <c r="J509" i="29"/>
  <c r="J508" i="29"/>
  <c r="J507" i="29"/>
  <c r="J506" i="29"/>
  <c r="J505" i="29"/>
  <c r="J504" i="29"/>
  <c r="J503" i="29"/>
  <c r="J502" i="29"/>
  <c r="J501" i="29"/>
  <c r="J500" i="29"/>
  <c r="J499" i="29"/>
  <c r="J498" i="29"/>
  <c r="J497" i="29"/>
  <c r="J496" i="29"/>
  <c r="J495" i="29"/>
  <c r="J494" i="29"/>
  <c r="J493" i="29"/>
  <c r="J492" i="29"/>
  <c r="J491" i="29"/>
  <c r="J490" i="29"/>
  <c r="J489" i="29"/>
  <c r="J488" i="29"/>
  <c r="J487" i="29"/>
  <c r="J486" i="29"/>
  <c r="J485" i="29"/>
  <c r="J484" i="29"/>
  <c r="J483" i="29"/>
  <c r="J482" i="29"/>
  <c r="J481" i="29"/>
  <c r="J480" i="29"/>
  <c r="J479" i="29"/>
  <c r="J478" i="29"/>
  <c r="J477" i="29"/>
  <c r="J476" i="29"/>
  <c r="J475" i="29"/>
  <c r="J474" i="29"/>
  <c r="J473" i="29"/>
  <c r="J472" i="29"/>
  <c r="J471" i="29"/>
  <c r="J470" i="29"/>
  <c r="J469" i="29"/>
  <c r="J468" i="29"/>
  <c r="J467" i="29"/>
  <c r="J466" i="29"/>
  <c r="J465" i="29"/>
  <c r="J464" i="29"/>
  <c r="J463" i="29"/>
  <c r="J462" i="29"/>
  <c r="J461" i="29"/>
  <c r="J460" i="29"/>
  <c r="J459" i="29"/>
  <c r="J458" i="29"/>
  <c r="J457" i="29"/>
  <c r="J456" i="29"/>
  <c r="J455" i="29"/>
  <c r="J454" i="29"/>
  <c r="J453" i="29"/>
  <c r="J452" i="29"/>
  <c r="J451" i="29"/>
  <c r="J450" i="29"/>
  <c r="J449" i="29"/>
  <c r="J448" i="29"/>
  <c r="J447" i="29"/>
  <c r="J446" i="29"/>
  <c r="J445" i="29"/>
  <c r="J444" i="29"/>
  <c r="J443" i="29"/>
  <c r="J442" i="29"/>
  <c r="J441" i="29"/>
  <c r="J440" i="29"/>
  <c r="J439" i="29"/>
  <c r="J438" i="29"/>
  <c r="J437" i="29"/>
  <c r="J436" i="29"/>
  <c r="J435" i="29"/>
  <c r="J434" i="29"/>
  <c r="J433" i="29"/>
  <c r="J432" i="29"/>
  <c r="J431" i="29"/>
  <c r="J430" i="29"/>
  <c r="J429" i="29"/>
  <c r="J428" i="29"/>
  <c r="J427" i="29"/>
  <c r="J426" i="29"/>
  <c r="J425" i="29"/>
  <c r="J424" i="29"/>
  <c r="J423" i="29"/>
  <c r="J422" i="29"/>
  <c r="J421" i="29"/>
  <c r="J420" i="29"/>
  <c r="J419" i="29"/>
  <c r="J418" i="29"/>
  <c r="J417" i="29"/>
  <c r="J416" i="29"/>
  <c r="J415" i="29"/>
  <c r="J414" i="29"/>
  <c r="J413" i="29"/>
  <c r="J412" i="29"/>
  <c r="J411" i="29"/>
  <c r="J410" i="29"/>
  <c r="J409" i="29"/>
  <c r="J408" i="29"/>
  <c r="J407" i="29"/>
  <c r="J406" i="29"/>
  <c r="J405" i="29"/>
  <c r="J404" i="29"/>
  <c r="J403" i="29"/>
  <c r="J402" i="29"/>
  <c r="J401" i="29"/>
  <c r="J400" i="29"/>
  <c r="J399" i="29"/>
  <c r="J398" i="29"/>
  <c r="J397" i="29"/>
  <c r="J396" i="29"/>
  <c r="J395" i="29"/>
  <c r="J394" i="29"/>
  <c r="J393" i="29"/>
  <c r="J392" i="29"/>
  <c r="J391" i="29"/>
  <c r="J390" i="29"/>
  <c r="J389" i="29"/>
  <c r="J388" i="29"/>
  <c r="J387" i="29"/>
  <c r="J386" i="29"/>
  <c r="J385" i="29"/>
  <c r="J384" i="29"/>
  <c r="J383" i="29"/>
  <c r="J382" i="29"/>
  <c r="J381" i="29"/>
  <c r="J380" i="29"/>
  <c r="J379" i="29"/>
  <c r="J378" i="29"/>
  <c r="J377" i="29"/>
  <c r="J376" i="29"/>
  <c r="J375" i="29"/>
  <c r="J374" i="29"/>
  <c r="J373" i="29"/>
  <c r="J372" i="29"/>
  <c r="J371" i="29"/>
  <c r="J370" i="29"/>
  <c r="J369" i="29"/>
  <c r="J368" i="29"/>
  <c r="J367" i="29"/>
  <c r="J366" i="29"/>
  <c r="J365" i="29"/>
  <c r="J364" i="29"/>
  <c r="J363" i="29"/>
  <c r="J362" i="29"/>
  <c r="J361" i="29"/>
  <c r="J360" i="29"/>
  <c r="J359" i="29"/>
  <c r="J358" i="29"/>
  <c r="J357" i="29"/>
  <c r="J356" i="29"/>
  <c r="J355" i="29"/>
  <c r="J354" i="29"/>
  <c r="J353" i="29"/>
  <c r="J352" i="29"/>
  <c r="J351" i="29"/>
  <c r="J350" i="29"/>
  <c r="J349" i="29"/>
  <c r="J348" i="29"/>
  <c r="J347" i="29"/>
  <c r="J346" i="29"/>
  <c r="J345" i="29"/>
  <c r="J344" i="29"/>
  <c r="J343" i="29"/>
  <c r="J342" i="29"/>
  <c r="J341" i="29"/>
  <c r="J340" i="29"/>
  <c r="J339" i="29"/>
  <c r="J338" i="29"/>
  <c r="J337" i="29"/>
  <c r="J336" i="29"/>
  <c r="J335" i="29"/>
  <c r="J334" i="29"/>
  <c r="J333" i="29"/>
  <c r="J332" i="29"/>
  <c r="J331" i="29"/>
  <c r="J330" i="29"/>
  <c r="J329" i="29"/>
  <c r="J328" i="29"/>
  <c r="J327" i="29"/>
  <c r="J326" i="29"/>
  <c r="J325" i="29"/>
  <c r="J324" i="29"/>
  <c r="J323" i="29"/>
  <c r="J322" i="29"/>
  <c r="J321" i="29"/>
  <c r="J320" i="29"/>
  <c r="J319" i="29"/>
  <c r="J318" i="29"/>
  <c r="J317" i="29"/>
  <c r="J316" i="29"/>
  <c r="J315" i="29"/>
  <c r="J314" i="29"/>
  <c r="J313" i="29"/>
  <c r="J312" i="29"/>
  <c r="J311" i="29"/>
  <c r="J310" i="29"/>
  <c r="J309" i="29"/>
  <c r="J308" i="29"/>
  <c r="J307" i="29"/>
  <c r="J306" i="29"/>
  <c r="J305" i="29"/>
  <c r="J304" i="29"/>
  <c r="J303" i="29"/>
  <c r="J302" i="29"/>
  <c r="J301" i="29"/>
  <c r="J300" i="29"/>
  <c r="J299" i="29"/>
  <c r="J298" i="29"/>
  <c r="J297" i="29"/>
  <c r="J296" i="29"/>
  <c r="J295" i="29"/>
  <c r="J294" i="29"/>
  <c r="J293" i="29"/>
  <c r="J292" i="29"/>
  <c r="J291" i="29"/>
  <c r="J290" i="29"/>
  <c r="J289" i="29"/>
  <c r="J288" i="29"/>
  <c r="J287" i="29"/>
  <c r="J286" i="29"/>
  <c r="J285" i="29"/>
  <c r="J284" i="29"/>
  <c r="J283" i="29"/>
  <c r="J282" i="29"/>
  <c r="J281" i="29"/>
  <c r="J280" i="29"/>
  <c r="J279" i="29"/>
  <c r="J278" i="29"/>
  <c r="J277" i="29"/>
  <c r="J276" i="29"/>
  <c r="J275" i="29"/>
  <c r="J274" i="29"/>
  <c r="J273" i="29"/>
  <c r="J272" i="29"/>
  <c r="J271" i="29"/>
  <c r="J270" i="29"/>
  <c r="J269" i="29"/>
  <c r="J268" i="29"/>
  <c r="J267" i="29"/>
  <c r="J266" i="29"/>
  <c r="J265" i="29"/>
  <c r="J264" i="29"/>
  <c r="J263" i="29"/>
  <c r="J262" i="29"/>
  <c r="J261" i="29"/>
  <c r="J260" i="29"/>
  <c r="J259" i="29"/>
  <c r="J258" i="29"/>
  <c r="J257" i="29"/>
  <c r="J256" i="29"/>
  <c r="J255" i="29"/>
  <c r="J254" i="29"/>
  <c r="J253" i="29"/>
  <c r="J252" i="29"/>
  <c r="J251" i="29"/>
  <c r="J250" i="29"/>
  <c r="J249" i="29"/>
  <c r="J248" i="29"/>
  <c r="J247" i="29"/>
  <c r="J246" i="29"/>
  <c r="J245" i="29"/>
  <c r="J244" i="29"/>
  <c r="J243" i="29"/>
  <c r="J242" i="29"/>
  <c r="J241" i="29"/>
  <c r="J240" i="29"/>
  <c r="J239" i="29"/>
  <c r="J238" i="29"/>
  <c r="J237" i="29"/>
  <c r="J236" i="29"/>
  <c r="J235" i="29"/>
  <c r="J234" i="29"/>
  <c r="J233" i="29"/>
  <c r="J232" i="29"/>
  <c r="J231" i="29"/>
  <c r="J230" i="29"/>
  <c r="J229" i="29"/>
  <c r="J228" i="29"/>
  <c r="J227" i="29"/>
  <c r="J226" i="29"/>
  <c r="J225" i="29"/>
  <c r="J224" i="29"/>
  <c r="J223" i="29"/>
  <c r="J222" i="29"/>
  <c r="J221" i="29"/>
  <c r="J220" i="29"/>
  <c r="J219" i="29"/>
  <c r="J218" i="29"/>
  <c r="J217" i="29"/>
  <c r="J216" i="29"/>
  <c r="J215" i="29"/>
  <c r="J214" i="29"/>
  <c r="J213" i="29"/>
  <c r="J212" i="29"/>
  <c r="J211" i="29"/>
  <c r="J210" i="29"/>
  <c r="J209" i="29"/>
  <c r="J208" i="29"/>
  <c r="J207" i="29"/>
  <c r="J206" i="29"/>
  <c r="J205" i="29"/>
  <c r="J204" i="29"/>
  <c r="J203" i="29"/>
  <c r="J202" i="29"/>
  <c r="J201" i="29"/>
  <c r="J200" i="29"/>
  <c r="J199" i="29"/>
  <c r="J198" i="29"/>
  <c r="J197" i="29"/>
  <c r="J196" i="29"/>
  <c r="J195" i="29"/>
  <c r="J194" i="29"/>
  <c r="J193" i="29"/>
  <c r="J192" i="29"/>
  <c r="J191" i="29"/>
  <c r="J190" i="29"/>
  <c r="J189" i="29"/>
  <c r="J188" i="29"/>
  <c r="J187" i="29"/>
  <c r="J186" i="29"/>
  <c r="J185" i="29"/>
  <c r="J184" i="29"/>
  <c r="J183" i="29"/>
  <c r="J182" i="29"/>
  <c r="J181" i="29"/>
  <c r="J180" i="29"/>
  <c r="J179" i="29"/>
  <c r="J178" i="29"/>
  <c r="J177" i="29"/>
  <c r="J176" i="29"/>
  <c r="J175" i="29"/>
  <c r="J174" i="29"/>
  <c r="J173" i="29"/>
  <c r="J172" i="29"/>
  <c r="J171" i="29"/>
  <c r="J170" i="29"/>
  <c r="J169" i="29"/>
  <c r="J168" i="29"/>
  <c r="J167" i="29"/>
  <c r="J166" i="29"/>
  <c r="J165" i="29"/>
  <c r="J164" i="29"/>
  <c r="J163" i="29"/>
  <c r="J162" i="29"/>
  <c r="J161" i="29"/>
  <c r="J160" i="29"/>
  <c r="J159" i="29"/>
  <c r="J158" i="29"/>
  <c r="J157" i="29"/>
  <c r="J156" i="29"/>
  <c r="J155" i="29"/>
  <c r="J154" i="29"/>
  <c r="J153" i="29"/>
  <c r="J152" i="29"/>
  <c r="J151" i="29"/>
  <c r="J150" i="29"/>
  <c r="J149" i="29"/>
  <c r="J148" i="29"/>
  <c r="J147" i="29"/>
  <c r="J146" i="29"/>
  <c r="J145" i="29"/>
  <c r="J144" i="29"/>
  <c r="J143" i="29"/>
  <c r="J142" i="29"/>
  <c r="J141" i="29"/>
  <c r="J140" i="29"/>
  <c r="J139" i="29"/>
  <c r="J138" i="29"/>
  <c r="J137" i="29"/>
  <c r="J136" i="29"/>
  <c r="J135" i="29"/>
  <c r="J134" i="29"/>
  <c r="J133" i="29"/>
  <c r="J132" i="29"/>
  <c r="J131" i="29"/>
  <c r="J130" i="29"/>
  <c r="J129" i="29"/>
  <c r="J128" i="29"/>
  <c r="J127" i="29"/>
  <c r="J126" i="29"/>
  <c r="J125" i="29"/>
  <c r="J124" i="29"/>
  <c r="J123" i="29"/>
  <c r="J122" i="29"/>
  <c r="J121" i="29"/>
  <c r="J120" i="29"/>
  <c r="J119" i="29"/>
  <c r="J118" i="29"/>
  <c r="J117" i="29"/>
  <c r="J116" i="29"/>
  <c r="J115" i="29"/>
  <c r="J114" i="29"/>
  <c r="J113" i="29"/>
  <c r="J752" i="25"/>
  <c r="J751" i="25"/>
  <c r="J750" i="25"/>
  <c r="J749" i="25"/>
  <c r="J748" i="25"/>
  <c r="J747" i="25"/>
  <c r="J746" i="25"/>
  <c r="J745" i="25"/>
  <c r="J744" i="25"/>
  <c r="J743" i="25"/>
  <c r="J742" i="25"/>
  <c r="J741" i="25"/>
  <c r="J740" i="25"/>
  <c r="J739" i="25"/>
  <c r="J738" i="25"/>
  <c r="J737" i="25"/>
  <c r="J736" i="25"/>
  <c r="J735" i="25"/>
  <c r="J734" i="25"/>
  <c r="J733" i="25"/>
  <c r="J732" i="25"/>
  <c r="J731" i="25"/>
  <c r="J730" i="25"/>
  <c r="J729" i="25"/>
  <c r="J728" i="25"/>
  <c r="J727" i="25"/>
  <c r="J726" i="25"/>
  <c r="J725" i="25"/>
  <c r="J724" i="25"/>
  <c r="J723" i="25"/>
  <c r="J722" i="25"/>
  <c r="J721" i="25"/>
  <c r="J720" i="25"/>
  <c r="J719" i="25"/>
  <c r="J718" i="25"/>
  <c r="J717" i="25"/>
  <c r="J716" i="25"/>
  <c r="J715" i="25"/>
  <c r="J714" i="25"/>
  <c r="J713" i="25"/>
  <c r="J712" i="25"/>
  <c r="J711" i="25"/>
  <c r="J710" i="25"/>
  <c r="J709" i="25"/>
  <c r="J708" i="25"/>
  <c r="J707" i="25"/>
  <c r="J706" i="25"/>
  <c r="J705" i="25"/>
  <c r="J704" i="25"/>
  <c r="J703" i="25"/>
  <c r="J702" i="25"/>
  <c r="J701" i="25"/>
  <c r="J700" i="25"/>
  <c r="J699" i="25"/>
  <c r="J698" i="25"/>
  <c r="J697" i="25"/>
  <c r="J696" i="25"/>
  <c r="J695" i="25"/>
  <c r="J694" i="25"/>
  <c r="J693" i="25"/>
  <c r="J692" i="25"/>
  <c r="J691" i="25"/>
  <c r="J690" i="25"/>
  <c r="J689" i="25"/>
  <c r="J688" i="25"/>
  <c r="J687" i="25"/>
  <c r="J686" i="25"/>
  <c r="J685" i="25"/>
  <c r="J684" i="25"/>
  <c r="J683" i="25"/>
  <c r="J682" i="25"/>
  <c r="J681" i="25"/>
  <c r="J680" i="25"/>
  <c r="J679" i="25"/>
  <c r="J678" i="25"/>
  <c r="J677" i="25"/>
  <c r="J676" i="25"/>
  <c r="J675" i="25"/>
  <c r="J674" i="25"/>
  <c r="J673" i="25"/>
  <c r="J672" i="25"/>
  <c r="J671" i="25"/>
  <c r="J670" i="25"/>
  <c r="J669" i="25"/>
  <c r="J668" i="25"/>
  <c r="J667" i="25"/>
  <c r="J666" i="25"/>
  <c r="J665" i="25"/>
  <c r="J664" i="25"/>
  <c r="J663" i="25"/>
  <c r="J662" i="25"/>
  <c r="J661" i="25"/>
  <c r="J660" i="25"/>
  <c r="J659" i="25"/>
  <c r="J658" i="25"/>
  <c r="J657" i="25"/>
  <c r="J656" i="25"/>
  <c r="J655" i="25"/>
  <c r="J654" i="25"/>
  <c r="J653" i="25"/>
  <c r="J652" i="25"/>
  <c r="J651" i="25"/>
  <c r="J650" i="25"/>
  <c r="J649" i="25"/>
  <c r="J648" i="25"/>
  <c r="J647" i="25"/>
  <c r="J646" i="25"/>
  <c r="J645" i="25"/>
  <c r="J644" i="25"/>
  <c r="J643" i="25"/>
  <c r="J642" i="25"/>
  <c r="J641" i="25"/>
  <c r="J640" i="25"/>
  <c r="J639" i="25"/>
  <c r="J638" i="25"/>
  <c r="J637" i="25"/>
  <c r="J636" i="25"/>
  <c r="J635" i="25"/>
  <c r="J634" i="25"/>
  <c r="J633" i="25"/>
  <c r="J632" i="25"/>
  <c r="J631" i="25"/>
  <c r="J630" i="25"/>
  <c r="J629" i="25"/>
  <c r="J628" i="25"/>
  <c r="J627" i="25"/>
  <c r="J626" i="25"/>
  <c r="J625" i="25"/>
  <c r="J624" i="25"/>
  <c r="J623" i="25"/>
  <c r="J622" i="25"/>
  <c r="J621" i="25"/>
  <c r="J620" i="25"/>
  <c r="J619" i="25"/>
  <c r="J618" i="25"/>
  <c r="J617" i="25"/>
  <c r="J616" i="25"/>
  <c r="J615" i="25"/>
  <c r="J614" i="25"/>
  <c r="J613" i="25"/>
  <c r="J612" i="25"/>
  <c r="J611" i="25"/>
  <c r="J610" i="25"/>
  <c r="J609" i="25"/>
  <c r="J608" i="25"/>
  <c r="J607" i="25"/>
  <c r="J606" i="25"/>
  <c r="J605" i="25"/>
  <c r="J604" i="25"/>
  <c r="J603" i="25"/>
  <c r="J602" i="25"/>
  <c r="J601" i="25"/>
  <c r="J600" i="25"/>
  <c r="J599" i="25"/>
  <c r="J598" i="25"/>
  <c r="J597" i="25"/>
  <c r="J596" i="25"/>
  <c r="J595" i="25"/>
  <c r="J594" i="25"/>
  <c r="J593" i="25"/>
  <c r="J592" i="25"/>
  <c r="J591" i="25"/>
  <c r="J590" i="25"/>
  <c r="J589" i="25"/>
  <c r="J588" i="25"/>
  <c r="J587" i="25"/>
  <c r="J586" i="25"/>
  <c r="J585" i="25"/>
  <c r="J584" i="25"/>
  <c r="J583" i="25"/>
  <c r="J582" i="25"/>
  <c r="J581" i="25"/>
  <c r="J580" i="25"/>
  <c r="J579" i="25"/>
  <c r="J578" i="25"/>
  <c r="J577" i="25"/>
  <c r="J576" i="25"/>
  <c r="J575" i="25"/>
  <c r="J574" i="25"/>
  <c r="J573" i="25"/>
  <c r="J572" i="25"/>
  <c r="J571" i="25"/>
  <c r="J570" i="25"/>
  <c r="J569" i="25"/>
  <c r="J568" i="25"/>
  <c r="J567" i="25"/>
  <c r="J566" i="25"/>
  <c r="J565" i="25"/>
  <c r="J564" i="25"/>
  <c r="J563" i="25"/>
  <c r="J562" i="25"/>
  <c r="J561" i="25"/>
  <c r="J560" i="25"/>
  <c r="J559" i="25"/>
  <c r="J558" i="25"/>
  <c r="J557" i="25"/>
  <c r="J556" i="25"/>
  <c r="J555" i="25"/>
  <c r="J554" i="25"/>
  <c r="J553" i="25"/>
  <c r="J552" i="25"/>
  <c r="J551" i="25"/>
  <c r="J550" i="25"/>
  <c r="J549" i="25"/>
  <c r="J548" i="25"/>
  <c r="J547" i="25"/>
  <c r="J546" i="25"/>
  <c r="J545" i="25"/>
  <c r="J544" i="25"/>
  <c r="J543" i="25"/>
  <c r="J542" i="25"/>
  <c r="J541" i="25"/>
  <c r="J540" i="25"/>
  <c r="J539" i="25"/>
  <c r="J538" i="25"/>
  <c r="J537" i="25"/>
  <c r="J536" i="25"/>
  <c r="J535" i="25"/>
  <c r="J534" i="25"/>
  <c r="J533" i="25"/>
  <c r="J532" i="25"/>
  <c r="J531" i="25"/>
  <c r="J530" i="25"/>
  <c r="J529" i="25"/>
  <c r="J528" i="25"/>
  <c r="J527" i="25"/>
  <c r="J526" i="25"/>
  <c r="J525" i="25"/>
  <c r="J524" i="25"/>
  <c r="J523" i="25"/>
  <c r="J522" i="25"/>
  <c r="J521" i="25"/>
  <c r="J520" i="25"/>
  <c r="J519" i="25"/>
  <c r="J518" i="25"/>
  <c r="J517" i="25"/>
  <c r="J516" i="25"/>
  <c r="J515" i="25"/>
  <c r="J514" i="25"/>
  <c r="J513" i="25"/>
  <c r="J512" i="25"/>
  <c r="J511" i="25"/>
  <c r="J510" i="25"/>
  <c r="J509" i="25"/>
  <c r="J508" i="25"/>
  <c r="J507" i="25"/>
  <c r="J506" i="25"/>
  <c r="J505" i="25"/>
  <c r="J504" i="25"/>
  <c r="J503" i="25"/>
  <c r="J502" i="25"/>
  <c r="J501" i="25"/>
  <c r="J500" i="25"/>
  <c r="J499" i="25"/>
  <c r="J498" i="25"/>
  <c r="J497" i="25"/>
  <c r="J496" i="25"/>
  <c r="J495" i="25"/>
  <c r="J494" i="25"/>
  <c r="J493" i="25"/>
  <c r="J492" i="25"/>
  <c r="J491" i="25"/>
  <c r="J490" i="25"/>
  <c r="J489" i="25"/>
  <c r="J488" i="25"/>
  <c r="J487" i="25"/>
  <c r="J486" i="25"/>
  <c r="J485" i="25"/>
  <c r="J484" i="25"/>
  <c r="J483" i="25"/>
  <c r="J482" i="25"/>
  <c r="J481" i="25"/>
  <c r="J480" i="25"/>
  <c r="J479" i="25"/>
  <c r="J478" i="25"/>
  <c r="J477" i="25"/>
  <c r="J476" i="25"/>
  <c r="J475" i="25"/>
  <c r="J474" i="25"/>
  <c r="J473" i="25"/>
  <c r="J472" i="25"/>
  <c r="J471" i="25"/>
  <c r="J470" i="25"/>
  <c r="J469" i="25"/>
  <c r="J468" i="25"/>
  <c r="J467" i="25"/>
  <c r="J466" i="25"/>
  <c r="J465" i="25"/>
  <c r="J464" i="25"/>
  <c r="J463" i="25"/>
  <c r="J462" i="25"/>
  <c r="J461" i="25"/>
  <c r="J460" i="25"/>
  <c r="J459" i="25"/>
  <c r="J458" i="25"/>
  <c r="J457" i="25"/>
  <c r="J456" i="25"/>
  <c r="J455" i="25"/>
  <c r="J454" i="25"/>
  <c r="J453" i="25"/>
  <c r="J452" i="25"/>
  <c r="J451" i="25"/>
  <c r="J450" i="25"/>
  <c r="J449" i="25"/>
  <c r="J448" i="25"/>
  <c r="J447" i="25"/>
  <c r="J446" i="25"/>
  <c r="J445" i="25"/>
  <c r="J444" i="25"/>
  <c r="J443" i="25"/>
  <c r="J442" i="25"/>
  <c r="J441" i="25"/>
  <c r="J440" i="25"/>
  <c r="J439" i="25"/>
  <c r="J438" i="25"/>
  <c r="J437" i="25"/>
  <c r="J436" i="25"/>
  <c r="J435" i="25"/>
  <c r="J434" i="25"/>
  <c r="J433" i="25"/>
  <c r="J432" i="25"/>
  <c r="J431" i="25"/>
  <c r="J430" i="25"/>
  <c r="J429" i="25"/>
  <c r="J428" i="25"/>
  <c r="J427" i="25"/>
  <c r="J426" i="25"/>
  <c r="J425" i="25"/>
  <c r="J424" i="25"/>
  <c r="J423" i="25"/>
  <c r="J422" i="25"/>
  <c r="J421" i="25"/>
  <c r="J420" i="25"/>
  <c r="J419" i="25"/>
  <c r="J418" i="25"/>
  <c r="J417" i="25"/>
  <c r="J416" i="25"/>
  <c r="J415" i="25"/>
  <c r="J414" i="25"/>
  <c r="J413" i="25"/>
  <c r="J412" i="25"/>
  <c r="J411" i="25"/>
  <c r="J410" i="25"/>
  <c r="J409" i="25"/>
  <c r="J408" i="25"/>
  <c r="J407" i="25"/>
  <c r="J406" i="25"/>
  <c r="J405" i="25"/>
  <c r="J404" i="25"/>
  <c r="J403" i="25"/>
  <c r="J402" i="25"/>
  <c r="J401" i="25"/>
  <c r="J400" i="25"/>
  <c r="J399" i="25"/>
  <c r="J398" i="25"/>
  <c r="J397" i="25"/>
  <c r="J396" i="25"/>
  <c r="J395" i="25"/>
  <c r="J394" i="25"/>
  <c r="J393" i="25"/>
  <c r="J392" i="25"/>
  <c r="J391" i="25"/>
  <c r="J390" i="25"/>
  <c r="J389" i="25"/>
  <c r="J388" i="25"/>
  <c r="J387" i="25"/>
  <c r="J386" i="25"/>
  <c r="J385" i="25"/>
  <c r="J384" i="25"/>
  <c r="J383" i="25"/>
  <c r="J382" i="25"/>
  <c r="J381" i="25"/>
  <c r="J380" i="25"/>
  <c r="J379" i="25"/>
  <c r="J378" i="25"/>
  <c r="J377" i="25"/>
  <c r="J376" i="25"/>
  <c r="J375" i="25"/>
  <c r="J374" i="25"/>
  <c r="J373" i="25"/>
  <c r="J372" i="25"/>
  <c r="J371" i="25"/>
  <c r="J370" i="25"/>
  <c r="J369" i="25"/>
  <c r="J368" i="25"/>
  <c r="J367" i="25"/>
  <c r="J366" i="25"/>
  <c r="J365" i="25"/>
  <c r="J364" i="25"/>
  <c r="J363" i="25"/>
  <c r="J362" i="25"/>
  <c r="J361" i="25"/>
  <c r="J360" i="25"/>
  <c r="J359" i="25"/>
  <c r="J358" i="25"/>
  <c r="J357" i="25"/>
  <c r="J356" i="25"/>
  <c r="J355" i="25"/>
  <c r="J354" i="25"/>
  <c r="J353" i="25"/>
  <c r="J352" i="25"/>
  <c r="J351" i="25"/>
  <c r="J350" i="25"/>
  <c r="J349" i="25"/>
  <c r="J348" i="25"/>
  <c r="J347" i="25"/>
  <c r="J346" i="25"/>
  <c r="J345" i="25"/>
  <c r="J344" i="25"/>
  <c r="J343" i="25"/>
  <c r="J342" i="25"/>
  <c r="J341" i="25"/>
  <c r="J340" i="25"/>
  <c r="J339" i="25"/>
  <c r="J338" i="25"/>
  <c r="J337" i="25"/>
  <c r="J336" i="25"/>
  <c r="J335" i="25"/>
  <c r="J334" i="25"/>
  <c r="J333" i="25"/>
  <c r="J332" i="25"/>
  <c r="J331" i="25"/>
  <c r="J330" i="25"/>
  <c r="J329" i="25"/>
  <c r="J328" i="25"/>
  <c r="J327" i="25"/>
  <c r="J326" i="25"/>
  <c r="J325" i="25"/>
  <c r="J324" i="25"/>
  <c r="J323" i="25"/>
  <c r="J322" i="25"/>
  <c r="J321" i="25"/>
  <c r="J320" i="25"/>
  <c r="J319" i="25"/>
  <c r="J318" i="25"/>
  <c r="J317" i="25"/>
  <c r="J316" i="25"/>
  <c r="J315" i="25"/>
  <c r="J314" i="25"/>
  <c r="J313" i="25"/>
  <c r="J312" i="25"/>
  <c r="J311" i="25"/>
  <c r="J310" i="25"/>
  <c r="J309" i="25"/>
  <c r="J308" i="25"/>
  <c r="J307" i="25"/>
  <c r="J306" i="25"/>
  <c r="J305" i="25"/>
  <c r="J304" i="25"/>
  <c r="J303" i="25"/>
  <c r="J302" i="25"/>
  <c r="J301" i="25"/>
  <c r="J300" i="25"/>
  <c r="J299" i="25"/>
  <c r="J298" i="25"/>
  <c r="J297" i="25"/>
  <c r="J296" i="25"/>
  <c r="J295" i="25"/>
  <c r="J294" i="25"/>
  <c r="J293" i="25"/>
  <c r="J292" i="25"/>
  <c r="J291" i="25"/>
  <c r="J290" i="25"/>
  <c r="J289" i="25"/>
  <c r="J288" i="25"/>
  <c r="J287" i="25"/>
  <c r="J286" i="25"/>
  <c r="J285" i="25"/>
  <c r="J284" i="25"/>
  <c r="J283" i="25"/>
  <c r="J282" i="25"/>
  <c r="J281" i="25"/>
  <c r="J280" i="25"/>
  <c r="J279" i="25"/>
  <c r="J278" i="25"/>
  <c r="J277" i="25"/>
  <c r="J276" i="25"/>
  <c r="J275" i="25"/>
  <c r="J274" i="25"/>
  <c r="J273" i="25"/>
  <c r="J272" i="25"/>
  <c r="J271" i="25"/>
  <c r="J270" i="25"/>
  <c r="J269" i="25"/>
  <c r="J268" i="25"/>
  <c r="J267" i="25"/>
  <c r="J266" i="25"/>
  <c r="J265" i="25"/>
  <c r="J264" i="25"/>
  <c r="J263" i="25"/>
  <c r="J262" i="25"/>
  <c r="J261" i="25"/>
  <c r="J260" i="25"/>
  <c r="J259" i="25"/>
  <c r="J258" i="25"/>
  <c r="J257" i="25"/>
  <c r="J256" i="25"/>
  <c r="J255" i="25"/>
  <c r="J254" i="25"/>
  <c r="J253" i="25"/>
  <c r="J252" i="25"/>
  <c r="J251" i="25"/>
  <c r="J250" i="25"/>
  <c r="J249" i="25"/>
  <c r="J248" i="25"/>
  <c r="J247" i="25"/>
  <c r="J246" i="25"/>
  <c r="J245" i="25"/>
  <c r="J244" i="25"/>
  <c r="J243" i="25"/>
  <c r="J242" i="25"/>
  <c r="J241" i="25"/>
  <c r="J240" i="25"/>
  <c r="J239" i="25"/>
  <c r="J238" i="25"/>
  <c r="J237" i="25"/>
  <c r="J236" i="25"/>
  <c r="J235" i="25"/>
  <c r="J234" i="25"/>
  <c r="J233" i="25"/>
  <c r="J232" i="25"/>
  <c r="J231" i="25"/>
  <c r="J230" i="25"/>
  <c r="J229" i="25"/>
  <c r="J228" i="25"/>
  <c r="J227" i="25"/>
  <c r="J226" i="25"/>
  <c r="J225" i="25"/>
  <c r="J224" i="25"/>
  <c r="J223" i="25"/>
  <c r="J222" i="25"/>
  <c r="J221" i="25"/>
  <c r="J220" i="25"/>
  <c r="J219" i="25"/>
  <c r="J218" i="25"/>
  <c r="J217" i="25"/>
  <c r="J216" i="25"/>
  <c r="J215" i="25"/>
  <c r="J214" i="25"/>
  <c r="J213" i="25"/>
  <c r="J212" i="25"/>
  <c r="J211" i="25"/>
  <c r="J210" i="25"/>
  <c r="J209" i="25"/>
  <c r="J208" i="25"/>
  <c r="J207" i="25"/>
  <c r="J206" i="25"/>
  <c r="J205" i="25"/>
  <c r="J204" i="25"/>
  <c r="J203" i="25"/>
  <c r="J202" i="25"/>
  <c r="J201" i="25"/>
  <c r="J200" i="25"/>
  <c r="J199" i="25"/>
  <c r="J198" i="25"/>
  <c r="J197" i="25"/>
  <c r="J196" i="25"/>
  <c r="J195" i="25"/>
  <c r="J194" i="25"/>
  <c r="J193" i="25"/>
  <c r="J192" i="25"/>
  <c r="J191" i="25"/>
  <c r="J190" i="25"/>
  <c r="J189" i="25"/>
  <c r="J188" i="25"/>
  <c r="J187" i="25"/>
  <c r="J186" i="25"/>
  <c r="J185" i="25"/>
  <c r="J184" i="25"/>
  <c r="J183" i="25"/>
  <c r="J182" i="25"/>
  <c r="J181" i="25"/>
  <c r="J180" i="25"/>
  <c r="J179" i="25"/>
  <c r="J178" i="25"/>
  <c r="J177" i="25"/>
  <c r="J176" i="25"/>
  <c r="J175" i="25"/>
  <c r="J174" i="25"/>
  <c r="J173" i="25"/>
  <c r="J172" i="25"/>
  <c r="J171" i="25"/>
  <c r="J170" i="25"/>
  <c r="J169" i="25"/>
  <c r="J168" i="25"/>
  <c r="J167" i="25"/>
  <c r="J166" i="25"/>
  <c r="J165" i="25"/>
  <c r="J164" i="25"/>
  <c r="J163" i="25"/>
  <c r="J162" i="25"/>
  <c r="J161" i="25"/>
  <c r="J160" i="25"/>
  <c r="J159" i="25"/>
  <c r="J158" i="25"/>
  <c r="J157" i="25"/>
  <c r="J156" i="25"/>
  <c r="J155" i="25"/>
  <c r="J154" i="25"/>
  <c r="J153" i="25"/>
  <c r="J152" i="25"/>
  <c r="J151" i="25"/>
  <c r="J150" i="25"/>
  <c r="J149" i="25"/>
  <c r="J148" i="25"/>
  <c r="J147" i="25"/>
  <c r="J146" i="25"/>
  <c r="J145" i="25"/>
  <c r="J144" i="25"/>
  <c r="J143" i="25"/>
  <c r="J142" i="25"/>
  <c r="J141" i="25"/>
  <c r="J140" i="25"/>
  <c r="J139" i="25"/>
  <c r="J138" i="25"/>
  <c r="J137" i="25"/>
  <c r="J136" i="25"/>
  <c r="J135" i="25"/>
  <c r="J134" i="25"/>
  <c r="J133" i="25"/>
  <c r="J132" i="25"/>
  <c r="J131" i="25"/>
  <c r="J130" i="25"/>
  <c r="J129" i="25"/>
  <c r="J128" i="25"/>
  <c r="J127" i="25"/>
  <c r="J126" i="25"/>
  <c r="J125" i="25"/>
  <c r="J124" i="25"/>
  <c r="J123" i="25"/>
  <c r="J122" i="25"/>
  <c r="J121" i="25"/>
  <c r="J120" i="25"/>
  <c r="J119" i="25"/>
  <c r="J118" i="25"/>
  <c r="J117" i="25"/>
  <c r="J116" i="25"/>
  <c r="J115" i="25"/>
  <c r="J114" i="25"/>
  <c r="J113" i="25"/>
  <c r="J112" i="25"/>
  <c r="J111" i="25"/>
  <c r="J110" i="25"/>
  <c r="J109" i="25"/>
  <c r="J108" i="25"/>
  <c r="J107" i="25"/>
  <c r="J106" i="25"/>
  <c r="J105" i="25"/>
  <c r="J104" i="25"/>
  <c r="J103" i="25"/>
  <c r="J102" i="25"/>
  <c r="J101" i="25"/>
  <c r="J100" i="25"/>
  <c r="J99" i="25"/>
  <c r="J98" i="25"/>
  <c r="J97" i="25"/>
  <c r="J96" i="25"/>
  <c r="J95" i="25"/>
  <c r="J94" i="25"/>
  <c r="J93" i="25"/>
  <c r="J92" i="25"/>
  <c r="J91" i="25"/>
  <c r="J90" i="25"/>
  <c r="J89" i="25"/>
  <c r="J88" i="25"/>
  <c r="J87" i="25"/>
  <c r="J86" i="25"/>
  <c r="J85" i="25"/>
  <c r="J84" i="25"/>
  <c r="J83" i="25"/>
  <c r="J82" i="25"/>
  <c r="J81" i="25"/>
  <c r="J80" i="25"/>
  <c r="J79" i="25"/>
  <c r="J78" i="25"/>
  <c r="J77" i="25"/>
  <c r="J76" i="25"/>
  <c r="J75" i="25"/>
  <c r="J74" i="25"/>
  <c r="J73" i="25"/>
  <c r="J72" i="25"/>
  <c r="J71" i="25"/>
  <c r="J70" i="25"/>
  <c r="J69" i="25"/>
  <c r="J68" i="25"/>
  <c r="J67" i="25"/>
  <c r="J66" i="25"/>
  <c r="J65" i="25"/>
  <c r="J64" i="25"/>
  <c r="J63" i="25"/>
  <c r="J62" i="25"/>
  <c r="J61" i="25"/>
  <c r="J60" i="25"/>
  <c r="J752" i="24"/>
  <c r="J751" i="24"/>
  <c r="J750" i="24"/>
  <c r="J749" i="24"/>
  <c r="J748" i="24"/>
  <c r="J747" i="24"/>
  <c r="J746" i="24"/>
  <c r="J745" i="24"/>
  <c r="J744" i="24"/>
  <c r="J743" i="24"/>
  <c r="J742" i="24"/>
  <c r="J741" i="24"/>
  <c r="J740" i="24"/>
  <c r="J739" i="24"/>
  <c r="J738" i="24"/>
  <c r="J737" i="24"/>
  <c r="J736" i="24"/>
  <c r="J735" i="24"/>
  <c r="J734" i="24"/>
  <c r="J733" i="24"/>
  <c r="J732" i="24"/>
  <c r="J731" i="24"/>
  <c r="J730" i="24"/>
  <c r="J729" i="24"/>
  <c r="J728" i="24"/>
  <c r="J727" i="24"/>
  <c r="J726" i="24"/>
  <c r="J725" i="24"/>
  <c r="J724" i="24"/>
  <c r="J723" i="24"/>
  <c r="J722" i="24"/>
  <c r="J721" i="24"/>
  <c r="J720" i="24"/>
  <c r="J719" i="24"/>
  <c r="J718" i="24"/>
  <c r="J717" i="24"/>
  <c r="J716" i="24"/>
  <c r="J715" i="24"/>
  <c r="J714" i="24"/>
  <c r="J713" i="24"/>
  <c r="J712" i="24"/>
  <c r="J711" i="24"/>
  <c r="J710" i="24"/>
  <c r="J709" i="24"/>
  <c r="J708" i="24"/>
  <c r="J707" i="24"/>
  <c r="J706" i="24"/>
  <c r="J705" i="24"/>
  <c r="J704" i="24"/>
  <c r="J703" i="24"/>
  <c r="J702" i="24"/>
  <c r="J701" i="24"/>
  <c r="J700" i="24"/>
  <c r="J699" i="24"/>
  <c r="J698" i="24"/>
  <c r="J697" i="24"/>
  <c r="J696" i="24"/>
  <c r="J695" i="24"/>
  <c r="J694" i="24"/>
  <c r="J693" i="24"/>
  <c r="J692" i="24"/>
  <c r="J691" i="24"/>
  <c r="J690" i="24"/>
  <c r="J689" i="24"/>
  <c r="J688" i="24"/>
  <c r="J687" i="24"/>
  <c r="J686" i="24"/>
  <c r="J685" i="24"/>
  <c r="J684" i="24"/>
  <c r="J683" i="24"/>
  <c r="J682" i="24"/>
  <c r="J681" i="24"/>
  <c r="J680" i="24"/>
  <c r="J679" i="24"/>
  <c r="J678" i="24"/>
  <c r="J677" i="24"/>
  <c r="J676" i="24"/>
  <c r="J675" i="24"/>
  <c r="J674" i="24"/>
  <c r="J673" i="24"/>
  <c r="J672" i="24"/>
  <c r="J671" i="24"/>
  <c r="J670" i="24"/>
  <c r="J669" i="24"/>
  <c r="J668" i="24"/>
  <c r="J667" i="24"/>
  <c r="J666" i="24"/>
  <c r="J665" i="24"/>
  <c r="J664" i="24"/>
  <c r="J663" i="24"/>
  <c r="J662" i="24"/>
  <c r="J661" i="24"/>
  <c r="J660" i="24"/>
  <c r="J659" i="24"/>
  <c r="J658" i="24"/>
  <c r="J657" i="24"/>
  <c r="J656" i="24"/>
  <c r="J655" i="24"/>
  <c r="J654" i="24"/>
  <c r="J653" i="24"/>
  <c r="J652" i="24"/>
  <c r="J651" i="24"/>
  <c r="J650" i="24"/>
  <c r="J649" i="24"/>
  <c r="J648" i="24"/>
  <c r="J647" i="24"/>
  <c r="J646" i="24"/>
  <c r="J645" i="24"/>
  <c r="J644" i="24"/>
  <c r="J643" i="24"/>
  <c r="J642" i="24"/>
  <c r="J641" i="24"/>
  <c r="J640" i="24"/>
  <c r="J639" i="24"/>
  <c r="J638" i="24"/>
  <c r="J637" i="24"/>
  <c r="J636" i="24"/>
  <c r="J635" i="24"/>
  <c r="J634" i="24"/>
  <c r="J633" i="24"/>
  <c r="J632" i="24"/>
  <c r="J631" i="24"/>
  <c r="J630" i="24"/>
  <c r="J629" i="24"/>
  <c r="J628" i="24"/>
  <c r="J627" i="24"/>
  <c r="J626" i="24"/>
  <c r="J625" i="24"/>
  <c r="J624" i="24"/>
  <c r="J623" i="24"/>
  <c r="J622" i="24"/>
  <c r="J621" i="24"/>
  <c r="J620" i="24"/>
  <c r="J619" i="24"/>
  <c r="J618" i="24"/>
  <c r="J617" i="24"/>
  <c r="J616" i="24"/>
  <c r="J615" i="24"/>
  <c r="J614" i="24"/>
  <c r="J613" i="24"/>
  <c r="J612" i="24"/>
  <c r="J611" i="24"/>
  <c r="J610" i="24"/>
  <c r="J609" i="24"/>
  <c r="J608" i="24"/>
  <c r="J607" i="24"/>
  <c r="J606" i="24"/>
  <c r="J605" i="24"/>
  <c r="J604" i="24"/>
  <c r="J603" i="24"/>
  <c r="J602" i="24"/>
  <c r="J601" i="24"/>
  <c r="J600" i="24"/>
  <c r="J599" i="24"/>
  <c r="J598" i="24"/>
  <c r="J597" i="24"/>
  <c r="J596" i="24"/>
  <c r="J595" i="24"/>
  <c r="J594" i="24"/>
  <c r="J593" i="24"/>
  <c r="J592" i="24"/>
  <c r="J591" i="24"/>
  <c r="J590" i="24"/>
  <c r="J589" i="24"/>
  <c r="J588" i="24"/>
  <c r="J587" i="24"/>
  <c r="J586" i="24"/>
  <c r="J585" i="24"/>
  <c r="J584" i="24"/>
  <c r="J583" i="24"/>
  <c r="J582" i="24"/>
  <c r="J581" i="24"/>
  <c r="J580" i="24"/>
  <c r="J579" i="24"/>
  <c r="J578" i="24"/>
  <c r="J577" i="24"/>
  <c r="J576" i="24"/>
  <c r="J575" i="24"/>
  <c r="J574" i="24"/>
  <c r="J573" i="24"/>
  <c r="J572" i="24"/>
  <c r="J571" i="24"/>
  <c r="J570" i="24"/>
  <c r="J569" i="24"/>
  <c r="J568" i="24"/>
  <c r="J567" i="24"/>
  <c r="J566" i="24"/>
  <c r="J565" i="24"/>
  <c r="J564" i="24"/>
  <c r="J563" i="24"/>
  <c r="J562" i="24"/>
  <c r="J561" i="24"/>
  <c r="J560" i="24"/>
  <c r="J559" i="24"/>
  <c r="J558" i="24"/>
  <c r="J557" i="24"/>
  <c r="J556" i="24"/>
  <c r="J555" i="24"/>
  <c r="J554" i="24"/>
  <c r="J553" i="24"/>
  <c r="J552" i="24"/>
  <c r="J551" i="24"/>
  <c r="J550" i="24"/>
  <c r="J549" i="24"/>
  <c r="J548" i="24"/>
  <c r="J547" i="24"/>
  <c r="J546" i="24"/>
  <c r="J545" i="24"/>
  <c r="J544" i="24"/>
  <c r="J543" i="24"/>
  <c r="J542" i="24"/>
  <c r="J541" i="24"/>
  <c r="J540" i="24"/>
  <c r="J539" i="24"/>
  <c r="J538" i="24"/>
  <c r="J537" i="24"/>
  <c r="J536" i="24"/>
  <c r="J535" i="24"/>
  <c r="J534" i="24"/>
  <c r="J533" i="24"/>
  <c r="J532" i="24"/>
  <c r="J531" i="24"/>
  <c r="J530" i="24"/>
  <c r="J529" i="24"/>
  <c r="J528" i="24"/>
  <c r="J527" i="24"/>
  <c r="J526" i="24"/>
  <c r="J525" i="24"/>
  <c r="J524" i="24"/>
  <c r="J523" i="24"/>
  <c r="J522" i="24"/>
  <c r="J521" i="24"/>
  <c r="J520" i="24"/>
  <c r="J519" i="24"/>
  <c r="J518" i="24"/>
  <c r="J517" i="24"/>
  <c r="J516" i="24"/>
  <c r="J515" i="24"/>
  <c r="J514" i="24"/>
  <c r="J513" i="24"/>
  <c r="J512" i="24"/>
  <c r="J511" i="24"/>
  <c r="J510" i="24"/>
  <c r="J509" i="24"/>
  <c r="J508" i="24"/>
  <c r="J507" i="24"/>
  <c r="J506" i="24"/>
  <c r="J505" i="24"/>
  <c r="J504" i="24"/>
  <c r="J503" i="24"/>
  <c r="J502" i="24"/>
  <c r="J501" i="24"/>
  <c r="J500" i="24"/>
  <c r="J499" i="24"/>
  <c r="J498" i="24"/>
  <c r="J497" i="24"/>
  <c r="J496" i="24"/>
  <c r="J495" i="24"/>
  <c r="J494" i="24"/>
  <c r="J493" i="24"/>
  <c r="J492" i="24"/>
  <c r="J491" i="24"/>
  <c r="J490" i="24"/>
  <c r="J489" i="24"/>
  <c r="J488" i="24"/>
  <c r="J487" i="24"/>
  <c r="J486" i="24"/>
  <c r="J485" i="24"/>
  <c r="J484" i="24"/>
  <c r="J483" i="24"/>
  <c r="J482" i="24"/>
  <c r="J481" i="24"/>
  <c r="J480" i="24"/>
  <c r="J479" i="24"/>
  <c r="J478" i="24"/>
  <c r="J477" i="24"/>
  <c r="J476" i="24"/>
  <c r="J475" i="24"/>
  <c r="J474" i="24"/>
  <c r="J473" i="24"/>
  <c r="J472" i="24"/>
  <c r="J471" i="24"/>
  <c r="J470" i="24"/>
  <c r="J469" i="24"/>
  <c r="J468" i="24"/>
  <c r="J467" i="24"/>
  <c r="J466" i="24"/>
  <c r="J465" i="24"/>
  <c r="J464" i="24"/>
  <c r="J463" i="24"/>
  <c r="J462" i="24"/>
  <c r="J461" i="24"/>
  <c r="J460" i="24"/>
  <c r="J459" i="24"/>
  <c r="J458" i="24"/>
  <c r="J457" i="24"/>
  <c r="J456" i="24"/>
  <c r="J455" i="24"/>
  <c r="J454" i="24"/>
  <c r="J453" i="24"/>
  <c r="J452" i="24"/>
  <c r="J451" i="24"/>
  <c r="J450" i="24"/>
  <c r="J449" i="24"/>
  <c r="J448" i="24"/>
  <c r="J447" i="24"/>
  <c r="J446" i="24"/>
  <c r="J445" i="24"/>
  <c r="J444" i="24"/>
  <c r="J443" i="24"/>
  <c r="J442" i="24"/>
  <c r="J441" i="24"/>
  <c r="J440" i="24"/>
  <c r="J439" i="24"/>
  <c r="J438" i="24"/>
  <c r="J437" i="24"/>
  <c r="J436" i="24"/>
  <c r="J435" i="24"/>
  <c r="J434" i="24"/>
  <c r="J433" i="24"/>
  <c r="J432" i="24"/>
  <c r="J431" i="24"/>
  <c r="J430" i="24"/>
  <c r="J429" i="24"/>
  <c r="J428" i="24"/>
  <c r="J427" i="24"/>
  <c r="J426" i="24"/>
  <c r="J425" i="24"/>
  <c r="J424" i="24"/>
  <c r="J423" i="24"/>
  <c r="J422" i="24"/>
  <c r="J421" i="24"/>
  <c r="J420" i="24"/>
  <c r="J419" i="24"/>
  <c r="J418" i="24"/>
  <c r="J417" i="24"/>
  <c r="J416" i="24"/>
  <c r="J415" i="24"/>
  <c r="J414" i="24"/>
  <c r="J413" i="24"/>
  <c r="J412" i="24"/>
  <c r="J411" i="24"/>
  <c r="J410" i="24"/>
  <c r="J409" i="24"/>
  <c r="J408" i="24"/>
  <c r="J407" i="24"/>
  <c r="J406" i="24"/>
  <c r="J405" i="24"/>
  <c r="J404" i="24"/>
  <c r="J403" i="24"/>
  <c r="J402" i="24"/>
  <c r="J401" i="24"/>
  <c r="J400" i="24"/>
  <c r="J399" i="24"/>
  <c r="J398" i="24"/>
  <c r="J397" i="24"/>
  <c r="J396" i="24"/>
  <c r="J395" i="24"/>
  <c r="J394" i="24"/>
  <c r="J393" i="24"/>
  <c r="J392" i="24"/>
  <c r="J391" i="24"/>
  <c r="J390" i="24"/>
  <c r="J389" i="24"/>
  <c r="J388" i="24"/>
  <c r="J387" i="24"/>
  <c r="J386" i="24"/>
  <c r="J385" i="24"/>
  <c r="J384" i="24"/>
  <c r="J383" i="24"/>
  <c r="J382" i="24"/>
  <c r="J381" i="24"/>
  <c r="J380" i="24"/>
  <c r="J379" i="24"/>
  <c r="J378" i="24"/>
  <c r="J377" i="24"/>
  <c r="J376" i="24"/>
  <c r="J375" i="24"/>
  <c r="J374" i="24"/>
  <c r="J373" i="24"/>
  <c r="J372" i="24"/>
  <c r="J371" i="24"/>
  <c r="J370" i="24"/>
  <c r="J369" i="24"/>
  <c r="J368" i="24"/>
  <c r="J367" i="24"/>
  <c r="J366" i="24"/>
  <c r="J365" i="24"/>
  <c r="J364" i="24"/>
  <c r="J363" i="24"/>
  <c r="J362" i="24"/>
  <c r="J361" i="24"/>
  <c r="J360" i="24"/>
  <c r="J359" i="24"/>
  <c r="J358" i="24"/>
  <c r="J357" i="24"/>
  <c r="J356" i="24"/>
  <c r="J355" i="24"/>
  <c r="J354" i="24"/>
  <c r="J353" i="24"/>
  <c r="J352" i="24"/>
  <c r="J351" i="24"/>
  <c r="J350" i="24"/>
  <c r="J349" i="24"/>
  <c r="J348" i="24"/>
  <c r="J347" i="24"/>
  <c r="J346" i="24"/>
  <c r="J345" i="24"/>
  <c r="J344" i="24"/>
  <c r="J343" i="24"/>
  <c r="J342" i="24"/>
  <c r="J341" i="24"/>
  <c r="J340" i="24"/>
  <c r="J339" i="24"/>
  <c r="J338" i="24"/>
  <c r="J337" i="24"/>
  <c r="J336" i="24"/>
  <c r="J335" i="24"/>
  <c r="J334" i="24"/>
  <c r="J333" i="24"/>
  <c r="J332" i="24"/>
  <c r="J331" i="24"/>
  <c r="J330" i="24"/>
  <c r="J329" i="24"/>
  <c r="J328" i="24"/>
  <c r="J327" i="24"/>
  <c r="J326" i="24"/>
  <c r="J325" i="24"/>
  <c r="J324" i="24"/>
  <c r="J323" i="24"/>
  <c r="J322" i="24"/>
  <c r="J321" i="24"/>
  <c r="J320" i="24"/>
  <c r="J319" i="24"/>
  <c r="J318" i="24"/>
  <c r="J317" i="24"/>
  <c r="J316" i="24"/>
  <c r="J315" i="24"/>
  <c r="J314" i="24"/>
  <c r="J313" i="24"/>
  <c r="J312" i="24"/>
  <c r="J311" i="24"/>
  <c r="J310" i="24"/>
  <c r="J309" i="24"/>
  <c r="J308" i="24"/>
  <c r="J307" i="24"/>
  <c r="J306" i="24"/>
  <c r="J305" i="24"/>
  <c r="J304" i="24"/>
  <c r="J303" i="24"/>
  <c r="J302" i="24"/>
  <c r="J301" i="24"/>
  <c r="J300" i="24"/>
  <c r="J299" i="24"/>
  <c r="J298" i="24"/>
  <c r="J297" i="24"/>
  <c r="J296" i="24"/>
  <c r="J295" i="24"/>
  <c r="J294" i="24"/>
  <c r="J293" i="24"/>
  <c r="J292" i="24"/>
  <c r="J291" i="24"/>
  <c r="J290" i="24"/>
  <c r="J289" i="24"/>
  <c r="J288" i="24"/>
  <c r="J287" i="24"/>
  <c r="J286" i="24"/>
  <c r="J285" i="24"/>
  <c r="J284" i="24"/>
  <c r="J283" i="24"/>
  <c r="J282" i="24"/>
  <c r="J281" i="24"/>
  <c r="J280" i="24"/>
  <c r="J279" i="24"/>
  <c r="J278" i="24"/>
  <c r="J277" i="24"/>
  <c r="J276" i="24"/>
  <c r="J275" i="24"/>
  <c r="J274" i="24"/>
  <c r="J273" i="24"/>
  <c r="J272" i="24"/>
  <c r="J271" i="24"/>
  <c r="J270" i="24"/>
  <c r="J269" i="24"/>
  <c r="J268" i="24"/>
  <c r="J267" i="24"/>
  <c r="J266" i="24"/>
  <c r="J265" i="24"/>
  <c r="J264" i="24"/>
  <c r="J263" i="24"/>
  <c r="J262" i="24"/>
  <c r="J261" i="24"/>
  <c r="J260" i="24"/>
  <c r="J259" i="24"/>
  <c r="J258" i="24"/>
  <c r="J257" i="24"/>
  <c r="J256" i="24"/>
  <c r="J255" i="24"/>
  <c r="J254" i="24"/>
  <c r="J253" i="24"/>
  <c r="J252" i="24"/>
  <c r="J251" i="24"/>
  <c r="J250" i="24"/>
  <c r="J249" i="24"/>
  <c r="J248" i="24"/>
  <c r="J247" i="24"/>
  <c r="J246" i="24"/>
  <c r="J245" i="24"/>
  <c r="J244" i="24"/>
  <c r="J243" i="24"/>
  <c r="J242" i="24"/>
  <c r="J241" i="24"/>
  <c r="J240" i="24"/>
  <c r="J239" i="24"/>
  <c r="J238" i="24"/>
  <c r="J237" i="24"/>
  <c r="J236" i="24"/>
  <c r="J235" i="24"/>
  <c r="J234" i="24"/>
  <c r="J233" i="24"/>
  <c r="J232" i="24"/>
  <c r="J231" i="24"/>
  <c r="J230" i="24"/>
  <c r="J229" i="24"/>
  <c r="J228" i="24"/>
  <c r="J227" i="24"/>
  <c r="J226" i="24"/>
  <c r="J225" i="24"/>
  <c r="J224" i="24"/>
  <c r="J223" i="24"/>
  <c r="J222" i="24"/>
  <c r="J221" i="24"/>
  <c r="J220" i="24"/>
  <c r="J219" i="24"/>
  <c r="J218" i="24"/>
  <c r="J217" i="24"/>
  <c r="J216" i="24"/>
  <c r="J215" i="24"/>
  <c r="J214" i="24"/>
  <c r="J213" i="24"/>
  <c r="J212" i="24"/>
  <c r="J211" i="24"/>
  <c r="J210" i="24"/>
  <c r="J209" i="24"/>
  <c r="J208" i="24"/>
  <c r="J207" i="24"/>
  <c r="J206" i="24"/>
  <c r="J205" i="24"/>
  <c r="J204" i="24"/>
  <c r="J203" i="24"/>
  <c r="J202" i="24"/>
  <c r="J201" i="24"/>
  <c r="J200" i="24"/>
  <c r="J199" i="24"/>
  <c r="J198" i="24"/>
  <c r="J197" i="24"/>
  <c r="J196" i="24"/>
  <c r="J195" i="24"/>
  <c r="J194" i="24"/>
  <c r="J193" i="24"/>
  <c r="J192" i="24"/>
  <c r="J191" i="24"/>
  <c r="J190" i="24"/>
  <c r="J189" i="24"/>
  <c r="J188" i="24"/>
  <c r="J187" i="24"/>
  <c r="J186" i="24"/>
  <c r="J185" i="24"/>
  <c r="J184" i="24"/>
  <c r="J183" i="24"/>
  <c r="J182" i="24"/>
  <c r="J181" i="24"/>
  <c r="J180" i="24"/>
  <c r="J179" i="24"/>
  <c r="J178" i="24"/>
  <c r="J177" i="24"/>
  <c r="J176" i="24"/>
  <c r="J175" i="24"/>
  <c r="J174" i="24"/>
  <c r="J173" i="24"/>
  <c r="J172" i="24"/>
  <c r="J171" i="24"/>
  <c r="J170" i="24"/>
  <c r="J169" i="24"/>
  <c r="J168" i="24"/>
  <c r="J167" i="24"/>
  <c r="J166" i="24"/>
  <c r="J165" i="24"/>
  <c r="J164" i="24"/>
  <c r="J163" i="24"/>
  <c r="J162" i="24"/>
  <c r="J161" i="24"/>
  <c r="J160" i="24"/>
  <c r="J159" i="24"/>
  <c r="J158" i="24"/>
  <c r="J157" i="24"/>
  <c r="J156" i="24"/>
  <c r="J155" i="24"/>
  <c r="J154" i="24"/>
  <c r="J153" i="24"/>
  <c r="J152" i="24"/>
  <c r="J151" i="24"/>
  <c r="J150" i="24"/>
  <c r="J149" i="24"/>
  <c r="J148" i="24"/>
  <c r="J147" i="24"/>
  <c r="J146" i="24"/>
  <c r="J145" i="24"/>
  <c r="J144" i="24"/>
  <c r="J143" i="24"/>
  <c r="J142" i="24"/>
  <c r="J141" i="24"/>
  <c r="J140" i="24"/>
  <c r="J139" i="24"/>
  <c r="J138" i="24"/>
  <c r="J137" i="24"/>
  <c r="J136" i="24"/>
  <c r="J135" i="24"/>
  <c r="J134" i="24"/>
  <c r="J133" i="24"/>
  <c r="J132" i="24"/>
  <c r="J131" i="24"/>
  <c r="J130" i="24"/>
  <c r="J129" i="24"/>
  <c r="J128" i="24"/>
  <c r="J127" i="24"/>
  <c r="J126" i="24"/>
  <c r="J125" i="24"/>
  <c r="J124" i="24"/>
  <c r="J123" i="24"/>
  <c r="J122" i="24"/>
  <c r="J121" i="24"/>
  <c r="J120" i="24"/>
  <c r="J119" i="24"/>
  <c r="J118" i="24"/>
  <c r="J117" i="24"/>
  <c r="J116" i="24"/>
  <c r="J115" i="24"/>
  <c r="J114" i="24"/>
  <c r="J113" i="24"/>
  <c r="J112" i="24"/>
  <c r="J111" i="24"/>
  <c r="J110" i="24"/>
  <c r="J109" i="24"/>
  <c r="J108" i="24"/>
  <c r="J107" i="24"/>
  <c r="J106" i="24"/>
  <c r="J105" i="24"/>
  <c r="J104" i="24"/>
  <c r="J103" i="24"/>
  <c r="J102" i="24"/>
  <c r="J101" i="24"/>
  <c r="J100" i="24"/>
  <c r="J99" i="24"/>
  <c r="J98" i="24"/>
  <c r="J97" i="24"/>
  <c r="J96" i="24"/>
  <c r="J95" i="24"/>
  <c r="J94" i="24"/>
  <c r="J93" i="24"/>
  <c r="J92" i="24"/>
  <c r="J91" i="24"/>
  <c r="J90" i="24"/>
  <c r="J89" i="24"/>
  <c r="J88" i="24"/>
  <c r="J87" i="24"/>
  <c r="J86" i="24"/>
  <c r="J85" i="24"/>
  <c r="J84" i="24"/>
  <c r="J83" i="24"/>
  <c r="J82" i="24"/>
  <c r="J81" i="24"/>
  <c r="J80" i="24"/>
  <c r="J79" i="24"/>
  <c r="J78" i="24"/>
  <c r="J77" i="24"/>
  <c r="J76" i="24"/>
  <c r="J75" i="24"/>
  <c r="J74" i="24"/>
  <c r="J73" i="24"/>
  <c r="J72" i="24"/>
  <c r="J71" i="24"/>
  <c r="J70" i="24"/>
  <c r="J69" i="24"/>
  <c r="J68" i="24"/>
  <c r="J67" i="24"/>
  <c r="J66" i="24"/>
  <c r="J65" i="24"/>
  <c r="J64" i="24"/>
  <c r="J63" i="24"/>
  <c r="J62" i="24"/>
  <c r="J61" i="24"/>
  <c r="J60" i="24"/>
  <c r="J752" i="23"/>
  <c r="J751" i="23"/>
  <c r="J750" i="23"/>
  <c r="J749" i="23"/>
  <c r="J748" i="23"/>
  <c r="J747" i="23"/>
  <c r="J746" i="23"/>
  <c r="J745" i="23"/>
  <c r="J744" i="23"/>
  <c r="J743" i="23"/>
  <c r="J742" i="23"/>
  <c r="J741" i="23"/>
  <c r="J740" i="23"/>
  <c r="J739" i="23"/>
  <c r="J738" i="23"/>
  <c r="J737" i="23"/>
  <c r="J736" i="23"/>
  <c r="J735" i="23"/>
  <c r="J734" i="23"/>
  <c r="J733" i="23"/>
  <c r="J732" i="23"/>
  <c r="J731" i="23"/>
  <c r="J730" i="23"/>
  <c r="J729" i="23"/>
  <c r="J728" i="23"/>
  <c r="J727" i="23"/>
  <c r="J726" i="23"/>
  <c r="J725" i="23"/>
  <c r="J724" i="23"/>
  <c r="J723" i="23"/>
  <c r="J722" i="23"/>
  <c r="J721" i="23"/>
  <c r="J720" i="23"/>
  <c r="J719" i="23"/>
  <c r="J718" i="23"/>
  <c r="J717" i="23"/>
  <c r="J716" i="23"/>
  <c r="J715" i="23"/>
  <c r="J714" i="23"/>
  <c r="J713" i="23"/>
  <c r="J712" i="23"/>
  <c r="J711" i="23"/>
  <c r="J710" i="23"/>
  <c r="J709" i="23"/>
  <c r="J708" i="23"/>
  <c r="J707" i="23"/>
  <c r="J706" i="23"/>
  <c r="J705" i="23"/>
  <c r="J704" i="23"/>
  <c r="J703" i="23"/>
  <c r="J702" i="23"/>
  <c r="J701" i="23"/>
  <c r="J700" i="23"/>
  <c r="J699" i="23"/>
  <c r="J698" i="23"/>
  <c r="J697" i="23"/>
  <c r="J696" i="23"/>
  <c r="J695" i="23"/>
  <c r="J694" i="23"/>
  <c r="J693" i="23"/>
  <c r="J692" i="23"/>
  <c r="J691" i="23"/>
  <c r="J690" i="23"/>
  <c r="J689" i="23"/>
  <c r="J688" i="23"/>
  <c r="J687" i="23"/>
  <c r="J686" i="23"/>
  <c r="J685" i="23"/>
  <c r="J684" i="23"/>
  <c r="J683" i="23"/>
  <c r="J682" i="23"/>
  <c r="J681" i="23"/>
  <c r="J680" i="23"/>
  <c r="J679" i="23"/>
  <c r="J678" i="23"/>
  <c r="J677" i="23"/>
  <c r="J676" i="23"/>
  <c r="J675" i="23"/>
  <c r="J674" i="23"/>
  <c r="J673" i="23"/>
  <c r="J672" i="23"/>
  <c r="J671" i="23"/>
  <c r="J670" i="23"/>
  <c r="J669" i="23"/>
  <c r="J668" i="23"/>
  <c r="J667" i="23"/>
  <c r="J666" i="23"/>
  <c r="J665" i="23"/>
  <c r="J664" i="23"/>
  <c r="J663" i="23"/>
  <c r="J662" i="23"/>
  <c r="J661" i="23"/>
  <c r="J660" i="23"/>
  <c r="J659" i="23"/>
  <c r="J658" i="23"/>
  <c r="J657" i="23"/>
  <c r="J656" i="23"/>
  <c r="J655" i="23"/>
  <c r="J654" i="23"/>
  <c r="J653" i="23"/>
  <c r="J652" i="23"/>
  <c r="J651" i="23"/>
  <c r="J650" i="23"/>
  <c r="J649" i="23"/>
  <c r="J648" i="23"/>
  <c r="J647" i="23"/>
  <c r="J646" i="23"/>
  <c r="J645" i="23"/>
  <c r="J644" i="23"/>
  <c r="J643" i="23"/>
  <c r="J642" i="23"/>
  <c r="J641" i="23"/>
  <c r="J640" i="23"/>
  <c r="J639" i="23"/>
  <c r="J638" i="23"/>
  <c r="J637" i="23"/>
  <c r="J636" i="23"/>
  <c r="J635" i="23"/>
  <c r="J634" i="23"/>
  <c r="J633" i="23"/>
  <c r="J632" i="23"/>
  <c r="J631" i="23"/>
  <c r="J630" i="23"/>
  <c r="J629" i="23"/>
  <c r="J628" i="23"/>
  <c r="J627" i="23"/>
  <c r="J626" i="23"/>
  <c r="J625" i="23"/>
  <c r="J624" i="23"/>
  <c r="J623" i="23"/>
  <c r="J622" i="23"/>
  <c r="J621" i="23"/>
  <c r="J620" i="23"/>
  <c r="J619" i="23"/>
  <c r="J618" i="23"/>
  <c r="J617" i="23"/>
  <c r="J616" i="23"/>
  <c r="J615" i="23"/>
  <c r="J614" i="23"/>
  <c r="J613" i="23"/>
  <c r="J612" i="23"/>
  <c r="J611" i="23"/>
  <c r="J610" i="23"/>
  <c r="J609" i="23"/>
  <c r="J608" i="23"/>
  <c r="J607" i="23"/>
  <c r="J606" i="23"/>
  <c r="J605" i="23"/>
  <c r="J604" i="23"/>
  <c r="J603" i="23"/>
  <c r="J602" i="23"/>
  <c r="J601" i="23"/>
  <c r="J600" i="23"/>
  <c r="J599" i="23"/>
  <c r="J598" i="23"/>
  <c r="J597" i="23"/>
  <c r="J596" i="23"/>
  <c r="J595" i="23"/>
  <c r="J594" i="23"/>
  <c r="J593" i="23"/>
  <c r="J592" i="23"/>
  <c r="J591" i="23"/>
  <c r="J590" i="23"/>
  <c r="J589" i="23"/>
  <c r="J588" i="23"/>
  <c r="J587" i="23"/>
  <c r="J586" i="23"/>
  <c r="J585" i="23"/>
  <c r="J584" i="23"/>
  <c r="J583" i="23"/>
  <c r="J582" i="23"/>
  <c r="J581" i="23"/>
  <c r="J580" i="23"/>
  <c r="J579" i="23"/>
  <c r="J578" i="23"/>
  <c r="J577" i="23"/>
  <c r="J576" i="23"/>
  <c r="J575" i="23"/>
  <c r="J574" i="23"/>
  <c r="J573" i="23"/>
  <c r="J572" i="23"/>
  <c r="J571" i="23"/>
  <c r="J570" i="23"/>
  <c r="J569" i="23"/>
  <c r="J568" i="23"/>
  <c r="J567" i="23"/>
  <c r="J566" i="23"/>
  <c r="J565" i="23"/>
  <c r="J564" i="23"/>
  <c r="J563" i="23"/>
  <c r="J562" i="23"/>
  <c r="J561" i="23"/>
  <c r="J560" i="23"/>
  <c r="J559" i="23"/>
  <c r="J558" i="23"/>
  <c r="J557" i="23"/>
  <c r="J556" i="23"/>
  <c r="J555" i="23"/>
  <c r="J554" i="23"/>
  <c r="J553" i="23"/>
  <c r="J552" i="23"/>
  <c r="J551" i="23"/>
  <c r="J550" i="23"/>
  <c r="J549" i="23"/>
  <c r="J548" i="23"/>
  <c r="J547" i="23"/>
  <c r="J546" i="23"/>
  <c r="J545" i="23"/>
  <c r="J544" i="23"/>
  <c r="J543" i="23"/>
  <c r="J542" i="23"/>
  <c r="J541" i="23"/>
  <c r="J540" i="23"/>
  <c r="J539" i="23"/>
  <c r="J538" i="23"/>
  <c r="J537" i="23"/>
  <c r="J536" i="23"/>
  <c r="J535" i="23"/>
  <c r="J534" i="23"/>
  <c r="J533" i="23"/>
  <c r="J532" i="23"/>
  <c r="J531" i="23"/>
  <c r="J530" i="23"/>
  <c r="J529" i="23"/>
  <c r="J528" i="23"/>
  <c r="J527" i="23"/>
  <c r="J526" i="23"/>
  <c r="J525" i="23"/>
  <c r="J524" i="23"/>
  <c r="J523" i="23"/>
  <c r="J522" i="23"/>
  <c r="J521" i="23"/>
  <c r="J520" i="23"/>
  <c r="J519" i="23"/>
  <c r="J518" i="23"/>
  <c r="J517" i="23"/>
  <c r="J516" i="23"/>
  <c r="J515" i="23"/>
  <c r="J514" i="23"/>
  <c r="J513" i="23"/>
  <c r="J512" i="23"/>
  <c r="J511" i="23"/>
  <c r="J510" i="23"/>
  <c r="J509" i="23"/>
  <c r="J508" i="23"/>
  <c r="J507" i="23"/>
  <c r="J506" i="23"/>
  <c r="J505" i="23"/>
  <c r="J504" i="23"/>
  <c r="J503" i="23"/>
  <c r="J502" i="23"/>
  <c r="J501" i="23"/>
  <c r="J500" i="23"/>
  <c r="J499" i="23"/>
  <c r="J498" i="23"/>
  <c r="J497" i="23"/>
  <c r="J496" i="23"/>
  <c r="J495" i="23"/>
  <c r="J494" i="23"/>
  <c r="J493" i="23"/>
  <c r="J492" i="23"/>
  <c r="J491" i="23"/>
  <c r="J490" i="23"/>
  <c r="J489" i="23"/>
  <c r="J488" i="23"/>
  <c r="J487" i="23"/>
  <c r="J486" i="23"/>
  <c r="J485" i="23"/>
  <c r="J484" i="23"/>
  <c r="J483" i="23"/>
  <c r="J482" i="23"/>
  <c r="J481" i="23"/>
  <c r="J480" i="23"/>
  <c r="J479" i="23"/>
  <c r="J478" i="23"/>
  <c r="J477" i="23"/>
  <c r="J476" i="23"/>
  <c r="J475" i="23"/>
  <c r="J474" i="23"/>
  <c r="J473" i="23"/>
  <c r="J472" i="23"/>
  <c r="J471" i="23"/>
  <c r="J470" i="23"/>
  <c r="J469" i="23"/>
  <c r="J468" i="23"/>
  <c r="J467" i="23"/>
  <c r="J466" i="23"/>
  <c r="J465" i="23"/>
  <c r="J464" i="23"/>
  <c r="J463" i="23"/>
  <c r="J462" i="23"/>
  <c r="J461" i="23"/>
  <c r="J460" i="23"/>
  <c r="J459" i="23"/>
  <c r="J458" i="23"/>
  <c r="J457" i="23"/>
  <c r="J456" i="23"/>
  <c r="J455" i="23"/>
  <c r="J454" i="23"/>
  <c r="J453" i="23"/>
  <c r="J452" i="23"/>
  <c r="J451" i="23"/>
  <c r="J450" i="23"/>
  <c r="J449" i="23"/>
  <c r="J448" i="23"/>
  <c r="J447" i="23"/>
  <c r="J446" i="23"/>
  <c r="J445" i="23"/>
  <c r="J444" i="23"/>
  <c r="J443" i="23"/>
  <c r="J442" i="23"/>
  <c r="J441" i="23"/>
  <c r="J440" i="23"/>
  <c r="J439" i="23"/>
  <c r="J438" i="23"/>
  <c r="J437" i="23"/>
  <c r="J436" i="23"/>
  <c r="J435" i="23"/>
  <c r="J434" i="23"/>
  <c r="J433" i="23"/>
  <c r="J432" i="23"/>
  <c r="J431" i="23"/>
  <c r="J430" i="23"/>
  <c r="J429" i="23"/>
  <c r="J428" i="23"/>
  <c r="J427" i="23"/>
  <c r="J426" i="23"/>
  <c r="J425" i="23"/>
  <c r="J424" i="23"/>
  <c r="J423" i="23"/>
  <c r="J422" i="23"/>
  <c r="J421" i="23"/>
  <c r="J420" i="23"/>
  <c r="J419" i="23"/>
  <c r="J418" i="23"/>
  <c r="J417" i="23"/>
  <c r="J416" i="23"/>
  <c r="J415" i="23"/>
  <c r="J414" i="23"/>
  <c r="J413" i="23"/>
  <c r="J412" i="23"/>
  <c r="J411" i="23"/>
  <c r="J410" i="23"/>
  <c r="J409" i="23"/>
  <c r="J408" i="23"/>
  <c r="J407" i="23"/>
  <c r="J406" i="23"/>
  <c r="J405" i="23"/>
  <c r="J404" i="23"/>
  <c r="J403" i="23"/>
  <c r="J402" i="23"/>
  <c r="J401" i="23"/>
  <c r="J400" i="23"/>
  <c r="J399" i="23"/>
  <c r="J398" i="23"/>
  <c r="J397" i="23"/>
  <c r="J396" i="23"/>
  <c r="J395" i="23"/>
  <c r="J394" i="23"/>
  <c r="J393" i="23"/>
  <c r="J392" i="23"/>
  <c r="J391" i="23"/>
  <c r="J390" i="23"/>
  <c r="J389" i="23"/>
  <c r="J388" i="23"/>
  <c r="J387" i="23"/>
  <c r="J386" i="23"/>
  <c r="J385" i="23"/>
  <c r="J384" i="23"/>
  <c r="J383" i="23"/>
  <c r="J382" i="23"/>
  <c r="J381" i="23"/>
  <c r="J380" i="23"/>
  <c r="J379" i="23"/>
  <c r="J378" i="23"/>
  <c r="J377" i="23"/>
  <c r="J376" i="23"/>
  <c r="J375" i="23"/>
  <c r="J374" i="23"/>
  <c r="J373" i="23"/>
  <c r="J372" i="23"/>
  <c r="J371" i="23"/>
  <c r="J370" i="23"/>
  <c r="J369" i="23"/>
  <c r="J368" i="23"/>
  <c r="J367" i="23"/>
  <c r="J366" i="23"/>
  <c r="J365" i="23"/>
  <c r="J364" i="23"/>
  <c r="J363" i="23"/>
  <c r="J362" i="23"/>
  <c r="J361" i="23"/>
  <c r="J360" i="23"/>
  <c r="J359" i="23"/>
  <c r="J358" i="23"/>
  <c r="J357" i="23"/>
  <c r="J356" i="23"/>
  <c r="J355" i="23"/>
  <c r="J354" i="23"/>
  <c r="J353" i="23"/>
  <c r="J352" i="23"/>
  <c r="J351" i="23"/>
  <c r="J350" i="23"/>
  <c r="J349" i="23"/>
  <c r="J348" i="23"/>
  <c r="J347" i="23"/>
  <c r="J346" i="23"/>
  <c r="J345" i="23"/>
  <c r="J344" i="23"/>
  <c r="J343" i="23"/>
  <c r="J342" i="23"/>
  <c r="J341" i="23"/>
  <c r="J340" i="23"/>
  <c r="J339" i="23"/>
  <c r="J338" i="23"/>
  <c r="J337" i="23"/>
  <c r="J336" i="23"/>
  <c r="J335" i="23"/>
  <c r="J334" i="23"/>
  <c r="J333" i="23"/>
  <c r="J332" i="23"/>
  <c r="J331" i="23"/>
  <c r="J330" i="23"/>
  <c r="J329" i="23"/>
  <c r="J328" i="23"/>
  <c r="J327" i="23"/>
  <c r="J326" i="23"/>
  <c r="J325" i="23"/>
  <c r="J324" i="23"/>
  <c r="J323" i="23"/>
  <c r="J322" i="23"/>
  <c r="J321" i="23"/>
  <c r="J320" i="23"/>
  <c r="J319" i="23"/>
  <c r="J318" i="23"/>
  <c r="J317" i="23"/>
  <c r="J316" i="23"/>
  <c r="J315" i="23"/>
  <c r="J314" i="23"/>
  <c r="J313" i="23"/>
  <c r="J312" i="23"/>
  <c r="J311" i="23"/>
  <c r="J310" i="23"/>
  <c r="J309" i="23"/>
  <c r="J308" i="23"/>
  <c r="J307" i="23"/>
  <c r="J306" i="23"/>
  <c r="J305" i="23"/>
  <c r="J304" i="23"/>
  <c r="J303" i="23"/>
  <c r="J302" i="23"/>
  <c r="J301" i="23"/>
  <c r="J300" i="23"/>
  <c r="J299" i="23"/>
  <c r="J298" i="23"/>
  <c r="J297" i="23"/>
  <c r="J296" i="23"/>
  <c r="J295" i="23"/>
  <c r="J294" i="23"/>
  <c r="J293" i="23"/>
  <c r="J292" i="23"/>
  <c r="J291" i="23"/>
  <c r="J290" i="23"/>
  <c r="J289" i="23"/>
  <c r="J288" i="23"/>
  <c r="J287" i="23"/>
  <c r="J286" i="23"/>
  <c r="J285" i="23"/>
  <c r="J284" i="23"/>
  <c r="J283" i="23"/>
  <c r="J282" i="23"/>
  <c r="J281" i="23"/>
  <c r="J280" i="23"/>
  <c r="J279" i="23"/>
  <c r="J278" i="23"/>
  <c r="J277" i="23"/>
  <c r="J276" i="23"/>
  <c r="J275" i="23"/>
  <c r="J274" i="23"/>
  <c r="J273" i="23"/>
  <c r="J272" i="23"/>
  <c r="J271" i="23"/>
  <c r="J270" i="23"/>
  <c r="J269" i="23"/>
  <c r="J268" i="23"/>
  <c r="J267" i="23"/>
  <c r="J266" i="23"/>
  <c r="J265" i="23"/>
  <c r="J264" i="23"/>
  <c r="J263" i="23"/>
  <c r="J262" i="23"/>
  <c r="J261" i="23"/>
  <c r="J260" i="23"/>
  <c r="J259" i="23"/>
  <c r="J258" i="23"/>
  <c r="J257" i="23"/>
  <c r="J256" i="23"/>
  <c r="J255" i="23"/>
  <c r="J254" i="23"/>
  <c r="J253" i="23"/>
  <c r="J252" i="23"/>
  <c r="J251" i="23"/>
  <c r="J250" i="23"/>
  <c r="J249" i="23"/>
  <c r="J248" i="23"/>
  <c r="J247" i="23"/>
  <c r="J246" i="23"/>
  <c r="J245" i="23"/>
  <c r="J244" i="23"/>
  <c r="J243" i="23"/>
  <c r="J242" i="23"/>
  <c r="J241" i="23"/>
  <c r="J240" i="23"/>
  <c r="J239" i="23"/>
  <c r="J238" i="23"/>
  <c r="J237" i="23"/>
  <c r="J236" i="23"/>
  <c r="J235" i="23"/>
  <c r="J234" i="23"/>
  <c r="J233" i="23"/>
  <c r="J232" i="23"/>
  <c r="J231" i="23"/>
  <c r="J230" i="23"/>
  <c r="J229" i="23"/>
  <c r="J228" i="23"/>
  <c r="J227" i="23"/>
  <c r="J226" i="23"/>
  <c r="J225" i="23"/>
  <c r="J224" i="23"/>
  <c r="J223" i="23"/>
  <c r="J222" i="23"/>
  <c r="J221" i="23"/>
  <c r="J220" i="23"/>
  <c r="J219" i="23"/>
  <c r="J218" i="23"/>
  <c r="J217" i="23"/>
  <c r="J216" i="23"/>
  <c r="J215" i="23"/>
  <c r="J214" i="23"/>
  <c r="J213" i="23"/>
  <c r="J212" i="23"/>
  <c r="J211" i="23"/>
  <c r="J210" i="23"/>
  <c r="J209" i="23"/>
  <c r="J208" i="23"/>
  <c r="J207" i="23"/>
  <c r="J206" i="23"/>
  <c r="J205" i="23"/>
  <c r="J204" i="23"/>
  <c r="J203" i="23"/>
  <c r="J202" i="23"/>
  <c r="J201" i="23"/>
  <c r="J200" i="23"/>
  <c r="J199" i="23"/>
  <c r="J198" i="23"/>
  <c r="J197" i="23"/>
  <c r="J196" i="23"/>
  <c r="J195" i="23"/>
  <c r="J194" i="23"/>
  <c r="J193" i="23"/>
  <c r="J192" i="23"/>
  <c r="J191" i="23"/>
  <c r="J190" i="23"/>
  <c r="J189" i="23"/>
  <c r="J188" i="23"/>
  <c r="J187" i="23"/>
  <c r="J186" i="23"/>
  <c r="J185" i="23"/>
  <c r="J184" i="23"/>
  <c r="J183" i="23"/>
  <c r="J182" i="23"/>
  <c r="J181" i="23"/>
  <c r="J180" i="23"/>
  <c r="J179" i="23"/>
  <c r="J178" i="23"/>
  <c r="J177" i="23"/>
  <c r="J176" i="23"/>
  <c r="J175" i="23"/>
  <c r="J174" i="23"/>
  <c r="J173" i="23"/>
  <c r="J172" i="23"/>
  <c r="J171" i="23"/>
  <c r="J170" i="23"/>
  <c r="J169" i="23"/>
  <c r="J168" i="23"/>
  <c r="J167" i="23"/>
  <c r="J166" i="23"/>
  <c r="J165" i="23"/>
  <c r="J164" i="23"/>
  <c r="J163" i="23"/>
  <c r="J162" i="23"/>
  <c r="J161" i="23"/>
  <c r="J160" i="23"/>
  <c r="J159" i="23"/>
  <c r="J158" i="23"/>
  <c r="J157" i="23"/>
  <c r="J156" i="23"/>
  <c r="J155" i="23"/>
  <c r="J154" i="23"/>
  <c r="J153" i="23"/>
  <c r="J152" i="23"/>
  <c r="J151" i="23"/>
  <c r="J150" i="23"/>
  <c r="J149" i="23"/>
  <c r="J148" i="23"/>
  <c r="J147" i="23"/>
  <c r="J146" i="23"/>
  <c r="J145" i="23"/>
  <c r="J144" i="23"/>
  <c r="J143" i="23"/>
  <c r="J142" i="23"/>
  <c r="J141" i="23"/>
  <c r="J140" i="23"/>
  <c r="J139" i="23"/>
  <c r="J138" i="23"/>
  <c r="J137" i="23"/>
  <c r="J136" i="23"/>
  <c r="J135" i="23"/>
  <c r="J134" i="23"/>
  <c r="J133" i="23"/>
  <c r="J132" i="23"/>
  <c r="J131" i="23"/>
  <c r="J130" i="23"/>
  <c r="J129" i="23"/>
  <c r="J128" i="23"/>
  <c r="J127" i="23"/>
  <c r="J126" i="23"/>
  <c r="J125" i="23"/>
  <c r="J124" i="23"/>
  <c r="J123" i="23"/>
  <c r="J122" i="23"/>
  <c r="J121" i="23"/>
  <c r="J120" i="23"/>
  <c r="J119" i="23"/>
  <c r="J118" i="23"/>
  <c r="J117" i="23"/>
  <c r="J116" i="23"/>
  <c r="J115" i="23"/>
  <c r="J114" i="23"/>
  <c r="J113" i="23"/>
  <c r="J752" i="22"/>
  <c r="J751" i="22"/>
  <c r="J750" i="22"/>
  <c r="J749" i="22"/>
  <c r="J748" i="22"/>
  <c r="J747" i="22"/>
  <c r="J746" i="22"/>
  <c r="J745" i="22"/>
  <c r="J744" i="22"/>
  <c r="J743" i="22"/>
  <c r="J742" i="22"/>
  <c r="J741" i="22"/>
  <c r="J740" i="22"/>
  <c r="J739" i="22"/>
  <c r="J738" i="22"/>
  <c r="J737" i="22"/>
  <c r="J736" i="22"/>
  <c r="J735" i="22"/>
  <c r="J734" i="22"/>
  <c r="J733" i="22"/>
  <c r="J732" i="22"/>
  <c r="J731" i="22"/>
  <c r="J730" i="22"/>
  <c r="J729" i="22"/>
  <c r="J728" i="22"/>
  <c r="J727" i="22"/>
  <c r="J726" i="22"/>
  <c r="J725" i="22"/>
  <c r="J724" i="22"/>
  <c r="J723" i="22"/>
  <c r="J722" i="22"/>
  <c r="J721" i="22"/>
  <c r="J720" i="22"/>
  <c r="J719" i="22"/>
  <c r="J718" i="22"/>
  <c r="J717" i="22"/>
  <c r="J716" i="22"/>
  <c r="J715" i="22"/>
  <c r="J714" i="22"/>
  <c r="J713" i="22"/>
  <c r="J712" i="22"/>
  <c r="J711" i="22"/>
  <c r="J710" i="22"/>
  <c r="J709" i="22"/>
  <c r="J708" i="22"/>
  <c r="J707" i="22"/>
  <c r="J706" i="22"/>
  <c r="J705" i="22"/>
  <c r="J704" i="22"/>
  <c r="J703" i="22"/>
  <c r="J702" i="22"/>
  <c r="J701" i="22"/>
  <c r="J700" i="22"/>
  <c r="J699" i="22"/>
  <c r="J698" i="22"/>
  <c r="J697" i="22"/>
  <c r="J696" i="22"/>
  <c r="J695" i="22"/>
  <c r="J694" i="22"/>
  <c r="J693" i="22"/>
  <c r="J692" i="22"/>
  <c r="J691" i="22"/>
  <c r="J690" i="22"/>
  <c r="J689" i="22"/>
  <c r="J688" i="22"/>
  <c r="J687" i="22"/>
  <c r="J686" i="22"/>
  <c r="J685" i="22"/>
  <c r="J684" i="22"/>
  <c r="J683" i="22"/>
  <c r="J682" i="22"/>
  <c r="J681" i="22"/>
  <c r="J680" i="22"/>
  <c r="J679" i="22"/>
  <c r="J678" i="22"/>
  <c r="J677" i="22"/>
  <c r="J676" i="22"/>
  <c r="J675" i="22"/>
  <c r="J674" i="22"/>
  <c r="J673" i="22"/>
  <c r="J672" i="22"/>
  <c r="J671" i="22"/>
  <c r="J670" i="22"/>
  <c r="J669" i="22"/>
  <c r="J668" i="22"/>
  <c r="J667" i="22"/>
  <c r="J666" i="22"/>
  <c r="J665" i="22"/>
  <c r="J664" i="22"/>
  <c r="J663" i="22"/>
  <c r="J662" i="22"/>
  <c r="J661" i="22"/>
  <c r="J660" i="22"/>
  <c r="J659" i="22"/>
  <c r="J658" i="22"/>
  <c r="J657" i="22"/>
  <c r="J656" i="22"/>
  <c r="J655" i="22"/>
  <c r="J654" i="22"/>
  <c r="J653" i="22"/>
  <c r="J652" i="22"/>
  <c r="J651" i="22"/>
  <c r="J650" i="22"/>
  <c r="J649" i="22"/>
  <c r="J648" i="22"/>
  <c r="J647" i="22"/>
  <c r="J646" i="22"/>
  <c r="J645" i="22"/>
  <c r="J644" i="22"/>
  <c r="J643" i="22"/>
  <c r="J642" i="22"/>
  <c r="J641" i="22"/>
  <c r="J640" i="22"/>
  <c r="J639" i="22"/>
  <c r="J638" i="22"/>
  <c r="J637" i="22"/>
  <c r="J636" i="22"/>
  <c r="J635" i="22"/>
  <c r="J634" i="22"/>
  <c r="J633" i="22"/>
  <c r="J632" i="22"/>
  <c r="J631" i="22"/>
  <c r="J630" i="22"/>
  <c r="J629" i="22"/>
  <c r="J628" i="22"/>
  <c r="J627" i="22"/>
  <c r="J626" i="22"/>
  <c r="J625" i="22"/>
  <c r="J624" i="22"/>
  <c r="J623" i="22"/>
  <c r="J622" i="22"/>
  <c r="J621" i="22"/>
  <c r="J620" i="22"/>
  <c r="J619" i="22"/>
  <c r="J618" i="22"/>
  <c r="J617" i="22"/>
  <c r="J616" i="22"/>
  <c r="J615" i="22"/>
  <c r="J614" i="22"/>
  <c r="J613" i="22"/>
  <c r="J612" i="22"/>
  <c r="J611" i="22"/>
  <c r="J610" i="22"/>
  <c r="J609" i="22"/>
  <c r="J608" i="22"/>
  <c r="J607" i="22"/>
  <c r="J606" i="22"/>
  <c r="J605" i="22"/>
  <c r="J604" i="22"/>
  <c r="J603" i="22"/>
  <c r="J602" i="22"/>
  <c r="J601" i="22"/>
  <c r="J600" i="22"/>
  <c r="J599" i="22"/>
  <c r="J598" i="22"/>
  <c r="J597" i="22"/>
  <c r="J596" i="22"/>
  <c r="J595" i="22"/>
  <c r="J594" i="22"/>
  <c r="J593" i="22"/>
  <c r="J592" i="22"/>
  <c r="J591" i="22"/>
  <c r="J590" i="22"/>
  <c r="J589" i="22"/>
  <c r="J588" i="22"/>
  <c r="J587" i="22"/>
  <c r="J586" i="22"/>
  <c r="J585" i="22"/>
  <c r="J584" i="22"/>
  <c r="J583" i="22"/>
  <c r="J582" i="22"/>
  <c r="J581" i="22"/>
  <c r="J580" i="22"/>
  <c r="J579" i="22"/>
  <c r="J578" i="22"/>
  <c r="J577" i="22"/>
  <c r="J576" i="22"/>
  <c r="J575" i="22"/>
  <c r="J574" i="22"/>
  <c r="J573" i="22"/>
  <c r="J572" i="22"/>
  <c r="J571" i="22"/>
  <c r="J570" i="22"/>
  <c r="J569" i="22"/>
  <c r="J568" i="22"/>
  <c r="J567" i="22"/>
  <c r="J566" i="22"/>
  <c r="J565" i="22"/>
  <c r="J564" i="22"/>
  <c r="J563" i="22"/>
  <c r="J562" i="22"/>
  <c r="J561" i="22"/>
  <c r="J560" i="22"/>
  <c r="J559" i="22"/>
  <c r="J558" i="22"/>
  <c r="J557" i="22"/>
  <c r="J556" i="22"/>
  <c r="J555" i="22"/>
  <c r="J554" i="22"/>
  <c r="J553" i="22"/>
  <c r="J552" i="22"/>
  <c r="J551" i="22"/>
  <c r="J550" i="22"/>
  <c r="J549" i="22"/>
  <c r="J548" i="22"/>
  <c r="J547" i="22"/>
  <c r="J546" i="22"/>
  <c r="J545" i="22"/>
  <c r="J544" i="22"/>
  <c r="J543" i="22"/>
  <c r="J542" i="22"/>
  <c r="J541" i="22"/>
  <c r="J540" i="22"/>
  <c r="J539" i="22"/>
  <c r="J538" i="22"/>
  <c r="J537" i="22"/>
  <c r="J536" i="22"/>
  <c r="J535" i="22"/>
  <c r="J534" i="22"/>
  <c r="J533" i="22"/>
  <c r="J532" i="22"/>
  <c r="J531" i="22"/>
  <c r="J530" i="22"/>
  <c r="J529" i="22"/>
  <c r="J528" i="22"/>
  <c r="J527" i="22"/>
  <c r="J526" i="22"/>
  <c r="J525" i="22"/>
  <c r="J524" i="22"/>
  <c r="J523" i="22"/>
  <c r="J522" i="22"/>
  <c r="J521" i="22"/>
  <c r="J520" i="22"/>
  <c r="J519" i="22"/>
  <c r="J518" i="22"/>
  <c r="J517" i="22"/>
  <c r="J516" i="22"/>
  <c r="J515" i="22"/>
  <c r="J514" i="22"/>
  <c r="J513" i="22"/>
  <c r="J512" i="22"/>
  <c r="J511" i="22"/>
  <c r="J510" i="22"/>
  <c r="J509" i="22"/>
  <c r="J508" i="22"/>
  <c r="J507" i="22"/>
  <c r="J506" i="22"/>
  <c r="J505" i="22"/>
  <c r="J504" i="22"/>
  <c r="J503" i="22"/>
  <c r="J502" i="22"/>
  <c r="J501" i="22"/>
  <c r="J500" i="22"/>
  <c r="J499" i="22"/>
  <c r="J498" i="22"/>
  <c r="J497" i="22"/>
  <c r="J496" i="22"/>
  <c r="J495" i="22"/>
  <c r="J494" i="22"/>
  <c r="J493" i="22"/>
  <c r="J492" i="22"/>
  <c r="J491" i="22"/>
  <c r="J490" i="22"/>
  <c r="J489" i="22"/>
  <c r="J488" i="22"/>
  <c r="J487" i="22"/>
  <c r="J486" i="22"/>
  <c r="J485" i="22"/>
  <c r="J484" i="22"/>
  <c r="J483" i="22"/>
  <c r="J482" i="22"/>
  <c r="J481" i="22"/>
  <c r="J480" i="22"/>
  <c r="J479" i="22"/>
  <c r="J478" i="22"/>
  <c r="J477" i="22"/>
  <c r="J476" i="22"/>
  <c r="J475" i="22"/>
  <c r="J474" i="22"/>
  <c r="J473" i="22"/>
  <c r="J472" i="22"/>
  <c r="J471" i="22"/>
  <c r="J470" i="22"/>
  <c r="J469" i="22"/>
  <c r="J468" i="22"/>
  <c r="J467" i="22"/>
  <c r="J466" i="22"/>
  <c r="J465" i="22"/>
  <c r="J464" i="22"/>
  <c r="J463" i="22"/>
  <c r="J462" i="22"/>
  <c r="J461" i="22"/>
  <c r="J460" i="22"/>
  <c r="J459" i="22"/>
  <c r="J458" i="22"/>
  <c r="J457" i="22"/>
  <c r="J456" i="22"/>
  <c r="J455" i="22"/>
  <c r="J454" i="22"/>
  <c r="J453" i="22"/>
  <c r="J452" i="22"/>
  <c r="J451" i="22"/>
  <c r="J450" i="22"/>
  <c r="J449" i="22"/>
  <c r="J448" i="22"/>
  <c r="J447" i="22"/>
  <c r="J446" i="22"/>
  <c r="J445" i="22"/>
  <c r="J444" i="22"/>
  <c r="J443" i="22"/>
  <c r="J442" i="22"/>
  <c r="J441" i="22"/>
  <c r="J440" i="22"/>
  <c r="J439" i="22"/>
  <c r="J438" i="22"/>
  <c r="J437" i="22"/>
  <c r="J436" i="22"/>
  <c r="J435" i="22"/>
  <c r="J434" i="22"/>
  <c r="J433" i="22"/>
  <c r="J432" i="22"/>
  <c r="J431" i="22"/>
  <c r="J430" i="22"/>
  <c r="J429" i="22"/>
  <c r="J428" i="22"/>
  <c r="J427" i="22"/>
  <c r="J426" i="22"/>
  <c r="J425" i="22"/>
  <c r="J424" i="22"/>
  <c r="J423" i="22"/>
  <c r="J422" i="22"/>
  <c r="J421" i="22"/>
  <c r="J420" i="22"/>
  <c r="J419" i="22"/>
  <c r="J418" i="22"/>
  <c r="J417" i="22"/>
  <c r="J416" i="22"/>
  <c r="J415" i="22"/>
  <c r="J414" i="22"/>
  <c r="J413" i="22"/>
  <c r="J412" i="22"/>
  <c r="J411" i="22"/>
  <c r="J410" i="22"/>
  <c r="J409" i="22"/>
  <c r="J408" i="22"/>
  <c r="J407" i="22"/>
  <c r="J406" i="22"/>
  <c r="J405" i="22"/>
  <c r="J404" i="22"/>
  <c r="J403" i="22"/>
  <c r="J402" i="22"/>
  <c r="J401" i="22"/>
  <c r="J400" i="22"/>
  <c r="J399" i="22"/>
  <c r="J398" i="22"/>
  <c r="J397" i="22"/>
  <c r="J396" i="22"/>
  <c r="J395" i="22"/>
  <c r="J394" i="22"/>
  <c r="J393" i="22"/>
  <c r="J392" i="22"/>
  <c r="J391" i="22"/>
  <c r="J390" i="22"/>
  <c r="J389" i="22"/>
  <c r="J388" i="22"/>
  <c r="J387" i="22"/>
  <c r="J386" i="22"/>
  <c r="J385" i="22"/>
  <c r="J384" i="22"/>
  <c r="J383" i="22"/>
  <c r="J382" i="22"/>
  <c r="J381" i="22"/>
  <c r="J380" i="22"/>
  <c r="J379" i="22"/>
  <c r="J378" i="22"/>
  <c r="J377" i="22"/>
  <c r="J376" i="22"/>
  <c r="J375" i="22"/>
  <c r="J374" i="22"/>
  <c r="J373" i="22"/>
  <c r="J372" i="22"/>
  <c r="J371" i="22"/>
  <c r="J370" i="22"/>
  <c r="J369" i="22"/>
  <c r="J368" i="22"/>
  <c r="J367" i="22"/>
  <c r="J366" i="22"/>
  <c r="J365" i="22"/>
  <c r="J364" i="22"/>
  <c r="J363" i="22"/>
  <c r="J362" i="22"/>
  <c r="J361" i="22"/>
  <c r="J360" i="22"/>
  <c r="J359" i="22"/>
  <c r="J358" i="22"/>
  <c r="J357" i="22"/>
  <c r="J356" i="22"/>
  <c r="J355" i="22"/>
  <c r="J354" i="22"/>
  <c r="J353" i="22"/>
  <c r="J352" i="22"/>
  <c r="J351" i="22"/>
  <c r="J350" i="22"/>
  <c r="J349" i="22"/>
  <c r="J348" i="22"/>
  <c r="J347" i="22"/>
  <c r="J346" i="22"/>
  <c r="J345" i="22"/>
  <c r="J344" i="22"/>
  <c r="J343" i="22"/>
  <c r="J342" i="22"/>
  <c r="J341" i="22"/>
  <c r="J340" i="22"/>
  <c r="J339" i="22"/>
  <c r="J338" i="22"/>
  <c r="J337" i="22"/>
  <c r="J336" i="22"/>
  <c r="J335" i="22"/>
  <c r="J334" i="22"/>
  <c r="J333" i="22"/>
  <c r="J332" i="22"/>
  <c r="J331" i="22"/>
  <c r="J330" i="22"/>
  <c r="J329" i="22"/>
  <c r="J328" i="22"/>
  <c r="J327" i="22"/>
  <c r="J326" i="22"/>
  <c r="J325" i="22"/>
  <c r="J324" i="22"/>
  <c r="J323" i="22"/>
  <c r="J322" i="22"/>
  <c r="J321" i="22"/>
  <c r="J320" i="22"/>
  <c r="J319" i="22"/>
  <c r="J318" i="22"/>
  <c r="J317" i="22"/>
  <c r="J316" i="22"/>
  <c r="J315" i="22"/>
  <c r="J314" i="22"/>
  <c r="J313" i="22"/>
  <c r="J312" i="22"/>
  <c r="J311" i="22"/>
  <c r="J310" i="22"/>
  <c r="J309" i="22"/>
  <c r="J308" i="22"/>
  <c r="J307" i="22"/>
  <c r="J306" i="22"/>
  <c r="J305" i="22"/>
  <c r="J304" i="22"/>
  <c r="J303" i="22"/>
  <c r="J302" i="22"/>
  <c r="J301" i="22"/>
  <c r="J300" i="22"/>
  <c r="J299" i="22"/>
  <c r="J298" i="22"/>
  <c r="J297" i="22"/>
  <c r="J296" i="22"/>
  <c r="J295" i="22"/>
  <c r="J294" i="22"/>
  <c r="J293" i="22"/>
  <c r="J292" i="22"/>
  <c r="J291" i="22"/>
  <c r="J290" i="22"/>
  <c r="J289" i="22"/>
  <c r="J288" i="22"/>
  <c r="J287" i="22"/>
  <c r="J286" i="22"/>
  <c r="J285" i="22"/>
  <c r="J284" i="22"/>
  <c r="J283" i="22"/>
  <c r="J282" i="22"/>
  <c r="J281" i="22"/>
  <c r="J280" i="22"/>
  <c r="J279" i="22"/>
  <c r="J278" i="22"/>
  <c r="J277" i="22"/>
  <c r="J276" i="22"/>
  <c r="J275" i="22"/>
  <c r="J274" i="22"/>
  <c r="J273" i="22"/>
  <c r="J272" i="22"/>
  <c r="J271" i="22"/>
  <c r="J270" i="22"/>
  <c r="J269" i="22"/>
  <c r="J268" i="22"/>
  <c r="J267" i="22"/>
  <c r="J266" i="22"/>
  <c r="J265" i="22"/>
  <c r="J264" i="22"/>
  <c r="J263" i="22"/>
  <c r="J262" i="22"/>
  <c r="J261" i="22"/>
  <c r="J260" i="22"/>
  <c r="J259" i="22"/>
  <c r="J258" i="22"/>
  <c r="J257" i="22"/>
  <c r="J256" i="22"/>
  <c r="J255" i="22"/>
  <c r="J254" i="22"/>
  <c r="J253" i="22"/>
  <c r="J252" i="22"/>
  <c r="J251" i="22"/>
  <c r="J250" i="22"/>
  <c r="J249" i="22"/>
  <c r="J248" i="22"/>
  <c r="J247" i="22"/>
  <c r="J246" i="22"/>
  <c r="J245" i="22"/>
  <c r="J244" i="22"/>
  <c r="J243" i="22"/>
  <c r="J242" i="22"/>
  <c r="J241" i="22"/>
  <c r="J240" i="22"/>
  <c r="J239" i="22"/>
  <c r="J238" i="22"/>
  <c r="J237" i="22"/>
  <c r="J236" i="22"/>
  <c r="J235" i="22"/>
  <c r="J234" i="22"/>
  <c r="J233" i="22"/>
  <c r="J232" i="22"/>
  <c r="J231" i="22"/>
  <c r="J230" i="22"/>
  <c r="J229" i="22"/>
  <c r="J228" i="22"/>
  <c r="J227" i="22"/>
  <c r="J226" i="22"/>
  <c r="J225" i="22"/>
  <c r="J224" i="22"/>
  <c r="J223" i="22"/>
  <c r="J222" i="22"/>
  <c r="J221" i="22"/>
  <c r="J220" i="22"/>
  <c r="J219" i="22"/>
  <c r="J218" i="22"/>
  <c r="J217" i="22"/>
  <c r="J216" i="22"/>
  <c r="J215" i="22"/>
  <c r="J214" i="22"/>
  <c r="J213" i="22"/>
  <c r="J212" i="22"/>
  <c r="J211" i="22"/>
  <c r="J210" i="22"/>
  <c r="J209" i="22"/>
  <c r="J208" i="22"/>
  <c r="J207" i="22"/>
  <c r="J206" i="22"/>
  <c r="J205" i="22"/>
  <c r="J204" i="22"/>
  <c r="J203" i="22"/>
  <c r="J202" i="22"/>
  <c r="J201" i="22"/>
  <c r="J200" i="22"/>
  <c r="J199" i="22"/>
  <c r="J198" i="22"/>
  <c r="J197" i="22"/>
  <c r="J196" i="22"/>
  <c r="J195" i="22"/>
  <c r="J194" i="22"/>
  <c r="J193" i="22"/>
  <c r="J192" i="22"/>
  <c r="J191" i="22"/>
  <c r="J190" i="22"/>
  <c r="J189" i="22"/>
  <c r="J188" i="22"/>
  <c r="J187" i="22"/>
  <c r="J186" i="22"/>
  <c r="J185" i="22"/>
  <c r="J184" i="22"/>
  <c r="J183" i="22"/>
  <c r="J182" i="22"/>
  <c r="J181" i="22"/>
  <c r="J180" i="22"/>
  <c r="J179" i="22"/>
  <c r="J178" i="22"/>
  <c r="J177" i="22"/>
  <c r="J176" i="22"/>
  <c r="J175" i="22"/>
  <c r="J174" i="22"/>
  <c r="J173" i="22"/>
  <c r="J172" i="22"/>
  <c r="J171" i="22"/>
  <c r="J170" i="22"/>
  <c r="J169" i="22"/>
  <c r="J168" i="22"/>
  <c r="J167" i="22"/>
  <c r="J166" i="22"/>
  <c r="J165" i="22"/>
  <c r="J164" i="22"/>
  <c r="J163" i="22"/>
  <c r="J162" i="22"/>
  <c r="J161" i="22"/>
  <c r="J160" i="22"/>
  <c r="J159" i="22"/>
  <c r="J158" i="22"/>
  <c r="J157" i="22"/>
  <c r="J156" i="22"/>
  <c r="J155" i="22"/>
  <c r="J154" i="22"/>
  <c r="J153" i="22"/>
  <c r="J152" i="22"/>
  <c r="J151" i="22"/>
  <c r="J150" i="22"/>
  <c r="J149" i="22"/>
  <c r="J148" i="22"/>
  <c r="J147" i="22"/>
  <c r="J146" i="22"/>
  <c r="J145" i="22"/>
  <c r="J144" i="22"/>
  <c r="J143" i="22"/>
  <c r="J142" i="22"/>
  <c r="J141" i="22"/>
  <c r="J140" i="22"/>
  <c r="J139" i="22"/>
  <c r="J138" i="22"/>
  <c r="J137" i="22"/>
  <c r="J136" i="22"/>
  <c r="J135" i="22"/>
  <c r="J134" i="22"/>
  <c r="J133" i="22"/>
  <c r="J132" i="22"/>
  <c r="J131" i="22"/>
  <c r="J130" i="22"/>
  <c r="J129" i="22"/>
  <c r="J128" i="22"/>
  <c r="J127" i="22"/>
  <c r="J126" i="22"/>
  <c r="J125" i="22"/>
  <c r="J124" i="22"/>
  <c r="J123" i="22"/>
  <c r="J122" i="22"/>
  <c r="J121" i="22"/>
  <c r="J120" i="22"/>
  <c r="J119" i="22"/>
  <c r="J118" i="22"/>
  <c r="J117" i="22"/>
  <c r="J116" i="22"/>
  <c r="J115" i="22"/>
  <c r="J114" i="22"/>
  <c r="J113" i="22"/>
  <c r="J752" i="21"/>
  <c r="J751" i="21"/>
  <c r="J750" i="21"/>
  <c r="J749" i="21"/>
  <c r="J748" i="21"/>
  <c r="J734" i="21"/>
  <c r="J733" i="21"/>
  <c r="J732" i="21"/>
  <c r="J731" i="21"/>
  <c r="J730" i="21"/>
  <c r="J729" i="21"/>
  <c r="J728" i="21"/>
  <c r="J727" i="21"/>
  <c r="J726" i="21"/>
  <c r="J725" i="21"/>
  <c r="J724" i="21"/>
  <c r="J723" i="21"/>
  <c r="J722" i="21"/>
  <c r="J721" i="21"/>
  <c r="J720" i="21"/>
  <c r="J719" i="21"/>
  <c r="J718" i="21"/>
  <c r="J717" i="21"/>
  <c r="J716" i="21"/>
  <c r="J715" i="21"/>
  <c r="J714" i="21"/>
  <c r="J713" i="21"/>
  <c r="J712" i="21"/>
  <c r="J711" i="21"/>
  <c r="J710" i="21"/>
  <c r="J709" i="21"/>
  <c r="J708" i="21"/>
  <c r="J707" i="21"/>
  <c r="J706" i="21"/>
  <c r="J705" i="21"/>
  <c r="J704" i="21"/>
  <c r="J703" i="21"/>
  <c r="J702" i="21"/>
  <c r="J701" i="21"/>
  <c r="J700" i="21"/>
  <c r="J699" i="21"/>
  <c r="J698" i="21"/>
  <c r="J697" i="21"/>
  <c r="J696" i="21"/>
  <c r="J695" i="21"/>
  <c r="J694" i="21"/>
  <c r="J693" i="21"/>
  <c r="J692" i="21"/>
  <c r="J691" i="21"/>
  <c r="J690" i="21"/>
  <c r="J689" i="21"/>
  <c r="J688" i="21"/>
  <c r="J687" i="21"/>
  <c r="J686" i="21"/>
  <c r="J685" i="21"/>
  <c r="J684" i="21"/>
  <c r="J683" i="21"/>
  <c r="J682" i="21"/>
  <c r="J681" i="21"/>
  <c r="J680" i="21"/>
  <c r="J679" i="21"/>
  <c r="J678" i="21"/>
  <c r="J677" i="21"/>
  <c r="J676" i="21"/>
  <c r="J675" i="21"/>
  <c r="J674" i="21"/>
  <c r="J673" i="21"/>
  <c r="J672" i="21"/>
  <c r="J671" i="21"/>
  <c r="J670" i="21"/>
  <c r="J669" i="21"/>
  <c r="J668" i="21"/>
  <c r="J667" i="21"/>
  <c r="J666" i="21"/>
  <c r="J665" i="21"/>
  <c r="J664" i="21"/>
  <c r="J663" i="21"/>
  <c r="J662" i="21"/>
  <c r="J661" i="21"/>
  <c r="J660" i="21"/>
  <c r="J659" i="21"/>
  <c r="J658" i="21"/>
  <c r="J657" i="21"/>
  <c r="J656" i="21"/>
  <c r="J655" i="21"/>
  <c r="J654" i="21"/>
  <c r="J653" i="21"/>
  <c r="J652" i="21"/>
  <c r="J651" i="21"/>
  <c r="J650" i="21"/>
  <c r="J649" i="21"/>
  <c r="J648" i="21"/>
  <c r="J647" i="21"/>
  <c r="J646" i="21"/>
  <c r="J645" i="21"/>
  <c r="J644" i="21"/>
  <c r="J643" i="21"/>
  <c r="J642" i="21"/>
  <c r="J641" i="21"/>
  <c r="J640" i="21"/>
  <c r="J639" i="21"/>
  <c r="J638" i="21"/>
  <c r="J637" i="21"/>
  <c r="J636" i="21"/>
  <c r="J635" i="21"/>
  <c r="J634" i="21"/>
  <c r="J633" i="21"/>
  <c r="J632" i="21"/>
  <c r="J631" i="21"/>
  <c r="J630" i="21"/>
  <c r="J629" i="21"/>
  <c r="J628" i="21"/>
  <c r="J627" i="21"/>
  <c r="J626" i="21"/>
  <c r="J625" i="21"/>
  <c r="J624" i="21"/>
  <c r="J623" i="21"/>
  <c r="J622" i="21"/>
  <c r="J621" i="21"/>
  <c r="J620" i="21"/>
  <c r="J619" i="21"/>
  <c r="J618" i="21"/>
  <c r="J617" i="21"/>
  <c r="J616" i="21"/>
  <c r="J615" i="21"/>
  <c r="J614" i="21"/>
  <c r="J613" i="21"/>
  <c r="J612" i="21"/>
  <c r="J611" i="21"/>
  <c r="J610" i="21"/>
  <c r="J609" i="21"/>
  <c r="J608" i="21"/>
  <c r="J607" i="21"/>
  <c r="J606" i="21"/>
  <c r="J605" i="21"/>
  <c r="J604" i="21"/>
  <c r="J603" i="21"/>
  <c r="J602" i="21"/>
  <c r="J601" i="21"/>
  <c r="J600" i="21"/>
  <c r="J599" i="21"/>
  <c r="J598" i="21"/>
  <c r="J597" i="21"/>
  <c r="J596" i="21"/>
  <c r="J595" i="21"/>
  <c r="J594" i="21"/>
  <c r="J593" i="21"/>
  <c r="J592" i="21"/>
  <c r="J591" i="21"/>
  <c r="J590" i="21"/>
  <c r="J589" i="21"/>
  <c r="J588" i="21"/>
  <c r="J587" i="21"/>
  <c r="J586" i="21"/>
  <c r="J585" i="21"/>
  <c r="J584" i="21"/>
  <c r="J583" i="21"/>
  <c r="J582" i="21"/>
  <c r="J581" i="21"/>
  <c r="J580" i="21"/>
  <c r="J579" i="21"/>
  <c r="J578" i="21"/>
  <c r="J577" i="21"/>
  <c r="J576" i="21"/>
  <c r="J575" i="21"/>
  <c r="J574" i="21"/>
  <c r="J573" i="21"/>
  <c r="J572" i="21"/>
  <c r="J571" i="21"/>
  <c r="J570" i="21"/>
  <c r="J569" i="21"/>
  <c r="J568" i="21"/>
  <c r="J567" i="21"/>
  <c r="J566" i="21"/>
  <c r="J565" i="21"/>
  <c r="J564" i="21"/>
  <c r="J563" i="21"/>
  <c r="J562" i="21"/>
  <c r="J561" i="21"/>
  <c r="J560" i="21"/>
  <c r="J559" i="21"/>
  <c r="J558" i="21"/>
  <c r="J557" i="21"/>
  <c r="J556" i="21"/>
  <c r="J555" i="21"/>
  <c r="J554" i="21"/>
  <c r="J553" i="21"/>
  <c r="J552" i="21"/>
  <c r="J551" i="21"/>
  <c r="J550" i="21"/>
  <c r="J549" i="21"/>
  <c r="J548" i="21"/>
  <c r="J547" i="21"/>
  <c r="J546" i="21"/>
  <c r="J545" i="21"/>
  <c r="J544" i="21"/>
  <c r="J543" i="21"/>
  <c r="J542" i="21"/>
  <c r="J541" i="21"/>
  <c r="J540" i="21"/>
  <c r="J539" i="21"/>
  <c r="J538" i="21"/>
  <c r="J537" i="21"/>
  <c r="J536" i="21"/>
  <c r="J535" i="21"/>
  <c r="J534" i="21"/>
  <c r="J533" i="21"/>
  <c r="J532" i="21"/>
  <c r="J531" i="21"/>
  <c r="J530" i="21"/>
  <c r="J529" i="21"/>
  <c r="J528" i="21"/>
  <c r="J527" i="21"/>
  <c r="J526" i="21"/>
  <c r="J525" i="21"/>
  <c r="J524" i="21"/>
  <c r="J523" i="21"/>
  <c r="J522" i="21"/>
  <c r="J521" i="21"/>
  <c r="J520" i="21"/>
  <c r="J519" i="21"/>
  <c r="J518" i="21"/>
  <c r="J517" i="21"/>
  <c r="J516" i="21"/>
  <c r="J515" i="21"/>
  <c r="J514" i="21"/>
  <c r="J513" i="21"/>
  <c r="J512" i="21"/>
  <c r="J511" i="21"/>
  <c r="J510" i="21"/>
  <c r="J509" i="21"/>
  <c r="J508" i="21"/>
  <c r="J507" i="21"/>
  <c r="J506" i="21"/>
  <c r="J505" i="21"/>
  <c r="J504" i="21"/>
  <c r="J503" i="21"/>
  <c r="J502" i="21"/>
  <c r="J501" i="21"/>
  <c r="J500" i="21"/>
  <c r="J499" i="21"/>
  <c r="J498" i="21"/>
  <c r="J497" i="21"/>
  <c r="J496" i="21"/>
  <c r="J495" i="21"/>
  <c r="J494" i="21"/>
  <c r="J493" i="21"/>
  <c r="J492" i="21"/>
  <c r="J491" i="21"/>
  <c r="J490" i="21"/>
  <c r="J489" i="21"/>
  <c r="J488" i="21"/>
  <c r="J487" i="21"/>
  <c r="J486" i="21"/>
  <c r="J485" i="21"/>
  <c r="J484" i="21"/>
  <c r="J483" i="21"/>
  <c r="J482" i="21"/>
  <c r="J481" i="21"/>
  <c r="J480" i="21"/>
  <c r="J479" i="21"/>
  <c r="J478" i="21"/>
  <c r="J477" i="21"/>
  <c r="J476" i="21"/>
  <c r="J475" i="21"/>
  <c r="J474" i="21"/>
  <c r="J473" i="21"/>
  <c r="J472" i="21"/>
  <c r="J471" i="21"/>
  <c r="J470" i="21"/>
  <c r="J469" i="21"/>
  <c r="J468" i="21"/>
  <c r="J467" i="21"/>
  <c r="J466" i="21"/>
  <c r="J465" i="21"/>
  <c r="J464" i="21"/>
  <c r="J463" i="21"/>
  <c r="J462" i="21"/>
  <c r="J461" i="21"/>
  <c r="J460" i="21"/>
  <c r="J459" i="21"/>
  <c r="J458" i="21"/>
  <c r="J457" i="21"/>
  <c r="J456" i="21"/>
  <c r="J455" i="21"/>
  <c r="J454" i="21"/>
  <c r="J453" i="21"/>
  <c r="J452" i="21"/>
  <c r="J451" i="21"/>
  <c r="J450" i="21"/>
  <c r="J449" i="21"/>
  <c r="J448" i="21"/>
  <c r="J447" i="21"/>
  <c r="J446" i="21"/>
  <c r="J445" i="21"/>
  <c r="J444" i="21"/>
  <c r="J443" i="21"/>
  <c r="J442" i="21"/>
  <c r="J441" i="21"/>
  <c r="J440" i="21"/>
  <c r="J439" i="21"/>
  <c r="J438" i="21"/>
  <c r="J437" i="21"/>
  <c r="J436" i="21"/>
  <c r="J435" i="21"/>
  <c r="J434" i="21"/>
  <c r="J433" i="21"/>
  <c r="J432" i="21"/>
  <c r="J431" i="21"/>
  <c r="J430" i="21"/>
  <c r="J429" i="21"/>
  <c r="J428" i="21"/>
  <c r="J427" i="21"/>
  <c r="J426" i="21"/>
  <c r="J425" i="21"/>
  <c r="J424" i="21"/>
  <c r="J423" i="21"/>
  <c r="J422" i="21"/>
  <c r="J421" i="21"/>
  <c r="J420" i="21"/>
  <c r="J419" i="21"/>
  <c r="J418" i="21"/>
  <c r="J417" i="21"/>
  <c r="J416" i="21"/>
  <c r="J415" i="21"/>
  <c r="J414" i="21"/>
  <c r="J413" i="21"/>
  <c r="J412" i="21"/>
  <c r="J411" i="21"/>
  <c r="J410" i="21"/>
  <c r="J409" i="21"/>
  <c r="J408" i="21"/>
  <c r="J407" i="21"/>
  <c r="J406" i="21"/>
  <c r="J405" i="21"/>
  <c r="J404" i="21"/>
  <c r="J403" i="21"/>
  <c r="J402" i="21"/>
  <c r="J401" i="21"/>
  <c r="J400" i="21"/>
  <c r="J399" i="21"/>
  <c r="J398" i="21"/>
  <c r="J397" i="21"/>
  <c r="J396" i="21"/>
  <c r="J395" i="21"/>
  <c r="J394" i="21"/>
  <c r="J393" i="21"/>
  <c r="J392" i="21"/>
  <c r="J391" i="21"/>
  <c r="J390" i="21"/>
  <c r="J389" i="21"/>
  <c r="J388" i="21"/>
  <c r="J387" i="21"/>
  <c r="J386" i="21"/>
  <c r="J385" i="21"/>
  <c r="J384" i="21"/>
  <c r="J383" i="21"/>
  <c r="J382" i="21"/>
  <c r="J381" i="21"/>
  <c r="J380" i="21"/>
  <c r="J379" i="21"/>
  <c r="J378" i="21"/>
  <c r="J377" i="21"/>
  <c r="J376" i="21"/>
  <c r="J375" i="21"/>
  <c r="J374" i="21"/>
  <c r="J373" i="21"/>
  <c r="J372" i="21"/>
  <c r="J371" i="21"/>
  <c r="J370" i="21"/>
  <c r="J369" i="21"/>
  <c r="J368" i="21"/>
  <c r="J367" i="21"/>
  <c r="J366" i="21"/>
  <c r="J365" i="21"/>
  <c r="J364" i="21"/>
  <c r="J363" i="21"/>
  <c r="J362" i="21"/>
  <c r="J361" i="21"/>
  <c r="J360" i="21"/>
  <c r="J359" i="21"/>
  <c r="J358" i="21"/>
  <c r="J357" i="21"/>
  <c r="J356" i="21"/>
  <c r="J355" i="21"/>
  <c r="J354" i="21"/>
  <c r="J353" i="21"/>
  <c r="J352" i="21"/>
  <c r="J351" i="21"/>
  <c r="J350" i="21"/>
  <c r="J349" i="21"/>
  <c r="J348" i="21"/>
  <c r="J347" i="21"/>
  <c r="J346" i="21"/>
  <c r="J345" i="21"/>
  <c r="J344" i="21"/>
  <c r="J343" i="21"/>
  <c r="J342" i="21"/>
  <c r="J341" i="21"/>
  <c r="J340" i="21"/>
  <c r="J339" i="21"/>
  <c r="J338" i="21"/>
  <c r="J337" i="21"/>
  <c r="J336" i="21"/>
  <c r="J335" i="21"/>
  <c r="J334" i="21"/>
  <c r="J333" i="21"/>
  <c r="J332" i="21"/>
  <c r="J331" i="21"/>
  <c r="J330" i="21"/>
  <c r="J329" i="21"/>
  <c r="J328" i="21"/>
  <c r="J327" i="21"/>
  <c r="J326" i="21"/>
  <c r="J325" i="21"/>
  <c r="J324" i="21"/>
  <c r="J323" i="21"/>
  <c r="J322" i="21"/>
  <c r="J321" i="21"/>
  <c r="J320" i="21"/>
  <c r="J319" i="21"/>
  <c r="J318" i="21"/>
  <c r="J317" i="21"/>
  <c r="J316" i="21"/>
  <c r="J315" i="21"/>
  <c r="J314" i="21"/>
  <c r="J313" i="21"/>
  <c r="J312" i="21"/>
  <c r="J311" i="21"/>
  <c r="J310" i="21"/>
  <c r="J309" i="21"/>
  <c r="J308" i="21"/>
  <c r="J307" i="21"/>
  <c r="J306" i="21"/>
  <c r="J305" i="21"/>
  <c r="J304" i="21"/>
  <c r="J303" i="21"/>
  <c r="J302" i="21"/>
  <c r="J301" i="21"/>
  <c r="J300" i="21"/>
  <c r="J299" i="21"/>
  <c r="J298" i="21"/>
  <c r="J297" i="21"/>
  <c r="J296" i="21"/>
  <c r="J295" i="21"/>
  <c r="J294" i="21"/>
  <c r="J293" i="21"/>
  <c r="J292" i="21"/>
  <c r="J291" i="21"/>
  <c r="J290" i="21"/>
  <c r="J289" i="21"/>
  <c r="J288" i="21"/>
  <c r="J287" i="21"/>
  <c r="J286" i="21"/>
  <c r="J285" i="21"/>
  <c r="J284" i="21"/>
  <c r="J283" i="21"/>
  <c r="J282" i="21"/>
  <c r="J281" i="21"/>
  <c r="J280" i="21"/>
  <c r="J279" i="21"/>
  <c r="J278" i="21"/>
  <c r="J277" i="21"/>
  <c r="J276" i="21"/>
  <c r="J275" i="21"/>
  <c r="J274" i="21"/>
  <c r="J273" i="21"/>
  <c r="J272" i="21"/>
  <c r="J271" i="21"/>
  <c r="J270" i="21"/>
  <c r="J269" i="21"/>
  <c r="J268" i="21"/>
  <c r="J267" i="21"/>
  <c r="J266" i="21"/>
  <c r="J265" i="21"/>
  <c r="J264" i="21"/>
  <c r="J263" i="21"/>
  <c r="J262" i="21"/>
  <c r="J261" i="21"/>
  <c r="J260" i="21"/>
  <c r="J259" i="21"/>
  <c r="J258" i="21"/>
  <c r="J257" i="21"/>
  <c r="J256" i="21"/>
  <c r="J255" i="21"/>
  <c r="J254" i="21"/>
  <c r="J253" i="21"/>
  <c r="J252" i="21"/>
  <c r="J251" i="21"/>
  <c r="J250" i="21"/>
  <c r="J249" i="21"/>
  <c r="J248" i="21"/>
  <c r="J247" i="21"/>
  <c r="J246" i="21"/>
  <c r="J245" i="21"/>
  <c r="J244" i="21"/>
  <c r="J243" i="21"/>
  <c r="J242" i="21"/>
  <c r="J241" i="21"/>
  <c r="J240" i="21"/>
  <c r="J239" i="21"/>
  <c r="J238" i="21"/>
  <c r="J237" i="21"/>
  <c r="J236" i="21"/>
  <c r="J235" i="21"/>
  <c r="J234" i="21"/>
  <c r="J233" i="21"/>
  <c r="J232" i="21"/>
  <c r="J231" i="21"/>
  <c r="J230" i="21"/>
  <c r="J229" i="21"/>
  <c r="J228" i="21"/>
  <c r="J227" i="21"/>
  <c r="J226" i="21"/>
  <c r="J225" i="21"/>
  <c r="J224" i="21"/>
  <c r="J223" i="21"/>
  <c r="J222" i="21"/>
  <c r="J221" i="21"/>
  <c r="J220" i="21"/>
  <c r="J219" i="21"/>
  <c r="J218" i="21"/>
  <c r="J217" i="21"/>
  <c r="J216" i="21"/>
  <c r="J215" i="21"/>
  <c r="J214" i="21"/>
  <c r="J213" i="21"/>
  <c r="J212" i="21"/>
  <c r="J211" i="21"/>
  <c r="J210" i="21"/>
  <c r="J209" i="21"/>
  <c r="J208" i="21"/>
  <c r="J207" i="21"/>
  <c r="J206" i="21"/>
  <c r="J205" i="21"/>
  <c r="J204" i="21"/>
  <c r="J203" i="21"/>
  <c r="J202" i="21"/>
  <c r="J201" i="21"/>
  <c r="J200" i="21"/>
  <c r="J199" i="21"/>
  <c r="J198" i="21"/>
  <c r="J197" i="21"/>
  <c r="J196" i="21"/>
  <c r="J195" i="21"/>
  <c r="J194" i="21"/>
  <c r="J193" i="21"/>
  <c r="J192" i="21"/>
  <c r="J191" i="21"/>
  <c r="J190" i="21"/>
  <c r="J189" i="21"/>
  <c r="J188" i="21"/>
  <c r="J187" i="21"/>
  <c r="J186" i="21"/>
  <c r="J185" i="21"/>
  <c r="J184" i="21"/>
  <c r="J183" i="21"/>
  <c r="J182" i="21"/>
  <c r="J181" i="21"/>
  <c r="J180" i="21"/>
  <c r="J179" i="21"/>
  <c r="J178" i="21"/>
  <c r="J177" i="21"/>
  <c r="J176" i="21"/>
  <c r="J175" i="21"/>
  <c r="J174" i="21"/>
  <c r="J173" i="21"/>
  <c r="J172" i="21"/>
  <c r="J171" i="21"/>
  <c r="J170" i="21"/>
  <c r="J169" i="21"/>
  <c r="J168" i="21"/>
  <c r="J167" i="21"/>
  <c r="J166" i="21"/>
  <c r="J165" i="21"/>
  <c r="J164" i="21"/>
  <c r="J163" i="21"/>
  <c r="J162" i="21"/>
  <c r="J161" i="21"/>
  <c r="J160" i="21"/>
  <c r="J159" i="21"/>
  <c r="J158" i="21"/>
  <c r="J157" i="21"/>
  <c r="J156" i="21"/>
  <c r="J155" i="21"/>
  <c r="J154" i="21"/>
  <c r="J153" i="21"/>
  <c r="J152" i="21"/>
  <c r="J151" i="21"/>
  <c r="J150" i="21"/>
  <c r="J149" i="21"/>
  <c r="J148" i="21"/>
  <c r="J147" i="21"/>
  <c r="J146" i="21"/>
  <c r="J145" i="21"/>
  <c r="J144" i="21"/>
  <c r="J143" i="21"/>
  <c r="J142" i="21"/>
  <c r="J141" i="21"/>
  <c r="J140" i="21"/>
  <c r="J139" i="21"/>
  <c r="J138" i="21"/>
  <c r="J137" i="21"/>
  <c r="J136" i="21"/>
  <c r="J135" i="21"/>
  <c r="J134" i="21"/>
  <c r="J133" i="21"/>
  <c r="J132" i="21"/>
  <c r="J131" i="21"/>
  <c r="J130" i="21"/>
  <c r="J129" i="21"/>
  <c r="J128" i="21"/>
  <c r="J127" i="21"/>
  <c r="J126" i="21"/>
  <c r="J125" i="21"/>
  <c r="J124" i="21"/>
  <c r="J123" i="21"/>
  <c r="J122" i="21"/>
  <c r="J121" i="21"/>
  <c r="J120" i="21"/>
  <c r="J119" i="21"/>
  <c r="J118" i="21"/>
  <c r="J117" i="21"/>
  <c r="J116" i="21"/>
  <c r="J115" i="21"/>
  <c r="J114" i="21"/>
  <c r="J113" i="21"/>
  <c r="J112" i="21"/>
  <c r="J111" i="21"/>
  <c r="J110" i="21"/>
  <c r="J109" i="21"/>
  <c r="J108" i="21"/>
  <c r="J107" i="21"/>
  <c r="J106" i="21"/>
  <c r="J105" i="21"/>
  <c r="J104" i="21"/>
  <c r="J103" i="21"/>
  <c r="J102" i="21"/>
  <c r="J101" i="21"/>
  <c r="J100" i="21"/>
  <c r="J752" i="19"/>
  <c r="J750" i="19"/>
  <c r="J749" i="19"/>
  <c r="J748" i="19"/>
  <c r="J747" i="19"/>
  <c r="J746" i="19"/>
  <c r="J745" i="19"/>
  <c r="J744" i="19"/>
  <c r="J743" i="19"/>
  <c r="J742" i="19"/>
  <c r="J741" i="19"/>
  <c r="J740" i="19"/>
  <c r="J739" i="19"/>
  <c r="J738" i="19"/>
  <c r="J737" i="19"/>
  <c r="J736" i="19"/>
  <c r="J735" i="19"/>
  <c r="J734" i="19"/>
  <c r="J733" i="19"/>
  <c r="J732" i="19"/>
  <c r="J731" i="19"/>
  <c r="J730" i="19"/>
  <c r="J729" i="19"/>
  <c r="J728" i="19"/>
  <c r="J727" i="19"/>
  <c r="J726" i="19"/>
  <c r="J725" i="19"/>
  <c r="J724" i="19"/>
  <c r="J723" i="19"/>
  <c r="J722" i="19"/>
  <c r="J721" i="19"/>
  <c r="J720" i="19"/>
  <c r="J719" i="19"/>
  <c r="J718" i="19"/>
  <c r="J717" i="19"/>
  <c r="J716" i="19"/>
  <c r="J715" i="19"/>
  <c r="J714" i="19"/>
  <c r="J713" i="19"/>
  <c r="J712" i="19"/>
  <c r="J711" i="19"/>
  <c r="J710" i="19"/>
  <c r="J709" i="19"/>
  <c r="J708" i="19"/>
  <c r="J707" i="19"/>
  <c r="J706" i="19"/>
  <c r="J705" i="19"/>
  <c r="J704" i="19"/>
  <c r="J703" i="19"/>
  <c r="J702" i="19"/>
  <c r="J701" i="19"/>
  <c r="J700" i="19"/>
  <c r="J699" i="19"/>
  <c r="J698" i="19"/>
  <c r="J697" i="19"/>
  <c r="J696" i="19"/>
  <c r="J695" i="19"/>
  <c r="J694" i="19"/>
  <c r="J693" i="19"/>
  <c r="J692" i="19"/>
  <c r="J691" i="19"/>
  <c r="J690" i="19"/>
  <c r="J689" i="19"/>
  <c r="J688" i="19"/>
  <c r="J687" i="19"/>
  <c r="J686" i="19"/>
  <c r="J685" i="19"/>
  <c r="J684" i="19"/>
  <c r="J683" i="19"/>
  <c r="J682" i="19"/>
  <c r="J681" i="19"/>
  <c r="J680" i="19"/>
  <c r="J679" i="19"/>
  <c r="J678" i="19"/>
  <c r="J677" i="19"/>
  <c r="J676" i="19"/>
  <c r="J675" i="19"/>
  <c r="J674" i="19"/>
  <c r="J673" i="19"/>
  <c r="J672" i="19"/>
  <c r="J671" i="19"/>
  <c r="J670" i="19"/>
  <c r="J669" i="19"/>
  <c r="J668" i="19"/>
  <c r="J667" i="19"/>
  <c r="J666" i="19"/>
  <c r="J665" i="19"/>
  <c r="J664" i="19"/>
  <c r="J663" i="19"/>
  <c r="J662" i="19"/>
  <c r="J661" i="19"/>
  <c r="J660" i="19"/>
  <c r="J659" i="19"/>
  <c r="J658" i="19"/>
  <c r="J657" i="19"/>
  <c r="J656" i="19"/>
  <c r="J655" i="19"/>
  <c r="J654" i="19"/>
  <c r="J653" i="19"/>
  <c r="J652" i="19"/>
  <c r="J651" i="19"/>
  <c r="J650" i="19"/>
  <c r="J649" i="19"/>
  <c r="J648" i="19"/>
  <c r="J647" i="19"/>
  <c r="J646" i="19"/>
  <c r="J645" i="19"/>
  <c r="J644" i="19"/>
  <c r="J643" i="19"/>
  <c r="J642" i="19"/>
  <c r="J641" i="19"/>
  <c r="J640" i="19"/>
  <c r="J639" i="19"/>
  <c r="J638" i="19"/>
  <c r="J637" i="19"/>
  <c r="J636" i="19"/>
  <c r="J635" i="19"/>
  <c r="J634" i="19"/>
  <c r="J633" i="19"/>
  <c r="J632" i="19"/>
  <c r="J631" i="19"/>
  <c r="J630" i="19"/>
  <c r="J629" i="19"/>
  <c r="J628" i="19"/>
  <c r="J627" i="19"/>
  <c r="J626" i="19"/>
  <c r="J625" i="19"/>
  <c r="J624" i="19"/>
  <c r="J623" i="19"/>
  <c r="J622" i="19"/>
  <c r="J621" i="19"/>
  <c r="J620" i="19"/>
  <c r="J619" i="19"/>
  <c r="J618" i="19"/>
  <c r="J617" i="19"/>
  <c r="J616" i="19"/>
  <c r="J615" i="19"/>
  <c r="J614" i="19"/>
  <c r="J613" i="19"/>
  <c r="J612" i="19"/>
  <c r="J611" i="19"/>
  <c r="J610" i="19"/>
  <c r="J609" i="19"/>
  <c r="J608" i="19"/>
  <c r="J607" i="19"/>
  <c r="J606" i="19"/>
  <c r="J605" i="19"/>
  <c r="J604" i="19"/>
  <c r="J603" i="19"/>
  <c r="J602" i="19"/>
  <c r="J601" i="19"/>
  <c r="J600" i="19"/>
  <c r="J599" i="19"/>
  <c r="J598" i="19"/>
  <c r="J597" i="19"/>
  <c r="J596" i="19"/>
  <c r="J595" i="19"/>
  <c r="J594" i="19"/>
  <c r="J593" i="19"/>
  <c r="J592" i="19"/>
  <c r="J591" i="19"/>
  <c r="J590" i="19"/>
  <c r="J589" i="19"/>
  <c r="J588" i="19"/>
  <c r="J587" i="19"/>
  <c r="J586" i="19"/>
  <c r="J585" i="19"/>
  <c r="J584" i="19"/>
  <c r="J583" i="19"/>
  <c r="J582" i="19"/>
  <c r="J581" i="19"/>
  <c r="J580" i="19"/>
  <c r="J579" i="19"/>
  <c r="J578" i="19"/>
  <c r="J577" i="19"/>
  <c r="J576" i="19"/>
  <c r="J575" i="19"/>
  <c r="J574" i="19"/>
  <c r="J573" i="19"/>
  <c r="J572" i="19"/>
  <c r="J571" i="19"/>
  <c r="J570" i="19"/>
  <c r="J569" i="19"/>
  <c r="J568" i="19"/>
  <c r="J567" i="19"/>
  <c r="J566" i="19"/>
  <c r="J565" i="19"/>
  <c r="J564" i="19"/>
  <c r="J563" i="19"/>
  <c r="J562" i="19"/>
  <c r="J561" i="19"/>
  <c r="J560" i="19"/>
  <c r="J559" i="19"/>
  <c r="J558" i="19"/>
  <c r="J557" i="19"/>
  <c r="J556" i="19"/>
  <c r="J555" i="19"/>
  <c r="J554" i="19"/>
  <c r="J553" i="19"/>
  <c r="J552" i="19"/>
  <c r="J551" i="19"/>
  <c r="J550" i="19"/>
  <c r="J549" i="19"/>
  <c r="J548" i="19"/>
  <c r="J547" i="19"/>
  <c r="J546" i="19"/>
  <c r="J545" i="19"/>
  <c r="J544" i="19"/>
  <c r="J543" i="19"/>
  <c r="J542" i="19"/>
  <c r="J541" i="19"/>
  <c r="J540" i="19"/>
  <c r="J539" i="19"/>
  <c r="J538" i="19"/>
  <c r="J537" i="19"/>
  <c r="J536" i="19"/>
  <c r="J535" i="19"/>
  <c r="J534" i="19"/>
  <c r="J533" i="19"/>
  <c r="J532" i="19"/>
  <c r="J531" i="19"/>
  <c r="J530" i="19"/>
  <c r="J529" i="19"/>
  <c r="J528" i="19"/>
  <c r="J527" i="19"/>
  <c r="J526" i="19"/>
  <c r="J525" i="19"/>
  <c r="J524" i="19"/>
  <c r="J523" i="19"/>
  <c r="J522" i="19"/>
  <c r="J521" i="19"/>
  <c r="J520" i="19"/>
  <c r="J519" i="19"/>
  <c r="J518" i="19"/>
  <c r="J517" i="19"/>
  <c r="J516" i="19"/>
  <c r="J515" i="19"/>
  <c r="J514" i="19"/>
  <c r="J513" i="19"/>
  <c r="J512" i="19"/>
  <c r="J511" i="19"/>
  <c r="J510" i="19"/>
  <c r="J509" i="19"/>
  <c r="J508" i="19"/>
  <c r="J507" i="19"/>
  <c r="J506" i="19"/>
  <c r="J505" i="19"/>
  <c r="J504" i="19"/>
  <c r="J503" i="19"/>
  <c r="J502" i="19"/>
  <c r="J501" i="19"/>
  <c r="J500" i="19"/>
  <c r="J499" i="19"/>
  <c r="J498" i="19"/>
  <c r="J497" i="19"/>
  <c r="J496" i="19"/>
  <c r="J495" i="19"/>
  <c r="J494" i="19"/>
  <c r="J493" i="19"/>
  <c r="J492" i="19"/>
  <c r="J491" i="19"/>
  <c r="J490" i="19"/>
  <c r="J489" i="19"/>
  <c r="J488" i="19"/>
  <c r="J487" i="19"/>
  <c r="J486" i="19"/>
  <c r="J485" i="19"/>
  <c r="J484" i="19"/>
  <c r="J483" i="19"/>
  <c r="J482" i="19"/>
  <c r="J481" i="19"/>
  <c r="J480" i="19"/>
  <c r="J479" i="19"/>
  <c r="J478" i="19"/>
  <c r="J477" i="19"/>
  <c r="J476" i="19"/>
  <c r="J475" i="19"/>
  <c r="J474" i="19"/>
  <c r="J473" i="19"/>
  <c r="J472" i="19"/>
  <c r="J471" i="19"/>
  <c r="J470" i="19"/>
  <c r="J469" i="19"/>
  <c r="J468" i="19"/>
  <c r="J467" i="19"/>
  <c r="J466" i="19"/>
  <c r="J465" i="19"/>
  <c r="J464" i="19"/>
  <c r="J463" i="19"/>
  <c r="J462" i="19"/>
  <c r="J461" i="19"/>
  <c r="J460" i="19"/>
  <c r="J459" i="19"/>
  <c r="J458" i="19"/>
  <c r="J457" i="19"/>
  <c r="J456" i="19"/>
  <c r="J455" i="19"/>
  <c r="J454" i="19"/>
  <c r="J453" i="19"/>
  <c r="J452" i="19"/>
  <c r="J451" i="19"/>
  <c r="J450" i="19"/>
  <c r="J449" i="19"/>
  <c r="J448" i="19"/>
  <c r="J447" i="19"/>
  <c r="J446" i="19"/>
  <c r="J445" i="19"/>
  <c r="J444" i="19"/>
  <c r="J443" i="19"/>
  <c r="J442" i="19"/>
  <c r="J441" i="19"/>
  <c r="J440" i="19"/>
  <c r="J439" i="19"/>
  <c r="J438" i="19"/>
  <c r="J437" i="19"/>
  <c r="J436" i="19"/>
  <c r="J435" i="19"/>
  <c r="J434" i="19"/>
  <c r="J433" i="19"/>
  <c r="J432" i="19"/>
  <c r="J431" i="19"/>
  <c r="J430" i="19"/>
  <c r="J429" i="19"/>
  <c r="J428" i="19"/>
  <c r="J427" i="19"/>
  <c r="J426" i="19"/>
  <c r="J425" i="19"/>
  <c r="J424" i="19"/>
  <c r="J423" i="19"/>
  <c r="J422" i="19"/>
  <c r="J421" i="19"/>
  <c r="J420" i="19"/>
  <c r="J419" i="19"/>
  <c r="J418" i="19"/>
  <c r="J417" i="19"/>
  <c r="J416" i="19"/>
  <c r="J415" i="19"/>
  <c r="J414" i="19"/>
  <c r="J413" i="19"/>
  <c r="J412" i="19"/>
  <c r="J411" i="19"/>
  <c r="J410" i="19"/>
  <c r="J409" i="19"/>
  <c r="J408" i="19"/>
  <c r="J407" i="19"/>
  <c r="J406" i="19"/>
  <c r="J405" i="19"/>
  <c r="J404" i="19"/>
  <c r="J403" i="19"/>
  <c r="J402" i="19"/>
  <c r="J401" i="19"/>
  <c r="J400" i="19"/>
  <c r="J399" i="19"/>
  <c r="J398" i="19"/>
  <c r="J397" i="19"/>
  <c r="J396" i="19"/>
  <c r="J395" i="19"/>
  <c r="J394" i="19"/>
  <c r="J393" i="19"/>
  <c r="J392" i="19"/>
  <c r="J391" i="19"/>
  <c r="J390" i="19"/>
  <c r="J389" i="19"/>
  <c r="J388" i="19"/>
  <c r="J387" i="19"/>
  <c r="J386" i="19"/>
  <c r="J385" i="19"/>
  <c r="J384" i="19"/>
  <c r="J383" i="19"/>
  <c r="J382" i="19"/>
  <c r="J381" i="19"/>
  <c r="J380" i="19"/>
  <c r="J379" i="19"/>
  <c r="J378" i="19"/>
  <c r="J377" i="19"/>
  <c r="J376" i="19"/>
  <c r="J375" i="19"/>
  <c r="J374" i="19"/>
  <c r="J373" i="19"/>
  <c r="J372" i="19"/>
  <c r="J371" i="19"/>
  <c r="J370" i="19"/>
  <c r="J369" i="19"/>
  <c r="J368" i="19"/>
  <c r="J367" i="19"/>
  <c r="J366" i="19"/>
  <c r="J365" i="19"/>
  <c r="J364" i="19"/>
  <c r="J363" i="19"/>
  <c r="J362" i="19"/>
  <c r="J361" i="19"/>
  <c r="J360" i="19"/>
  <c r="J359" i="19"/>
  <c r="J358" i="19"/>
  <c r="J357" i="19"/>
  <c r="J356" i="19"/>
  <c r="J355" i="19"/>
  <c r="J354" i="19"/>
  <c r="J353" i="19"/>
  <c r="J352" i="19"/>
  <c r="J351" i="19"/>
  <c r="J350" i="19"/>
  <c r="J349" i="19"/>
  <c r="J348" i="19"/>
  <c r="J347" i="19"/>
  <c r="J346" i="19"/>
  <c r="J345" i="19"/>
  <c r="J344" i="19"/>
  <c r="J343" i="19"/>
  <c r="J342" i="19"/>
  <c r="J341" i="19"/>
  <c r="J340" i="19"/>
  <c r="J339" i="19"/>
  <c r="J338" i="19"/>
  <c r="J337" i="19"/>
  <c r="J336" i="19"/>
  <c r="J335" i="19"/>
  <c r="J334" i="19"/>
  <c r="J333" i="19"/>
  <c r="J332" i="19"/>
  <c r="J331" i="19"/>
  <c r="J330" i="19"/>
  <c r="J329" i="19"/>
  <c r="J328" i="19"/>
  <c r="J327" i="19"/>
  <c r="J326" i="19"/>
  <c r="J325" i="19"/>
  <c r="J324" i="19"/>
  <c r="J323" i="19"/>
  <c r="J322" i="19"/>
  <c r="J321" i="19"/>
  <c r="J320" i="19"/>
  <c r="J319" i="19"/>
  <c r="J318" i="19"/>
  <c r="J317" i="19"/>
  <c r="J316" i="19"/>
  <c r="J315" i="19"/>
  <c r="J314" i="19"/>
  <c r="J313" i="19"/>
  <c r="J312" i="19"/>
  <c r="J311" i="19"/>
  <c r="J310" i="19"/>
  <c r="J309" i="19"/>
  <c r="J308" i="19"/>
  <c r="J307" i="19"/>
  <c r="J306" i="19"/>
  <c r="J305" i="19"/>
  <c r="J304" i="19"/>
  <c r="J303" i="19"/>
  <c r="J302" i="19"/>
  <c r="J301" i="19"/>
  <c r="J300" i="19"/>
  <c r="J299" i="19"/>
  <c r="J298" i="19"/>
  <c r="J297" i="19"/>
  <c r="J296" i="19"/>
  <c r="J295" i="19"/>
  <c r="J294" i="19"/>
  <c r="J293" i="19"/>
  <c r="J292" i="19"/>
  <c r="J291" i="19"/>
  <c r="J290" i="19"/>
  <c r="J289" i="19"/>
  <c r="J288" i="19"/>
  <c r="J287" i="19"/>
  <c r="J286" i="19"/>
  <c r="J285" i="19"/>
  <c r="J284" i="19"/>
  <c r="J283" i="19"/>
  <c r="J282" i="19"/>
  <c r="J281" i="19"/>
  <c r="J280" i="19"/>
  <c r="J279" i="19"/>
  <c r="J278" i="19"/>
  <c r="J277" i="19"/>
  <c r="J276" i="19"/>
  <c r="J275" i="19"/>
  <c r="J274" i="19"/>
  <c r="J273" i="19"/>
  <c r="J272" i="19"/>
  <c r="J271" i="19"/>
  <c r="J270" i="19"/>
  <c r="J269" i="19"/>
  <c r="J268" i="19"/>
  <c r="J267" i="19"/>
  <c r="J266" i="19"/>
  <c r="J265" i="19"/>
  <c r="J264" i="19"/>
  <c r="J263" i="19"/>
  <c r="J262" i="19"/>
  <c r="J261" i="19"/>
  <c r="J260" i="19"/>
  <c r="J259" i="19"/>
  <c r="J258" i="19"/>
  <c r="J257" i="19"/>
  <c r="J256" i="19"/>
  <c r="J255" i="19"/>
  <c r="J254" i="19"/>
  <c r="J253" i="19"/>
  <c r="J252" i="19"/>
  <c r="J251" i="19"/>
  <c r="J250" i="19"/>
  <c r="J249" i="19"/>
  <c r="J248" i="19"/>
  <c r="J247" i="19"/>
  <c r="J246" i="19"/>
  <c r="J245" i="19"/>
  <c r="J244" i="19"/>
  <c r="J243" i="19"/>
  <c r="J242" i="19"/>
  <c r="J241" i="19"/>
  <c r="J240" i="19"/>
  <c r="J239" i="19"/>
  <c r="J238" i="19"/>
  <c r="J237" i="19"/>
  <c r="J236" i="19"/>
  <c r="J235" i="19"/>
  <c r="J234" i="19"/>
  <c r="J233" i="19"/>
  <c r="J232" i="19"/>
  <c r="J231" i="19"/>
  <c r="J230" i="19"/>
  <c r="J229" i="19"/>
  <c r="J228" i="19"/>
  <c r="J227" i="19"/>
  <c r="J226" i="19"/>
  <c r="J225" i="19"/>
  <c r="J224" i="19"/>
  <c r="J223" i="19"/>
  <c r="J222" i="19"/>
  <c r="J221" i="19"/>
  <c r="J220" i="19"/>
  <c r="J219" i="19"/>
  <c r="J218" i="19"/>
  <c r="J217" i="19"/>
  <c r="J216" i="19"/>
  <c r="J215" i="19"/>
  <c r="J214" i="19"/>
  <c r="J213" i="19"/>
  <c r="J212" i="19"/>
  <c r="J211" i="19"/>
  <c r="J210" i="19"/>
  <c r="J209" i="19"/>
  <c r="J208" i="19"/>
  <c r="J207" i="19"/>
  <c r="J206" i="19"/>
  <c r="J205" i="19"/>
  <c r="J204" i="19"/>
  <c r="J203" i="19"/>
  <c r="J202" i="19"/>
  <c r="J201" i="19"/>
  <c r="J200" i="19"/>
  <c r="J199" i="19"/>
  <c r="J198" i="19"/>
  <c r="J197" i="19"/>
  <c r="J196" i="19"/>
  <c r="J195" i="19"/>
  <c r="J194" i="19"/>
  <c r="J193" i="19"/>
  <c r="J192" i="19"/>
  <c r="J191" i="19"/>
  <c r="J190" i="19"/>
  <c r="J189" i="19"/>
  <c r="J188" i="19"/>
  <c r="J187" i="19"/>
  <c r="J186" i="19"/>
  <c r="J185" i="19"/>
  <c r="J184" i="19"/>
  <c r="J183" i="19"/>
  <c r="J182" i="19"/>
  <c r="J181" i="19"/>
  <c r="J180" i="19"/>
  <c r="J179" i="19"/>
  <c r="J178" i="19"/>
  <c r="J177" i="19"/>
  <c r="J176" i="19"/>
  <c r="J175" i="19"/>
  <c r="J174" i="19"/>
  <c r="J173" i="19"/>
  <c r="J172" i="19"/>
  <c r="J171" i="19"/>
  <c r="J170" i="19"/>
  <c r="J169" i="19"/>
  <c r="J168" i="19"/>
  <c r="J167" i="19"/>
  <c r="J166" i="19"/>
  <c r="J165" i="19"/>
  <c r="J164" i="19"/>
  <c r="J163" i="19"/>
  <c r="J162" i="19"/>
  <c r="J161" i="19"/>
  <c r="J160" i="19"/>
  <c r="J159" i="19"/>
  <c r="J158" i="19"/>
  <c r="J157" i="19"/>
  <c r="J156" i="19"/>
  <c r="J155" i="19"/>
  <c r="J154" i="19"/>
  <c r="J153" i="19"/>
  <c r="J152" i="19"/>
  <c r="J151" i="19"/>
  <c r="J150" i="19"/>
  <c r="J149" i="19"/>
  <c r="J148" i="19"/>
  <c r="J147" i="19"/>
  <c r="J146" i="19"/>
  <c r="J145" i="19"/>
  <c r="J144" i="19"/>
  <c r="J143" i="19"/>
  <c r="J142" i="19"/>
  <c r="J141" i="19"/>
  <c r="J140" i="19"/>
  <c r="J139" i="19"/>
  <c r="J138" i="19"/>
  <c r="J137" i="19"/>
  <c r="J136" i="19"/>
  <c r="J135" i="19"/>
  <c r="J134" i="19"/>
  <c r="J133" i="19"/>
  <c r="J132" i="19"/>
  <c r="J131" i="19"/>
  <c r="J130" i="19"/>
  <c r="J129" i="19"/>
  <c r="J128" i="19"/>
  <c r="J127" i="19"/>
  <c r="J126" i="19"/>
  <c r="J125" i="19"/>
  <c r="J124" i="19"/>
  <c r="J123" i="19"/>
  <c r="J122" i="19"/>
  <c r="J121" i="19"/>
  <c r="J120" i="19"/>
  <c r="J119" i="19"/>
  <c r="J118" i="19"/>
  <c r="J117" i="19"/>
  <c r="J116" i="19"/>
  <c r="J115" i="19"/>
  <c r="J114" i="19"/>
  <c r="J113" i="19"/>
  <c r="J752" i="18"/>
  <c r="J751" i="18"/>
  <c r="J750" i="18"/>
  <c r="J749" i="18"/>
  <c r="J748" i="18"/>
  <c r="J747" i="18"/>
  <c r="J746" i="18"/>
  <c r="J745" i="18"/>
  <c r="J744" i="18"/>
  <c r="J743" i="18"/>
  <c r="J742" i="18"/>
  <c r="J741" i="18"/>
  <c r="J740" i="18"/>
  <c r="J739" i="18"/>
  <c r="J738" i="18"/>
  <c r="J737" i="18"/>
  <c r="J736" i="18"/>
  <c r="J735" i="18"/>
  <c r="J734" i="18"/>
  <c r="J733" i="18"/>
  <c r="J732" i="18"/>
  <c r="J731" i="18"/>
  <c r="J730" i="18"/>
  <c r="J729" i="18"/>
  <c r="J728" i="18"/>
  <c r="J727" i="18"/>
  <c r="J726" i="18"/>
  <c r="J725" i="18"/>
  <c r="J724" i="18"/>
  <c r="J723" i="18"/>
  <c r="J722" i="18"/>
  <c r="J721" i="18"/>
  <c r="J720" i="18"/>
  <c r="J719" i="18"/>
  <c r="J718" i="18"/>
  <c r="J717" i="18"/>
  <c r="J716" i="18"/>
  <c r="J715" i="18"/>
  <c r="J714" i="18"/>
  <c r="J713" i="18"/>
  <c r="J712" i="18"/>
  <c r="J711" i="18"/>
  <c r="J710" i="18"/>
  <c r="J709" i="18"/>
  <c r="J708" i="18"/>
  <c r="J707" i="18"/>
  <c r="J706" i="18"/>
  <c r="J705" i="18"/>
  <c r="J704" i="18"/>
  <c r="J703" i="18"/>
  <c r="J702" i="18"/>
  <c r="J701" i="18"/>
  <c r="J700" i="18"/>
  <c r="J699" i="18"/>
  <c r="J698" i="18"/>
  <c r="J697" i="18"/>
  <c r="J696" i="18"/>
  <c r="J695" i="18"/>
  <c r="J694" i="18"/>
  <c r="J693" i="18"/>
  <c r="J692" i="18"/>
  <c r="J691" i="18"/>
  <c r="J690" i="18"/>
  <c r="J689" i="18"/>
  <c r="J688" i="18"/>
  <c r="J687" i="18"/>
  <c r="J686" i="18"/>
  <c r="J685" i="18"/>
  <c r="J684" i="18"/>
  <c r="J683" i="18"/>
  <c r="J682" i="18"/>
  <c r="J681" i="18"/>
  <c r="J680" i="18"/>
  <c r="J679" i="18"/>
  <c r="J678" i="18"/>
  <c r="J677" i="18"/>
  <c r="J676" i="18"/>
  <c r="J675" i="18"/>
  <c r="J674" i="18"/>
  <c r="J673" i="18"/>
  <c r="J672" i="18"/>
  <c r="J671" i="18"/>
  <c r="J670" i="18"/>
  <c r="J669" i="18"/>
  <c r="J668" i="18"/>
  <c r="J667" i="18"/>
  <c r="J666" i="18"/>
  <c r="J665" i="18"/>
  <c r="J664" i="18"/>
  <c r="J663" i="18"/>
  <c r="J662" i="18"/>
  <c r="J661" i="18"/>
  <c r="J660" i="18"/>
  <c r="J659" i="18"/>
  <c r="J658" i="18"/>
  <c r="J657" i="18"/>
  <c r="J656" i="18"/>
  <c r="J655" i="18"/>
  <c r="J654" i="18"/>
  <c r="J653" i="18"/>
  <c r="J652" i="18"/>
  <c r="J651" i="18"/>
  <c r="J650" i="18"/>
  <c r="J649" i="18"/>
  <c r="J648" i="18"/>
  <c r="J647" i="18"/>
  <c r="J646" i="18"/>
  <c r="J645" i="18"/>
  <c r="J644" i="18"/>
  <c r="J643" i="18"/>
  <c r="J642" i="18"/>
  <c r="J641" i="18"/>
  <c r="J640" i="18"/>
  <c r="J639" i="18"/>
  <c r="J638" i="18"/>
  <c r="J637" i="18"/>
  <c r="J636" i="18"/>
  <c r="J635" i="18"/>
  <c r="J634" i="18"/>
  <c r="J633" i="18"/>
  <c r="J632" i="18"/>
  <c r="J631" i="18"/>
  <c r="J630" i="18"/>
  <c r="J629" i="18"/>
  <c r="J628" i="18"/>
  <c r="J627" i="18"/>
  <c r="J626" i="18"/>
  <c r="J625" i="18"/>
  <c r="J624" i="18"/>
  <c r="J623" i="18"/>
  <c r="J622" i="18"/>
  <c r="J621" i="18"/>
  <c r="J620" i="18"/>
  <c r="J619" i="18"/>
  <c r="J618" i="18"/>
  <c r="J617" i="18"/>
  <c r="J616" i="18"/>
  <c r="J615" i="18"/>
  <c r="J614" i="18"/>
  <c r="J613" i="18"/>
  <c r="J612" i="18"/>
  <c r="J611" i="18"/>
  <c r="J610" i="18"/>
  <c r="J609" i="18"/>
  <c r="J608" i="18"/>
  <c r="J607" i="18"/>
  <c r="J606" i="18"/>
  <c r="J605" i="18"/>
  <c r="J604" i="18"/>
  <c r="J603" i="18"/>
  <c r="J602" i="18"/>
  <c r="J601" i="18"/>
  <c r="J600" i="18"/>
  <c r="J599" i="18"/>
  <c r="J598" i="18"/>
  <c r="J597" i="18"/>
  <c r="J596" i="18"/>
  <c r="J595" i="18"/>
  <c r="J594" i="18"/>
  <c r="J593" i="18"/>
  <c r="J592" i="18"/>
  <c r="J591" i="18"/>
  <c r="J590" i="18"/>
  <c r="J589" i="18"/>
  <c r="J588" i="18"/>
  <c r="J587" i="18"/>
  <c r="J586" i="18"/>
  <c r="J585" i="18"/>
  <c r="J584" i="18"/>
  <c r="J583" i="18"/>
  <c r="J582" i="18"/>
  <c r="J581" i="18"/>
  <c r="J580" i="18"/>
  <c r="J579" i="18"/>
  <c r="J578" i="18"/>
  <c r="J577" i="18"/>
  <c r="J576" i="18"/>
  <c r="J575" i="18"/>
  <c r="J574" i="18"/>
  <c r="J573" i="18"/>
  <c r="J572" i="18"/>
  <c r="J571" i="18"/>
  <c r="J570" i="18"/>
  <c r="J569" i="18"/>
  <c r="J568" i="18"/>
  <c r="J567" i="18"/>
  <c r="J566" i="18"/>
  <c r="J565" i="18"/>
  <c r="J564" i="18"/>
  <c r="J563" i="18"/>
  <c r="J562" i="18"/>
  <c r="J561" i="18"/>
  <c r="J560" i="18"/>
  <c r="J559" i="18"/>
  <c r="J558" i="18"/>
  <c r="J557" i="18"/>
  <c r="J556" i="18"/>
  <c r="J555" i="18"/>
  <c r="J554" i="18"/>
  <c r="J553" i="18"/>
  <c r="J552" i="18"/>
  <c r="J551" i="18"/>
  <c r="J550" i="18"/>
  <c r="J549" i="18"/>
  <c r="J548" i="18"/>
  <c r="J547" i="18"/>
  <c r="J546" i="18"/>
  <c r="J545" i="18"/>
  <c r="J544" i="18"/>
  <c r="J543" i="18"/>
  <c r="J542" i="18"/>
  <c r="J541" i="18"/>
  <c r="J540" i="18"/>
  <c r="J539" i="18"/>
  <c r="J538" i="18"/>
  <c r="J537" i="18"/>
  <c r="J536" i="18"/>
  <c r="J535" i="18"/>
  <c r="J534" i="18"/>
  <c r="J533" i="18"/>
  <c r="J532" i="18"/>
  <c r="J531" i="18"/>
  <c r="J530" i="18"/>
  <c r="J529" i="18"/>
  <c r="J528" i="18"/>
  <c r="J527" i="18"/>
  <c r="J526" i="18"/>
  <c r="J525" i="18"/>
  <c r="J524" i="18"/>
  <c r="J523" i="18"/>
  <c r="J522" i="18"/>
  <c r="J521" i="18"/>
  <c r="J520" i="18"/>
  <c r="J519" i="18"/>
  <c r="J518" i="18"/>
  <c r="J517" i="18"/>
  <c r="J516" i="18"/>
  <c r="J515" i="18"/>
  <c r="J514" i="18"/>
  <c r="J513" i="18"/>
  <c r="J512" i="18"/>
  <c r="J511" i="18"/>
  <c r="J510" i="18"/>
  <c r="J509" i="18"/>
  <c r="J508" i="18"/>
  <c r="J507" i="18"/>
  <c r="J506" i="18"/>
  <c r="J505" i="18"/>
  <c r="J504" i="18"/>
  <c r="J503" i="18"/>
  <c r="J502" i="18"/>
  <c r="J501" i="18"/>
  <c r="J500" i="18"/>
  <c r="J499" i="18"/>
  <c r="J498" i="18"/>
  <c r="J497" i="18"/>
  <c r="J496" i="18"/>
  <c r="J495" i="18"/>
  <c r="J494" i="18"/>
  <c r="J493" i="18"/>
  <c r="J492" i="18"/>
  <c r="J491" i="18"/>
  <c r="J490" i="18"/>
  <c r="J489" i="18"/>
  <c r="J488" i="18"/>
  <c r="J487" i="18"/>
  <c r="J486" i="18"/>
  <c r="J485" i="18"/>
  <c r="J484" i="18"/>
  <c r="J483" i="18"/>
  <c r="J482" i="18"/>
  <c r="J481" i="18"/>
  <c r="J480" i="18"/>
  <c r="J479" i="18"/>
  <c r="J478" i="18"/>
  <c r="J477" i="18"/>
  <c r="J476" i="18"/>
  <c r="J475" i="18"/>
  <c r="J474" i="18"/>
  <c r="J473" i="18"/>
  <c r="J472" i="18"/>
  <c r="J471" i="18"/>
  <c r="J470" i="18"/>
  <c r="J469" i="18"/>
  <c r="J468" i="18"/>
  <c r="J467" i="18"/>
  <c r="J466" i="18"/>
  <c r="J465" i="18"/>
  <c r="J464" i="18"/>
  <c r="J463" i="18"/>
  <c r="J462" i="18"/>
  <c r="J461" i="18"/>
  <c r="J460" i="18"/>
  <c r="J459" i="18"/>
  <c r="J458" i="18"/>
  <c r="J457" i="18"/>
  <c r="J456" i="18"/>
  <c r="J455" i="18"/>
  <c r="J454" i="18"/>
  <c r="J453" i="18"/>
  <c r="J452" i="18"/>
  <c r="J451" i="18"/>
  <c r="J450" i="18"/>
  <c r="J449" i="18"/>
  <c r="J448" i="18"/>
  <c r="J447" i="18"/>
  <c r="J446" i="18"/>
  <c r="J445" i="18"/>
  <c r="J444" i="18"/>
  <c r="J443" i="18"/>
  <c r="J442" i="18"/>
  <c r="J441" i="18"/>
  <c r="J440" i="18"/>
  <c r="J439" i="18"/>
  <c r="J438" i="18"/>
  <c r="J437" i="18"/>
  <c r="J436" i="18"/>
  <c r="J435" i="18"/>
  <c r="J434" i="18"/>
  <c r="J433" i="18"/>
  <c r="J432" i="18"/>
  <c r="J431" i="18"/>
  <c r="J430" i="18"/>
  <c r="J429" i="18"/>
  <c r="J428" i="18"/>
  <c r="J427" i="18"/>
  <c r="J426" i="18"/>
  <c r="J425" i="18"/>
  <c r="J424" i="18"/>
  <c r="J423" i="18"/>
  <c r="J422" i="18"/>
  <c r="J421" i="18"/>
  <c r="J420" i="18"/>
  <c r="J419" i="18"/>
  <c r="J418" i="18"/>
  <c r="J417" i="18"/>
  <c r="J416" i="18"/>
  <c r="J415" i="18"/>
  <c r="J414" i="18"/>
  <c r="J413" i="18"/>
  <c r="J412" i="18"/>
  <c r="J411" i="18"/>
  <c r="J410" i="18"/>
  <c r="J409" i="18"/>
  <c r="J408" i="18"/>
  <c r="J407" i="18"/>
  <c r="J406" i="18"/>
  <c r="J405" i="18"/>
  <c r="J404" i="18"/>
  <c r="J403" i="18"/>
  <c r="J402" i="18"/>
  <c r="J401" i="18"/>
  <c r="J400" i="18"/>
  <c r="J399" i="18"/>
  <c r="J398" i="18"/>
  <c r="J397" i="18"/>
  <c r="J396" i="18"/>
  <c r="J395" i="18"/>
  <c r="J394" i="18"/>
  <c r="J393" i="18"/>
  <c r="J392" i="18"/>
  <c r="J391" i="18"/>
  <c r="J390" i="18"/>
  <c r="J389" i="18"/>
  <c r="J388" i="18"/>
  <c r="J387" i="18"/>
  <c r="J386" i="18"/>
  <c r="J385" i="18"/>
  <c r="J384" i="18"/>
  <c r="J383" i="18"/>
  <c r="J382" i="18"/>
  <c r="J381" i="18"/>
  <c r="J380" i="18"/>
  <c r="J379" i="18"/>
  <c r="J378" i="18"/>
  <c r="J377" i="18"/>
  <c r="J376" i="18"/>
  <c r="J375" i="18"/>
  <c r="J374" i="18"/>
  <c r="J373" i="18"/>
  <c r="J372" i="18"/>
  <c r="J371" i="18"/>
  <c r="J370" i="18"/>
  <c r="J369" i="18"/>
  <c r="J368" i="18"/>
  <c r="J367" i="18"/>
  <c r="J366" i="18"/>
  <c r="J365" i="18"/>
  <c r="J364" i="18"/>
  <c r="J363" i="18"/>
  <c r="J362" i="18"/>
  <c r="J361" i="18"/>
  <c r="J360" i="18"/>
  <c r="J359" i="18"/>
  <c r="J358" i="18"/>
  <c r="J357" i="18"/>
  <c r="J356" i="18"/>
  <c r="J355" i="18"/>
  <c r="J354" i="18"/>
  <c r="J353" i="18"/>
  <c r="J352" i="18"/>
  <c r="J351" i="18"/>
  <c r="J350" i="18"/>
  <c r="J349" i="18"/>
  <c r="J348" i="18"/>
  <c r="J347" i="18"/>
  <c r="J346" i="18"/>
  <c r="J345" i="18"/>
  <c r="J344" i="18"/>
  <c r="J343" i="18"/>
  <c r="J342" i="18"/>
  <c r="J341" i="18"/>
  <c r="J340" i="18"/>
  <c r="J339" i="18"/>
  <c r="J338" i="18"/>
  <c r="J337" i="18"/>
  <c r="J336" i="18"/>
  <c r="J335" i="18"/>
  <c r="J334" i="18"/>
  <c r="J333" i="18"/>
  <c r="J332" i="18"/>
  <c r="J331" i="18"/>
  <c r="J330" i="18"/>
  <c r="J329" i="18"/>
  <c r="J328" i="18"/>
  <c r="J327" i="18"/>
  <c r="J326" i="18"/>
  <c r="J325" i="18"/>
  <c r="J324" i="18"/>
  <c r="J323" i="18"/>
  <c r="J322" i="18"/>
  <c r="J321" i="18"/>
  <c r="J320" i="18"/>
  <c r="J319" i="18"/>
  <c r="J318" i="18"/>
  <c r="J317" i="18"/>
  <c r="J316" i="18"/>
  <c r="J315" i="18"/>
  <c r="J314" i="18"/>
  <c r="J313" i="18"/>
  <c r="J312" i="18"/>
  <c r="J311" i="18"/>
  <c r="J310" i="18"/>
  <c r="J309" i="18"/>
  <c r="J308" i="18"/>
  <c r="J307" i="18"/>
  <c r="J306" i="18"/>
  <c r="J305" i="18"/>
  <c r="J304" i="18"/>
  <c r="J303" i="18"/>
  <c r="J302" i="18"/>
  <c r="J301" i="18"/>
  <c r="J300" i="18"/>
  <c r="J299" i="18"/>
  <c r="J298" i="18"/>
  <c r="J297" i="18"/>
  <c r="J296" i="18"/>
  <c r="J295" i="18"/>
  <c r="J294" i="18"/>
  <c r="J293" i="18"/>
  <c r="J292" i="18"/>
  <c r="J291" i="18"/>
  <c r="J290" i="18"/>
  <c r="J289" i="18"/>
  <c r="J288" i="18"/>
  <c r="J287" i="18"/>
  <c r="J286" i="18"/>
  <c r="J285" i="18"/>
  <c r="J284" i="18"/>
  <c r="J283" i="18"/>
  <c r="J282" i="18"/>
  <c r="J281" i="18"/>
  <c r="J280" i="18"/>
  <c r="J279" i="18"/>
  <c r="J278" i="18"/>
  <c r="J277" i="18"/>
  <c r="J276" i="18"/>
  <c r="J275" i="18"/>
  <c r="J274" i="18"/>
  <c r="J273" i="18"/>
  <c r="J272" i="18"/>
  <c r="J271" i="18"/>
  <c r="J270" i="18"/>
  <c r="J269" i="18"/>
  <c r="J268" i="18"/>
  <c r="J267" i="18"/>
  <c r="J266" i="18"/>
  <c r="J265" i="18"/>
  <c r="J264" i="18"/>
  <c r="J263" i="18"/>
  <c r="J262" i="18"/>
  <c r="J261" i="18"/>
  <c r="J260" i="18"/>
  <c r="J259" i="18"/>
  <c r="J258" i="18"/>
  <c r="J257" i="18"/>
  <c r="J256" i="18"/>
  <c r="J255" i="18"/>
  <c r="J254" i="18"/>
  <c r="J253" i="18"/>
  <c r="J252" i="18"/>
  <c r="J251" i="18"/>
  <c r="J250" i="18"/>
  <c r="J249" i="18"/>
  <c r="J248" i="18"/>
  <c r="J247" i="18"/>
  <c r="J246" i="18"/>
  <c r="J245" i="18"/>
  <c r="J244" i="18"/>
  <c r="J243" i="18"/>
  <c r="J242" i="18"/>
  <c r="J241" i="18"/>
  <c r="J240" i="18"/>
  <c r="J239" i="18"/>
  <c r="J238" i="18"/>
  <c r="J237" i="18"/>
  <c r="J236" i="18"/>
  <c r="J235" i="18"/>
  <c r="J234" i="18"/>
  <c r="J233" i="18"/>
  <c r="J232" i="18"/>
  <c r="J231" i="18"/>
  <c r="J230" i="18"/>
  <c r="J229" i="18"/>
  <c r="J228" i="18"/>
  <c r="J227" i="18"/>
  <c r="J226" i="18"/>
  <c r="J225" i="18"/>
  <c r="J224" i="18"/>
  <c r="J223" i="18"/>
  <c r="J222" i="18"/>
  <c r="J221" i="18"/>
  <c r="J220" i="18"/>
  <c r="J219" i="18"/>
  <c r="J218" i="18"/>
  <c r="J217" i="18"/>
  <c r="J216" i="18"/>
  <c r="J215" i="18"/>
  <c r="J214" i="18"/>
  <c r="J213" i="18"/>
  <c r="J212" i="18"/>
  <c r="J211" i="18"/>
  <c r="J210" i="18"/>
  <c r="J209" i="18"/>
  <c r="J208" i="18"/>
  <c r="J207" i="18"/>
  <c r="J206" i="18"/>
  <c r="J205" i="18"/>
  <c r="J204" i="18"/>
  <c r="J203" i="18"/>
  <c r="J202" i="18"/>
  <c r="J201" i="18"/>
  <c r="J200" i="18"/>
  <c r="J199" i="18"/>
  <c r="J198" i="18"/>
  <c r="J197" i="18"/>
  <c r="J196" i="18"/>
  <c r="J195" i="18"/>
  <c r="J194" i="18"/>
  <c r="J193" i="18"/>
  <c r="J192" i="18"/>
  <c r="J191" i="18"/>
  <c r="J190" i="18"/>
  <c r="J189" i="18"/>
  <c r="J188" i="18"/>
  <c r="J187" i="18"/>
  <c r="J186" i="18"/>
  <c r="J185" i="18"/>
  <c r="J184" i="18"/>
  <c r="J183" i="18"/>
  <c r="J182" i="18"/>
  <c r="J181" i="18"/>
  <c r="J180" i="18"/>
  <c r="J179" i="18"/>
  <c r="J178" i="18"/>
  <c r="J177" i="18"/>
  <c r="J176" i="18"/>
  <c r="J175" i="18"/>
  <c r="J174" i="18"/>
  <c r="J173" i="18"/>
  <c r="J172" i="18"/>
  <c r="J171" i="18"/>
  <c r="J170" i="18"/>
  <c r="J169" i="18"/>
  <c r="J168" i="18"/>
  <c r="J167" i="18"/>
  <c r="J166" i="18"/>
  <c r="J165" i="18"/>
  <c r="J164" i="18"/>
  <c r="J163" i="18"/>
  <c r="J162" i="18"/>
  <c r="J161" i="18"/>
  <c r="J160" i="18"/>
  <c r="J159" i="18"/>
  <c r="J158" i="18"/>
  <c r="J157" i="18"/>
  <c r="J156" i="18"/>
  <c r="J155" i="18"/>
  <c r="J154" i="18"/>
  <c r="J153" i="18"/>
  <c r="J152" i="18"/>
  <c r="J151" i="18"/>
  <c r="J150" i="18"/>
  <c r="J149" i="18"/>
  <c r="J148" i="18"/>
  <c r="J147" i="18"/>
  <c r="J146" i="18"/>
  <c r="J145" i="18"/>
  <c r="J144" i="18"/>
  <c r="J143" i="18"/>
  <c r="J142" i="18"/>
  <c r="J141" i="18"/>
  <c r="J140" i="18"/>
  <c r="J139" i="18"/>
  <c r="J138" i="18"/>
  <c r="J137" i="18"/>
  <c r="J136" i="18"/>
  <c r="J135" i="18"/>
  <c r="J134" i="18"/>
  <c r="J133" i="18"/>
  <c r="J132" i="18"/>
  <c r="J131" i="18"/>
  <c r="J130" i="18"/>
  <c r="J129" i="18"/>
  <c r="J128" i="18"/>
  <c r="J127" i="18"/>
  <c r="J126" i="18"/>
  <c r="J125" i="18"/>
  <c r="J124" i="18"/>
  <c r="J123" i="18"/>
  <c r="J122" i="18"/>
  <c r="J121" i="18"/>
  <c r="J120" i="18"/>
  <c r="J119" i="18"/>
  <c r="J118" i="18"/>
  <c r="J117" i="18"/>
  <c r="J116" i="18"/>
  <c r="J115" i="18"/>
  <c r="J114" i="18"/>
  <c r="J113" i="18"/>
  <c r="J750" i="17"/>
  <c r="J749" i="17"/>
  <c r="J748" i="17"/>
  <c r="J747" i="17"/>
  <c r="J746" i="17"/>
  <c r="J745" i="17"/>
  <c r="J744" i="17"/>
  <c r="J743" i="17"/>
  <c r="J742" i="17"/>
  <c r="J741" i="17"/>
  <c r="J740" i="17"/>
  <c r="J739" i="17"/>
  <c r="J738" i="17"/>
  <c r="J737" i="17"/>
  <c r="J736" i="17"/>
  <c r="J735" i="17"/>
  <c r="J734" i="17"/>
  <c r="J733" i="17"/>
  <c r="J732" i="17"/>
  <c r="J731" i="17"/>
  <c r="J730" i="17"/>
  <c r="J729" i="17"/>
  <c r="J728" i="17"/>
  <c r="J727" i="17"/>
  <c r="J726" i="17"/>
  <c r="J725" i="17"/>
  <c r="J724" i="17"/>
  <c r="J723" i="17"/>
  <c r="J722" i="17"/>
  <c r="J721" i="17"/>
  <c r="J720" i="17"/>
  <c r="J719" i="17"/>
  <c r="J718" i="17"/>
  <c r="J717" i="17"/>
  <c r="J716" i="17"/>
  <c r="J715" i="17"/>
  <c r="J714" i="17"/>
  <c r="J713" i="17"/>
  <c r="J712" i="17"/>
  <c r="J711" i="17"/>
  <c r="J710" i="17"/>
  <c r="J709" i="17"/>
  <c r="J708" i="17"/>
  <c r="J707" i="17"/>
  <c r="J706" i="17"/>
  <c r="J705" i="17"/>
  <c r="J704" i="17"/>
  <c r="J703" i="17"/>
  <c r="J702" i="17"/>
  <c r="J701" i="17"/>
  <c r="J700" i="17"/>
  <c r="J699" i="17"/>
  <c r="J698" i="17"/>
  <c r="J697" i="17"/>
  <c r="J696" i="17"/>
  <c r="J695" i="17"/>
  <c r="J694" i="17"/>
  <c r="J693" i="17"/>
  <c r="J692" i="17"/>
  <c r="J691" i="17"/>
  <c r="J690" i="17"/>
  <c r="J689" i="17"/>
  <c r="J688" i="17"/>
  <c r="J687" i="17"/>
  <c r="J686" i="17"/>
  <c r="J685" i="17"/>
  <c r="J684" i="17"/>
  <c r="J683" i="17"/>
  <c r="J682" i="17"/>
  <c r="J681" i="17"/>
  <c r="J680" i="17"/>
  <c r="J679" i="17"/>
  <c r="J678" i="17"/>
  <c r="J677" i="17"/>
  <c r="J676" i="17"/>
  <c r="J675" i="17"/>
  <c r="J674" i="17"/>
  <c r="J673" i="17"/>
  <c r="J672" i="17"/>
  <c r="J671" i="17"/>
  <c r="J670" i="17"/>
  <c r="J669" i="17"/>
  <c r="J668" i="17"/>
  <c r="J667" i="17"/>
  <c r="J666" i="17"/>
  <c r="J665" i="17"/>
  <c r="J664" i="17"/>
  <c r="J663" i="17"/>
  <c r="J662" i="17"/>
  <c r="J661" i="17"/>
  <c r="J660" i="17"/>
  <c r="J659" i="17"/>
  <c r="J658" i="17"/>
  <c r="J657" i="17"/>
  <c r="J656" i="17"/>
  <c r="J655" i="17"/>
  <c r="J654" i="17"/>
  <c r="J653" i="17"/>
  <c r="J652" i="17"/>
  <c r="J651" i="17"/>
  <c r="J650" i="17"/>
  <c r="J649" i="17"/>
  <c r="J648" i="17"/>
  <c r="J647" i="17"/>
  <c r="J646" i="17"/>
  <c r="J645" i="17"/>
  <c r="J644" i="17"/>
  <c r="J643" i="17"/>
  <c r="J642" i="17"/>
  <c r="J641" i="17"/>
  <c r="J640" i="17"/>
  <c r="J639" i="17"/>
  <c r="J638" i="17"/>
  <c r="J637" i="17"/>
  <c r="J636" i="17"/>
  <c r="J635" i="17"/>
  <c r="J634" i="17"/>
  <c r="J633" i="17"/>
  <c r="J632" i="17"/>
  <c r="J631" i="17"/>
  <c r="J630" i="17"/>
  <c r="J629" i="17"/>
  <c r="J628" i="17"/>
  <c r="J627" i="17"/>
  <c r="J626" i="17"/>
  <c r="J625" i="17"/>
  <c r="J624" i="17"/>
  <c r="J623" i="17"/>
  <c r="J622" i="17"/>
  <c r="J621" i="17"/>
  <c r="J620" i="17"/>
  <c r="J619" i="17"/>
  <c r="J618" i="17"/>
  <c r="J617" i="17"/>
  <c r="J616" i="17"/>
  <c r="J615" i="17"/>
  <c r="J614" i="17"/>
  <c r="J613" i="17"/>
  <c r="J612" i="17"/>
  <c r="J611" i="17"/>
  <c r="J610" i="17"/>
  <c r="J609" i="17"/>
  <c r="J608" i="17"/>
  <c r="J607" i="17"/>
  <c r="J606" i="17"/>
  <c r="J605" i="17"/>
  <c r="J604" i="17"/>
  <c r="J603" i="17"/>
  <c r="J602" i="17"/>
  <c r="J601" i="17"/>
  <c r="J600" i="17"/>
  <c r="J599" i="17"/>
  <c r="J598" i="17"/>
  <c r="J597" i="17"/>
  <c r="J596" i="17"/>
  <c r="J595" i="17"/>
  <c r="J594" i="17"/>
  <c r="J593" i="17"/>
  <c r="J592" i="17"/>
  <c r="J591" i="17"/>
  <c r="J590" i="17"/>
  <c r="J589" i="17"/>
  <c r="J588" i="17"/>
  <c r="J587" i="17"/>
  <c r="J586" i="17"/>
  <c r="J585" i="17"/>
  <c r="J584" i="17"/>
  <c r="J583" i="17"/>
  <c r="J582" i="17"/>
  <c r="J581" i="17"/>
  <c r="J580" i="17"/>
  <c r="J579" i="17"/>
  <c r="J578" i="17"/>
  <c r="J577" i="17"/>
  <c r="J576" i="17"/>
  <c r="J575" i="17"/>
  <c r="J574" i="17"/>
  <c r="J573" i="17"/>
  <c r="J572" i="17"/>
  <c r="J571" i="17"/>
  <c r="J570" i="17"/>
  <c r="J569" i="17"/>
  <c r="J568" i="17"/>
  <c r="J567" i="17"/>
  <c r="J566" i="17"/>
  <c r="J565" i="17"/>
  <c r="J564" i="17"/>
  <c r="J563" i="17"/>
  <c r="J562" i="17"/>
  <c r="J561" i="17"/>
  <c r="J560" i="17"/>
  <c r="J559" i="17"/>
  <c r="J558" i="17"/>
  <c r="J557" i="17"/>
  <c r="J556" i="17"/>
  <c r="J555" i="17"/>
  <c r="J554" i="17"/>
  <c r="J553" i="17"/>
  <c r="J552" i="17"/>
  <c r="J551" i="17"/>
  <c r="J550" i="17"/>
  <c r="J549" i="17"/>
  <c r="J548" i="17"/>
  <c r="J547" i="17"/>
  <c r="J546" i="17"/>
  <c r="J545" i="17"/>
  <c r="J544" i="17"/>
  <c r="J543" i="17"/>
  <c r="J542" i="17"/>
  <c r="J541" i="17"/>
  <c r="J540" i="17"/>
  <c r="J539" i="17"/>
  <c r="J538" i="17"/>
  <c r="J537" i="17"/>
  <c r="J536" i="17"/>
  <c r="J535" i="17"/>
  <c r="J534" i="17"/>
  <c r="J533" i="17"/>
  <c r="J532" i="17"/>
  <c r="J531" i="17"/>
  <c r="J530" i="17"/>
  <c r="J529" i="17"/>
  <c r="J528" i="17"/>
  <c r="J527" i="17"/>
  <c r="J526" i="17"/>
  <c r="J525" i="17"/>
  <c r="J524" i="17"/>
  <c r="J523" i="17"/>
  <c r="J522" i="17"/>
  <c r="J521" i="17"/>
  <c r="J520" i="17"/>
  <c r="J519" i="17"/>
  <c r="J518" i="17"/>
  <c r="J517" i="17"/>
  <c r="J516" i="17"/>
  <c r="J515" i="17"/>
  <c r="J514" i="17"/>
  <c r="J513" i="17"/>
  <c r="J512" i="17"/>
  <c r="J511" i="17"/>
  <c r="J510" i="17"/>
  <c r="J509" i="17"/>
  <c r="J508" i="17"/>
  <c r="J507" i="17"/>
  <c r="J506" i="17"/>
  <c r="J505" i="17"/>
  <c r="J504" i="17"/>
  <c r="J503" i="17"/>
  <c r="J502" i="17"/>
  <c r="J501" i="17"/>
  <c r="J500" i="17"/>
  <c r="J499" i="17"/>
  <c r="J498" i="17"/>
  <c r="J497" i="17"/>
  <c r="J496" i="17"/>
  <c r="J495" i="17"/>
  <c r="J494" i="17"/>
  <c r="J493" i="17"/>
  <c r="J492" i="17"/>
  <c r="J491" i="17"/>
  <c r="J490" i="17"/>
  <c r="J489" i="17"/>
  <c r="J488" i="17"/>
  <c r="J487" i="17"/>
  <c r="J486" i="17"/>
  <c r="J485" i="17"/>
  <c r="J484" i="17"/>
  <c r="J483" i="17"/>
  <c r="J482" i="17"/>
  <c r="J481" i="17"/>
  <c r="J480" i="17"/>
  <c r="J479" i="17"/>
  <c r="J478" i="17"/>
  <c r="J477" i="17"/>
  <c r="J476" i="17"/>
  <c r="J475" i="17"/>
  <c r="J474" i="17"/>
  <c r="J473" i="17"/>
  <c r="J472" i="17"/>
  <c r="J471" i="17"/>
  <c r="J470" i="17"/>
  <c r="J469" i="17"/>
  <c r="J468" i="17"/>
  <c r="J467" i="17"/>
  <c r="J466" i="17"/>
  <c r="J465" i="17"/>
  <c r="J464" i="17"/>
  <c r="J463" i="17"/>
  <c r="J462" i="17"/>
  <c r="J461" i="17"/>
  <c r="J460" i="17"/>
  <c r="J459" i="17"/>
  <c r="J458" i="17"/>
  <c r="J457" i="17"/>
  <c r="J456" i="17"/>
  <c r="J455" i="17"/>
  <c r="J454" i="17"/>
  <c r="J453" i="17"/>
  <c r="J452" i="17"/>
  <c r="J451" i="17"/>
  <c r="J450" i="17"/>
  <c r="J449" i="17"/>
  <c r="J448" i="17"/>
  <c r="J447" i="17"/>
  <c r="J446" i="17"/>
  <c r="J445" i="17"/>
  <c r="J444" i="17"/>
  <c r="J443" i="17"/>
  <c r="J442" i="17"/>
  <c r="J441" i="17"/>
  <c r="J440" i="17"/>
  <c r="J439" i="17"/>
  <c r="J438" i="17"/>
  <c r="J437" i="17"/>
  <c r="J436" i="17"/>
  <c r="J435" i="17"/>
  <c r="J434" i="17"/>
  <c r="J433" i="17"/>
  <c r="J432" i="17"/>
  <c r="J431" i="17"/>
  <c r="J430" i="17"/>
  <c r="J429" i="17"/>
  <c r="J428" i="17"/>
  <c r="J427" i="17"/>
  <c r="J426" i="17"/>
  <c r="J425" i="17"/>
  <c r="J424" i="17"/>
  <c r="J423" i="17"/>
  <c r="J422" i="17"/>
  <c r="J421" i="17"/>
  <c r="J420" i="17"/>
  <c r="J419" i="17"/>
  <c r="J418" i="17"/>
  <c r="J417" i="17"/>
  <c r="J416" i="17"/>
  <c r="J415" i="17"/>
  <c r="J414" i="17"/>
  <c r="J413" i="17"/>
  <c r="J412" i="17"/>
  <c r="J411" i="17"/>
  <c r="J410" i="17"/>
  <c r="J409" i="17"/>
  <c r="J408" i="17"/>
  <c r="J407" i="17"/>
  <c r="J406" i="17"/>
  <c r="J405" i="17"/>
  <c r="J404" i="17"/>
  <c r="J403" i="17"/>
  <c r="J402" i="17"/>
  <c r="J401" i="17"/>
  <c r="J400" i="17"/>
  <c r="J399" i="17"/>
  <c r="J398" i="17"/>
  <c r="J397" i="17"/>
  <c r="J396" i="17"/>
  <c r="J395" i="17"/>
  <c r="J394" i="17"/>
  <c r="J393" i="17"/>
  <c r="J392" i="17"/>
  <c r="J391" i="17"/>
  <c r="J390" i="17"/>
  <c r="J389" i="17"/>
  <c r="J388" i="17"/>
  <c r="J387" i="17"/>
  <c r="J386" i="17"/>
  <c r="J385" i="17"/>
  <c r="J384" i="17"/>
  <c r="J383" i="17"/>
  <c r="J382" i="17"/>
  <c r="J381" i="17"/>
  <c r="J380" i="17"/>
  <c r="J379" i="17"/>
  <c r="J378" i="17"/>
  <c r="J377" i="17"/>
  <c r="J376" i="17"/>
  <c r="J375" i="17"/>
  <c r="J374" i="17"/>
  <c r="J373" i="17"/>
  <c r="J372" i="17"/>
  <c r="J371" i="17"/>
  <c r="J370" i="17"/>
  <c r="J369" i="17"/>
  <c r="J368" i="17"/>
  <c r="J367" i="17"/>
  <c r="J366" i="17"/>
  <c r="J365" i="17"/>
  <c r="J364" i="17"/>
  <c r="J363" i="17"/>
  <c r="J362" i="17"/>
  <c r="J361" i="17"/>
  <c r="J360" i="17"/>
  <c r="J359" i="17"/>
  <c r="J358" i="17"/>
  <c r="J357" i="17"/>
  <c r="J356" i="17"/>
  <c r="J355" i="17"/>
  <c r="J354" i="17"/>
  <c r="J353" i="17"/>
  <c r="J352" i="17"/>
  <c r="J351" i="17"/>
  <c r="J350" i="17"/>
  <c r="J349" i="17"/>
  <c r="J348" i="17"/>
  <c r="J347" i="17"/>
  <c r="J346" i="17"/>
  <c r="J345" i="17"/>
  <c r="J344" i="17"/>
  <c r="J343" i="17"/>
  <c r="J342" i="17"/>
  <c r="J341" i="17"/>
  <c r="J340" i="17"/>
  <c r="J339" i="17"/>
  <c r="J338" i="17"/>
  <c r="J337" i="17"/>
  <c r="J336" i="17"/>
  <c r="J335" i="17"/>
  <c r="J334" i="17"/>
  <c r="J333" i="17"/>
  <c r="J332" i="17"/>
  <c r="J331" i="17"/>
  <c r="J330" i="17"/>
  <c r="J329" i="17"/>
  <c r="J328" i="17"/>
  <c r="J327" i="17"/>
  <c r="J326" i="17"/>
  <c r="J325" i="17"/>
  <c r="J324" i="17"/>
  <c r="J323" i="17"/>
  <c r="J322" i="17"/>
  <c r="J321" i="17"/>
  <c r="J320" i="17"/>
  <c r="J319" i="17"/>
  <c r="J318" i="17"/>
  <c r="J317" i="17"/>
  <c r="J316" i="17"/>
  <c r="J315" i="17"/>
  <c r="J314" i="17"/>
  <c r="J313" i="17"/>
  <c r="J312" i="17"/>
  <c r="J311" i="17"/>
  <c r="J310" i="17"/>
  <c r="J309" i="17"/>
  <c r="J308" i="17"/>
  <c r="J307" i="17"/>
  <c r="J306" i="17"/>
  <c r="J305" i="17"/>
  <c r="J304" i="17"/>
  <c r="J303" i="17"/>
  <c r="J302" i="17"/>
  <c r="J301" i="17"/>
  <c r="J300" i="17"/>
  <c r="J299" i="17"/>
  <c r="J298" i="17"/>
  <c r="J297" i="17"/>
  <c r="J296" i="17"/>
  <c r="J295" i="17"/>
  <c r="J294" i="17"/>
  <c r="J293" i="17"/>
  <c r="J292" i="17"/>
  <c r="J291" i="17"/>
  <c r="J290" i="17"/>
  <c r="J289" i="17"/>
  <c r="J288" i="17"/>
  <c r="J287" i="17"/>
  <c r="J286" i="17"/>
  <c r="J285" i="17"/>
  <c r="J284" i="17"/>
  <c r="J283" i="17"/>
  <c r="J282" i="17"/>
  <c r="J281" i="17"/>
  <c r="J280" i="17"/>
  <c r="J279" i="17"/>
  <c r="J278" i="17"/>
  <c r="J277" i="17"/>
  <c r="J276" i="17"/>
  <c r="J275" i="17"/>
  <c r="J274" i="17"/>
  <c r="J273" i="17"/>
  <c r="J272" i="17"/>
  <c r="J271" i="17"/>
  <c r="J270" i="17"/>
  <c r="J269" i="17"/>
  <c r="J268" i="17"/>
  <c r="J267" i="17"/>
  <c r="J266" i="17"/>
  <c r="J265" i="17"/>
  <c r="J264" i="17"/>
  <c r="J263" i="17"/>
  <c r="J262" i="17"/>
  <c r="J261" i="17"/>
  <c r="J260" i="17"/>
  <c r="J259" i="17"/>
  <c r="J258" i="17"/>
  <c r="J257" i="17"/>
  <c r="J256" i="17"/>
  <c r="J255" i="17"/>
  <c r="J254" i="17"/>
  <c r="J253" i="17"/>
  <c r="J252" i="17"/>
  <c r="J251" i="17"/>
  <c r="J250" i="17"/>
  <c r="J249" i="17"/>
  <c r="J248" i="17"/>
  <c r="J247" i="17"/>
  <c r="J246" i="17"/>
  <c r="J245" i="17"/>
  <c r="J244" i="17"/>
  <c r="J243" i="17"/>
  <c r="J242" i="17"/>
  <c r="J241" i="17"/>
  <c r="J240" i="17"/>
  <c r="J239" i="17"/>
  <c r="J238" i="17"/>
  <c r="J237" i="17"/>
  <c r="J236" i="17"/>
  <c r="J235" i="17"/>
  <c r="J234" i="17"/>
  <c r="J233" i="17"/>
  <c r="J232" i="17"/>
  <c r="J231" i="17"/>
  <c r="J230" i="17"/>
  <c r="J229" i="17"/>
  <c r="J228" i="17"/>
  <c r="J227" i="17"/>
  <c r="J226" i="17"/>
  <c r="J225" i="17"/>
  <c r="J224" i="17"/>
  <c r="J223" i="17"/>
  <c r="J222" i="17"/>
  <c r="J221" i="17"/>
  <c r="J220" i="17"/>
  <c r="J219" i="17"/>
  <c r="J218" i="17"/>
  <c r="J217" i="17"/>
  <c r="J216" i="17"/>
  <c r="J215" i="17"/>
  <c r="J214" i="17"/>
  <c r="J213" i="17"/>
  <c r="J212" i="17"/>
  <c r="J211" i="17"/>
  <c r="J210" i="17"/>
  <c r="J209" i="17"/>
  <c r="J208" i="17"/>
  <c r="J207" i="17"/>
  <c r="J206" i="17"/>
  <c r="J205" i="17"/>
  <c r="J204" i="17"/>
  <c r="J203" i="17"/>
  <c r="J202" i="17"/>
  <c r="J201" i="17"/>
  <c r="J200" i="17"/>
  <c r="J199" i="17"/>
  <c r="J198" i="17"/>
  <c r="J197" i="17"/>
  <c r="J196" i="17"/>
  <c r="J195" i="17"/>
  <c r="J194" i="17"/>
  <c r="J193" i="17"/>
  <c r="J192" i="17"/>
  <c r="J191" i="17"/>
  <c r="J190" i="17"/>
  <c r="J189" i="17"/>
  <c r="J188" i="17"/>
  <c r="J187" i="17"/>
  <c r="J186" i="17"/>
  <c r="J185" i="17"/>
  <c r="J184" i="17"/>
  <c r="J183" i="17"/>
  <c r="J182" i="17"/>
  <c r="J181" i="17"/>
  <c r="J180" i="17"/>
  <c r="J179" i="17"/>
  <c r="J178" i="17"/>
  <c r="J177" i="17"/>
  <c r="J176" i="17"/>
  <c r="J175" i="17"/>
  <c r="J174" i="17"/>
  <c r="J173" i="17"/>
  <c r="J172" i="17"/>
  <c r="J171" i="17"/>
  <c r="J170" i="17"/>
  <c r="J169" i="17"/>
  <c r="J168" i="17"/>
  <c r="J167" i="17"/>
  <c r="J166" i="17"/>
  <c r="J165" i="17"/>
  <c r="J164" i="17"/>
  <c r="J163" i="17"/>
  <c r="J162" i="17"/>
  <c r="J161" i="17"/>
  <c r="J160" i="17"/>
  <c r="J159" i="17"/>
  <c r="J158" i="17"/>
  <c r="J157" i="17"/>
  <c r="J156" i="17"/>
  <c r="J155" i="17"/>
  <c r="J154" i="17"/>
  <c r="J153" i="17"/>
  <c r="J152" i="17"/>
  <c r="J151" i="17"/>
  <c r="J150" i="17"/>
  <c r="J149" i="17"/>
  <c r="J148" i="17"/>
  <c r="J147" i="17"/>
  <c r="J146" i="17"/>
  <c r="J145" i="17"/>
  <c r="J144" i="17"/>
  <c r="J143" i="17"/>
  <c r="J142" i="17"/>
  <c r="J141" i="17"/>
  <c r="J140" i="17"/>
  <c r="J139" i="17"/>
  <c r="J138" i="17"/>
  <c r="J137" i="17"/>
  <c r="J136" i="17"/>
  <c r="L78" i="17"/>
  <c r="K78" i="17"/>
  <c r="H78" i="17"/>
  <c r="I78" i="17" s="1"/>
  <c r="L51" i="17"/>
  <c r="K51" i="17"/>
  <c r="H51" i="17"/>
  <c r="I51" i="17" s="1"/>
  <c r="J783" i="19" l="1"/>
  <c r="J782" i="19"/>
  <c r="J781" i="19"/>
  <c r="J780" i="19"/>
  <c r="J779" i="19"/>
  <c r="J778" i="19"/>
  <c r="J750" i="10"/>
  <c r="J749" i="10"/>
  <c r="J748" i="10"/>
  <c r="J747" i="10"/>
  <c r="J746" i="10"/>
  <c r="J745" i="10"/>
  <c r="J744" i="10"/>
  <c r="J743" i="10"/>
  <c r="J742" i="10"/>
  <c r="J741" i="10"/>
  <c r="J740" i="10"/>
  <c r="J739" i="10"/>
  <c r="J738" i="10"/>
  <c r="J737" i="10"/>
  <c r="J736" i="10"/>
  <c r="J735" i="10"/>
  <c r="J734" i="10"/>
  <c r="J733" i="10"/>
  <c r="J732" i="10"/>
  <c r="J731" i="10"/>
  <c r="J730" i="10"/>
  <c r="J729" i="10"/>
  <c r="J728" i="10"/>
  <c r="J727" i="10"/>
  <c r="J726" i="10"/>
  <c r="J725" i="10"/>
  <c r="J724" i="10"/>
  <c r="J723" i="10"/>
  <c r="J722" i="10"/>
  <c r="J721" i="10"/>
  <c r="J720" i="10"/>
  <c r="J719" i="10"/>
  <c r="J718" i="10"/>
  <c r="J717" i="10"/>
  <c r="J716" i="10"/>
  <c r="J715" i="10"/>
  <c r="J714" i="10"/>
  <c r="J713" i="10"/>
  <c r="J712" i="10"/>
  <c r="J711" i="10"/>
  <c r="J710" i="10"/>
  <c r="J709" i="10"/>
  <c r="J708" i="10"/>
  <c r="J707" i="10"/>
  <c r="J706" i="10"/>
  <c r="J705" i="10"/>
  <c r="J704" i="10"/>
  <c r="J703" i="10"/>
  <c r="J702" i="10"/>
  <c r="J701" i="10"/>
  <c r="J700" i="10"/>
  <c r="J699" i="10"/>
  <c r="J698" i="10"/>
  <c r="J697" i="10"/>
  <c r="J696" i="10"/>
  <c r="J695" i="10"/>
  <c r="J694" i="10"/>
  <c r="J693" i="10"/>
  <c r="J692" i="10"/>
  <c r="J691" i="10"/>
  <c r="J690" i="10"/>
  <c r="J689" i="10"/>
  <c r="J688" i="10"/>
  <c r="J687" i="10"/>
  <c r="J686" i="10"/>
  <c r="J685" i="10"/>
  <c r="J684" i="10"/>
  <c r="J683" i="10"/>
  <c r="J682" i="10"/>
  <c r="J681" i="10"/>
  <c r="J680" i="10"/>
  <c r="J679" i="10"/>
  <c r="J678" i="10"/>
  <c r="J677" i="10"/>
  <c r="J676" i="10"/>
  <c r="J675" i="10"/>
  <c r="J674" i="10"/>
  <c r="J673" i="10"/>
  <c r="J672" i="10"/>
  <c r="J671" i="10"/>
  <c r="J670" i="10"/>
  <c r="J669" i="10"/>
  <c r="J668" i="10"/>
  <c r="J667" i="10"/>
  <c r="J666" i="10"/>
  <c r="J665" i="10"/>
  <c r="J664" i="10"/>
  <c r="J663" i="10"/>
  <c r="J662" i="10"/>
  <c r="J661" i="10"/>
  <c r="J660" i="10"/>
  <c r="J659" i="10"/>
  <c r="J658" i="10"/>
  <c r="J657" i="10"/>
  <c r="J656" i="10"/>
  <c r="J655" i="10"/>
  <c r="J654" i="10"/>
  <c r="J653" i="10"/>
  <c r="J652" i="10"/>
  <c r="J651" i="10"/>
  <c r="J650" i="10"/>
  <c r="J649" i="10"/>
  <c r="J648" i="10"/>
  <c r="J647" i="10"/>
  <c r="J646" i="10"/>
  <c r="J645" i="10"/>
  <c r="J644" i="10"/>
  <c r="J643" i="10"/>
  <c r="J642" i="10"/>
  <c r="J641" i="10"/>
  <c r="J640" i="10"/>
  <c r="J639" i="10"/>
  <c r="J638" i="10"/>
  <c r="J637" i="10"/>
  <c r="J636" i="10"/>
  <c r="J635" i="10"/>
  <c r="J634" i="10"/>
  <c r="J633" i="10"/>
  <c r="J632" i="10"/>
  <c r="J631" i="10"/>
  <c r="J630" i="10"/>
  <c r="J629" i="10"/>
  <c r="J628" i="10"/>
  <c r="J627" i="10"/>
  <c r="J626" i="10"/>
  <c r="J625" i="10"/>
  <c r="J624" i="10"/>
  <c r="J623" i="10"/>
  <c r="J622" i="10"/>
  <c r="J621" i="10"/>
  <c r="J620" i="10"/>
  <c r="J619" i="10"/>
  <c r="J618" i="10"/>
  <c r="J617" i="10"/>
  <c r="J616" i="10"/>
  <c r="J615" i="10"/>
  <c r="J614" i="10"/>
  <c r="J613" i="10"/>
  <c r="J612" i="10"/>
  <c r="J611" i="10"/>
  <c r="J610" i="10"/>
  <c r="J609" i="10"/>
  <c r="J608" i="10"/>
  <c r="J607" i="10"/>
  <c r="J606" i="10"/>
  <c r="J605" i="10"/>
  <c r="J604" i="10"/>
  <c r="J603" i="10"/>
  <c r="J602" i="10"/>
  <c r="J601" i="10"/>
  <c r="J600" i="10"/>
  <c r="J599" i="10"/>
  <c r="J598" i="10"/>
  <c r="J597" i="10"/>
  <c r="J596" i="10"/>
  <c r="J595" i="10"/>
  <c r="J594" i="10"/>
  <c r="J593" i="10"/>
  <c r="J592" i="10"/>
  <c r="J591" i="10"/>
  <c r="J590" i="10"/>
  <c r="J589" i="10"/>
  <c r="J588" i="10"/>
  <c r="J587" i="10"/>
  <c r="J586" i="10"/>
  <c r="J585" i="10"/>
  <c r="J584" i="10"/>
  <c r="J583" i="10"/>
  <c r="J582" i="10"/>
  <c r="J581" i="10"/>
  <c r="J580" i="10"/>
  <c r="J579" i="10"/>
  <c r="J578" i="10"/>
  <c r="J577" i="10"/>
  <c r="J576" i="10"/>
  <c r="J575" i="10"/>
  <c r="J574" i="10"/>
  <c r="J573" i="10"/>
  <c r="J572" i="10"/>
  <c r="J571" i="10"/>
  <c r="J570" i="10"/>
  <c r="J569" i="10"/>
  <c r="J568" i="10"/>
  <c r="J567" i="10"/>
  <c r="J566" i="10"/>
  <c r="J565" i="10"/>
  <c r="J564" i="10"/>
  <c r="J563" i="10"/>
  <c r="J562" i="10"/>
  <c r="J561" i="10"/>
  <c r="J560" i="10"/>
  <c r="J559" i="10"/>
  <c r="J558" i="10"/>
  <c r="J557" i="10"/>
  <c r="J556" i="10"/>
  <c r="J555" i="10"/>
  <c r="J554" i="10"/>
  <c r="J553" i="10"/>
  <c r="J552" i="10"/>
  <c r="J551" i="10"/>
  <c r="J550" i="10"/>
  <c r="J549" i="10"/>
  <c r="J548" i="10"/>
  <c r="J547" i="10"/>
  <c r="J546" i="10"/>
  <c r="J545" i="10"/>
  <c r="J544" i="10"/>
  <c r="J543" i="10"/>
  <c r="J542" i="10"/>
  <c r="J541" i="10"/>
  <c r="J540" i="10"/>
  <c r="J539" i="10"/>
  <c r="J538" i="10"/>
  <c r="J537" i="10"/>
  <c r="J536" i="10"/>
  <c r="J535" i="10"/>
  <c r="J534" i="10"/>
  <c r="J533" i="10"/>
  <c r="J532" i="10"/>
  <c r="J531" i="10"/>
  <c r="J530" i="10"/>
  <c r="J529" i="10"/>
  <c r="J528" i="10"/>
  <c r="J527" i="10"/>
  <c r="J526" i="10"/>
  <c r="J525" i="10"/>
  <c r="J524" i="10"/>
  <c r="J523" i="10"/>
  <c r="J522" i="10"/>
  <c r="J521" i="10"/>
  <c r="J520" i="10"/>
  <c r="J519" i="10"/>
  <c r="J518" i="10"/>
  <c r="J517" i="10"/>
  <c r="J516" i="10"/>
  <c r="J515" i="10"/>
  <c r="J514" i="10"/>
  <c r="J513" i="10"/>
  <c r="J512" i="10"/>
  <c r="J511" i="10"/>
  <c r="J510" i="10"/>
  <c r="J509" i="10"/>
  <c r="J508" i="10"/>
  <c r="J507" i="10"/>
  <c r="J506" i="10"/>
  <c r="J505" i="10"/>
  <c r="J504" i="10"/>
  <c r="J503" i="10"/>
  <c r="J502" i="10"/>
  <c r="J501" i="10"/>
  <c r="J500" i="10"/>
  <c r="J499" i="10"/>
  <c r="J498" i="10"/>
  <c r="J497" i="10"/>
  <c r="J496" i="10"/>
  <c r="J495" i="10"/>
  <c r="J494" i="10"/>
  <c r="J493" i="10"/>
  <c r="J492" i="10"/>
  <c r="J491" i="10"/>
  <c r="J490" i="10"/>
  <c r="J489" i="10"/>
  <c r="J488" i="10"/>
  <c r="J487" i="10"/>
  <c r="J486" i="10"/>
  <c r="J485" i="10"/>
  <c r="J484" i="10"/>
  <c r="J483" i="10"/>
  <c r="J482" i="10"/>
  <c r="J481" i="10"/>
  <c r="J480" i="10"/>
  <c r="J479" i="10"/>
  <c r="J478" i="10"/>
  <c r="J477" i="10"/>
  <c r="J476" i="10"/>
  <c r="J475" i="10"/>
  <c r="J474" i="10"/>
  <c r="J473" i="10"/>
  <c r="J472" i="10"/>
  <c r="J471" i="10"/>
  <c r="J470" i="10"/>
  <c r="J469" i="10"/>
  <c r="J468" i="10"/>
  <c r="J467" i="10"/>
  <c r="J466" i="10"/>
  <c r="J465" i="10"/>
  <c r="J464" i="10"/>
  <c r="J463" i="10"/>
  <c r="J462" i="10"/>
  <c r="J461" i="10"/>
  <c r="J460" i="10"/>
  <c r="J459" i="10"/>
  <c r="J458" i="10"/>
  <c r="J457" i="10"/>
  <c r="J456" i="10"/>
  <c r="J455" i="10"/>
  <c r="J454" i="10"/>
  <c r="J453" i="10"/>
  <c r="J452" i="10"/>
  <c r="J451" i="10"/>
  <c r="J450" i="10"/>
  <c r="J449" i="10"/>
  <c r="J448" i="10"/>
  <c r="J447" i="10"/>
  <c r="J446" i="10"/>
  <c r="J445" i="10"/>
  <c r="J444" i="10"/>
  <c r="J443" i="10"/>
  <c r="J442" i="10"/>
  <c r="J441" i="10"/>
  <c r="J440" i="10"/>
  <c r="J439" i="10"/>
  <c r="J438" i="10"/>
  <c r="J437" i="10"/>
  <c r="J436" i="10"/>
  <c r="J435" i="10"/>
  <c r="J434" i="10"/>
  <c r="J433" i="10"/>
  <c r="J432" i="10"/>
  <c r="J431" i="10"/>
  <c r="J430" i="10"/>
  <c r="J429" i="10"/>
  <c r="J428" i="10"/>
  <c r="J427" i="10"/>
  <c r="J426" i="10"/>
  <c r="J425" i="10"/>
  <c r="J424" i="10"/>
  <c r="J423" i="10"/>
  <c r="J422" i="10"/>
  <c r="J421" i="10"/>
  <c r="J420" i="10"/>
  <c r="J419" i="10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400" i="10"/>
  <c r="J399" i="10"/>
  <c r="J398" i="10"/>
  <c r="J397" i="10"/>
  <c r="J396" i="10"/>
  <c r="J395" i="10"/>
  <c r="J394" i="10"/>
  <c r="J393" i="10"/>
  <c r="J392" i="10"/>
  <c r="J391" i="10"/>
  <c r="J390" i="10"/>
  <c r="J389" i="10"/>
  <c r="J388" i="10"/>
  <c r="J387" i="10"/>
  <c r="J386" i="10"/>
  <c r="J385" i="10"/>
  <c r="J384" i="10"/>
  <c r="J383" i="10"/>
  <c r="J382" i="10"/>
  <c r="J381" i="10"/>
  <c r="J380" i="10"/>
  <c r="J379" i="10"/>
  <c r="J378" i="10"/>
  <c r="J377" i="10"/>
  <c r="J376" i="10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B6" i="13" l="1"/>
  <c r="C30" i="6" l="1" a="1"/>
  <c r="C30" i="6" s="1"/>
  <c r="C29" i="6" a="1"/>
  <c r="C29" i="6" s="1"/>
  <c r="C28" i="6" a="1"/>
  <c r="C28" i="6" s="1"/>
  <c r="C27" i="6" a="1"/>
  <c r="C27" i="6" s="1"/>
  <c r="C26" i="6" a="1"/>
  <c r="C26" i="6" s="1"/>
  <c r="C25" i="6" a="1"/>
  <c r="C25" i="6" s="1"/>
  <c r="C24" i="6" a="1"/>
  <c r="C24" i="6" s="1"/>
  <c r="C23" i="6" a="1"/>
  <c r="C23" i="6" s="1"/>
  <c r="C22" i="6" a="1"/>
  <c r="C22" i="6" s="1"/>
  <c r="C21" i="6" a="1"/>
  <c r="C21" i="6" s="1"/>
  <c r="C20" i="6" a="1"/>
  <c r="C20" i="6" s="1"/>
  <c r="C19" i="6" a="1"/>
  <c r="C19" i="6" s="1"/>
  <c r="A98" i="16" s="1"/>
  <c r="C18" i="6" a="1"/>
  <c r="C18" i="6" s="1"/>
  <c r="A86" i="16" s="1"/>
  <c r="C17" i="6" a="1"/>
  <c r="C17" i="6" s="1"/>
  <c r="A74" i="16" s="1"/>
  <c r="C16" i="6" a="1"/>
  <c r="C16" i="6" s="1"/>
  <c r="A62" i="16" s="1"/>
  <c r="C15" i="6" a="1"/>
  <c r="C15" i="6" s="1"/>
  <c r="A50" i="16" s="1"/>
  <c r="C14" i="6" a="1"/>
  <c r="C14" i="6" s="1"/>
  <c r="A38" i="16" s="1"/>
  <c r="C13" i="6" a="1"/>
  <c r="C13" i="6" s="1"/>
  <c r="A26" i="16" s="1"/>
  <c r="C12" i="6" a="1"/>
  <c r="C12" i="6" s="1"/>
  <c r="A14" i="16" s="1"/>
  <c r="C11" i="6" a="1"/>
  <c r="C11" i="6" s="1"/>
  <c r="B230" i="16"/>
  <c r="C230" i="16" s="1"/>
  <c r="D230" i="16" s="1"/>
  <c r="E230" i="16" s="1"/>
  <c r="F230" i="16" s="1"/>
  <c r="G230" i="16" s="1"/>
  <c r="H230" i="16" s="1"/>
  <c r="I230" i="16" s="1"/>
  <c r="J230" i="16" s="1"/>
  <c r="K230" i="16" s="1"/>
  <c r="L230" i="16" s="1"/>
  <c r="M230" i="16" s="1"/>
  <c r="B218" i="16"/>
  <c r="C218" i="16" s="1"/>
  <c r="D218" i="16" s="1"/>
  <c r="E218" i="16" s="1"/>
  <c r="F218" i="16" s="1"/>
  <c r="G218" i="16" s="1"/>
  <c r="H218" i="16" s="1"/>
  <c r="I218" i="16" s="1"/>
  <c r="J218" i="16" s="1"/>
  <c r="K218" i="16" s="1"/>
  <c r="L218" i="16" s="1"/>
  <c r="M218" i="16" s="1"/>
  <c r="B206" i="16"/>
  <c r="C206" i="16" s="1"/>
  <c r="D206" i="16" s="1"/>
  <c r="E206" i="16" s="1"/>
  <c r="F206" i="16" s="1"/>
  <c r="G206" i="16" s="1"/>
  <c r="H206" i="16" s="1"/>
  <c r="I206" i="16" s="1"/>
  <c r="J206" i="16" s="1"/>
  <c r="K206" i="16" s="1"/>
  <c r="L206" i="16" s="1"/>
  <c r="M206" i="16" s="1"/>
  <c r="B194" i="16"/>
  <c r="C194" i="16" s="1"/>
  <c r="D194" i="16" s="1"/>
  <c r="E194" i="16" s="1"/>
  <c r="F194" i="16" s="1"/>
  <c r="G194" i="16" s="1"/>
  <c r="H194" i="16" s="1"/>
  <c r="I194" i="16" s="1"/>
  <c r="J194" i="16" s="1"/>
  <c r="K194" i="16" s="1"/>
  <c r="L194" i="16" s="1"/>
  <c r="M194" i="16" s="1"/>
  <c r="B182" i="16"/>
  <c r="C182" i="16" s="1"/>
  <c r="D182" i="16" s="1"/>
  <c r="E182" i="16" s="1"/>
  <c r="F182" i="16" s="1"/>
  <c r="G182" i="16" s="1"/>
  <c r="H182" i="16" s="1"/>
  <c r="I182" i="16" s="1"/>
  <c r="J182" i="16" s="1"/>
  <c r="K182" i="16" s="1"/>
  <c r="L182" i="16" s="1"/>
  <c r="M182" i="16" s="1"/>
  <c r="B170" i="16"/>
  <c r="C170" i="16" s="1"/>
  <c r="D170" i="16" s="1"/>
  <c r="E170" i="16" s="1"/>
  <c r="F170" i="16" s="1"/>
  <c r="G170" i="16" s="1"/>
  <c r="H170" i="16" s="1"/>
  <c r="I170" i="16" s="1"/>
  <c r="J170" i="16" s="1"/>
  <c r="K170" i="16" s="1"/>
  <c r="L170" i="16" s="1"/>
  <c r="M170" i="16" s="1"/>
  <c r="B158" i="16"/>
  <c r="C158" i="16" s="1"/>
  <c r="D158" i="16" s="1"/>
  <c r="E158" i="16" s="1"/>
  <c r="F158" i="16" s="1"/>
  <c r="G158" i="16" s="1"/>
  <c r="H158" i="16" s="1"/>
  <c r="I158" i="16" s="1"/>
  <c r="J158" i="16" s="1"/>
  <c r="K158" i="16" s="1"/>
  <c r="L158" i="16" s="1"/>
  <c r="M158" i="16" s="1"/>
  <c r="B146" i="16"/>
  <c r="C146" i="16" s="1"/>
  <c r="D146" i="16" s="1"/>
  <c r="E146" i="16" s="1"/>
  <c r="F146" i="16" s="1"/>
  <c r="G146" i="16" s="1"/>
  <c r="H146" i="16" s="1"/>
  <c r="I146" i="16" s="1"/>
  <c r="J146" i="16" s="1"/>
  <c r="K146" i="16" s="1"/>
  <c r="L146" i="16" s="1"/>
  <c r="M146" i="16" s="1"/>
  <c r="B134" i="16"/>
  <c r="C134" i="16" s="1"/>
  <c r="D134" i="16" s="1"/>
  <c r="E134" i="16" s="1"/>
  <c r="F134" i="16" s="1"/>
  <c r="G134" i="16" s="1"/>
  <c r="H134" i="16" s="1"/>
  <c r="I134" i="16" s="1"/>
  <c r="J134" i="16" s="1"/>
  <c r="K134" i="16" s="1"/>
  <c r="L134" i="16" s="1"/>
  <c r="M134" i="16" s="1"/>
  <c r="B122" i="16"/>
  <c r="C122" i="16" s="1"/>
  <c r="D122" i="16" s="1"/>
  <c r="E122" i="16" s="1"/>
  <c r="F122" i="16" s="1"/>
  <c r="G122" i="16" s="1"/>
  <c r="H122" i="16" s="1"/>
  <c r="I122" i="16" s="1"/>
  <c r="J122" i="16" s="1"/>
  <c r="K122" i="16" s="1"/>
  <c r="L122" i="16" s="1"/>
  <c r="M122" i="16" s="1"/>
  <c r="B753" i="38"/>
  <c r="B752" i="38" s="1"/>
  <c r="L750" i="38"/>
  <c r="K750" i="38"/>
  <c r="H750" i="38"/>
  <c r="I750" i="38" s="1"/>
  <c r="L749" i="38"/>
  <c r="K749" i="38"/>
  <c r="H749" i="38"/>
  <c r="I749" i="38" s="1"/>
  <c r="L748" i="38"/>
  <c r="K748" i="38"/>
  <c r="H748" i="38"/>
  <c r="I748" i="38" s="1"/>
  <c r="L747" i="38"/>
  <c r="K747" i="38"/>
  <c r="H747" i="38"/>
  <c r="I747" i="38" s="1"/>
  <c r="L746" i="38"/>
  <c r="K746" i="38"/>
  <c r="I746" i="38"/>
  <c r="H746" i="38"/>
  <c r="L745" i="38"/>
  <c r="K745" i="38"/>
  <c r="H745" i="38"/>
  <c r="I745" i="38" s="1"/>
  <c r="L744" i="38"/>
  <c r="K744" i="38"/>
  <c r="I744" i="38"/>
  <c r="H744" i="38"/>
  <c r="L743" i="38"/>
  <c r="K743" i="38"/>
  <c r="H743" i="38"/>
  <c r="I743" i="38" s="1"/>
  <c r="L742" i="38"/>
  <c r="K742" i="38"/>
  <c r="H742" i="38"/>
  <c r="I742" i="38" s="1"/>
  <c r="L741" i="38"/>
  <c r="K741" i="38"/>
  <c r="H741" i="38"/>
  <c r="I741" i="38" s="1"/>
  <c r="L740" i="38"/>
  <c r="K740" i="38"/>
  <c r="H740" i="38"/>
  <c r="I740" i="38" s="1"/>
  <c r="L739" i="38"/>
  <c r="K739" i="38"/>
  <c r="I739" i="38"/>
  <c r="H739" i="38"/>
  <c r="L738" i="38"/>
  <c r="K738" i="38"/>
  <c r="H738" i="38"/>
  <c r="I738" i="38" s="1"/>
  <c r="L737" i="38"/>
  <c r="K737" i="38"/>
  <c r="H737" i="38"/>
  <c r="I737" i="38" s="1"/>
  <c r="L736" i="38"/>
  <c r="K736" i="38"/>
  <c r="H736" i="38"/>
  <c r="I736" i="38" s="1"/>
  <c r="L735" i="38"/>
  <c r="K735" i="38"/>
  <c r="I735" i="38"/>
  <c r="H735" i="38"/>
  <c r="L734" i="38"/>
  <c r="K734" i="38"/>
  <c r="H734" i="38"/>
  <c r="I734" i="38" s="1"/>
  <c r="L733" i="38"/>
  <c r="K733" i="38"/>
  <c r="H733" i="38"/>
  <c r="I733" i="38" s="1"/>
  <c r="L732" i="38"/>
  <c r="K732" i="38"/>
  <c r="I732" i="38"/>
  <c r="H732" i="38"/>
  <c r="L731" i="38"/>
  <c r="K731" i="38"/>
  <c r="H731" i="38"/>
  <c r="I731" i="38" s="1"/>
  <c r="L730" i="38"/>
  <c r="K730" i="38"/>
  <c r="I730" i="38"/>
  <c r="H730" i="38"/>
  <c r="L729" i="38"/>
  <c r="K729" i="38"/>
  <c r="H729" i="38"/>
  <c r="I729" i="38" s="1"/>
  <c r="L728" i="38"/>
  <c r="K728" i="38"/>
  <c r="H728" i="38"/>
  <c r="I728" i="38" s="1"/>
  <c r="L727" i="38"/>
  <c r="K727" i="38"/>
  <c r="H727" i="38"/>
  <c r="I727" i="38" s="1"/>
  <c r="L726" i="38"/>
  <c r="K726" i="38"/>
  <c r="H726" i="38"/>
  <c r="I726" i="38" s="1"/>
  <c r="L725" i="38"/>
  <c r="K725" i="38"/>
  <c r="H725" i="38"/>
  <c r="I725" i="38" s="1"/>
  <c r="L724" i="38"/>
  <c r="K724" i="38"/>
  <c r="I724" i="38"/>
  <c r="H724" i="38"/>
  <c r="L723" i="38"/>
  <c r="K723" i="38"/>
  <c r="I723" i="38"/>
  <c r="H723" i="38"/>
  <c r="L722" i="38"/>
  <c r="K722" i="38"/>
  <c r="H722" i="38"/>
  <c r="I722" i="38" s="1"/>
  <c r="L721" i="38"/>
  <c r="K721" i="38"/>
  <c r="H721" i="38"/>
  <c r="I721" i="38" s="1"/>
  <c r="L720" i="38"/>
  <c r="K720" i="38"/>
  <c r="H720" i="38"/>
  <c r="I720" i="38" s="1"/>
  <c r="L719" i="38"/>
  <c r="K719" i="38"/>
  <c r="I719" i="38"/>
  <c r="H719" i="38"/>
  <c r="L718" i="38"/>
  <c r="K718" i="38"/>
  <c r="I718" i="38"/>
  <c r="H718" i="38"/>
  <c r="L717" i="38"/>
  <c r="K717" i="38"/>
  <c r="H717" i="38"/>
  <c r="I717" i="38" s="1"/>
  <c r="L716" i="38"/>
  <c r="K716" i="38"/>
  <c r="H716" i="38"/>
  <c r="I716" i="38" s="1"/>
  <c r="L715" i="38"/>
  <c r="K715" i="38"/>
  <c r="H715" i="38"/>
  <c r="I715" i="38" s="1"/>
  <c r="L714" i="38"/>
  <c r="K714" i="38"/>
  <c r="I714" i="38"/>
  <c r="H714" i="38"/>
  <c r="L713" i="38"/>
  <c r="K713" i="38"/>
  <c r="H713" i="38"/>
  <c r="I713" i="38" s="1"/>
  <c r="L712" i="38"/>
  <c r="K712" i="38"/>
  <c r="H712" i="38"/>
  <c r="I712" i="38" s="1"/>
  <c r="L711" i="38"/>
  <c r="K711" i="38"/>
  <c r="H711" i="38"/>
  <c r="I711" i="38" s="1"/>
  <c r="L710" i="38"/>
  <c r="K710" i="38"/>
  <c r="H710" i="38"/>
  <c r="I710" i="38" s="1"/>
  <c r="L709" i="38"/>
  <c r="K709" i="38"/>
  <c r="I709" i="38"/>
  <c r="H709" i="38"/>
  <c r="L708" i="38"/>
  <c r="K708" i="38"/>
  <c r="I708" i="38"/>
  <c r="H708" i="38"/>
  <c r="L707" i="38"/>
  <c r="K707" i="38"/>
  <c r="I707" i="38"/>
  <c r="H707" i="38"/>
  <c r="L706" i="38"/>
  <c r="K706" i="38"/>
  <c r="H706" i="38"/>
  <c r="I706" i="38" s="1"/>
  <c r="L705" i="38"/>
  <c r="K705" i="38"/>
  <c r="H705" i="38"/>
  <c r="I705" i="38" s="1"/>
  <c r="L704" i="38"/>
  <c r="K704" i="38"/>
  <c r="H704" i="38"/>
  <c r="I704" i="38" s="1"/>
  <c r="L703" i="38"/>
  <c r="K703" i="38"/>
  <c r="H703" i="38"/>
  <c r="I703" i="38" s="1"/>
  <c r="L702" i="38"/>
  <c r="K702" i="38"/>
  <c r="I702" i="38"/>
  <c r="H702" i="38"/>
  <c r="L701" i="38"/>
  <c r="K701" i="38"/>
  <c r="H701" i="38"/>
  <c r="I701" i="38" s="1"/>
  <c r="L700" i="38"/>
  <c r="K700" i="38"/>
  <c r="H700" i="38"/>
  <c r="I700" i="38" s="1"/>
  <c r="L699" i="38"/>
  <c r="K699" i="38"/>
  <c r="H699" i="38"/>
  <c r="I699" i="38" s="1"/>
  <c r="L698" i="38"/>
  <c r="K698" i="38"/>
  <c r="H698" i="38"/>
  <c r="I698" i="38" s="1"/>
  <c r="L697" i="38"/>
  <c r="K697" i="38"/>
  <c r="H697" i="38"/>
  <c r="I697" i="38" s="1"/>
  <c r="L696" i="38"/>
  <c r="K696" i="38"/>
  <c r="H696" i="38"/>
  <c r="I696" i="38" s="1"/>
  <c r="L695" i="38"/>
  <c r="K695" i="38"/>
  <c r="H695" i="38"/>
  <c r="I695" i="38" s="1"/>
  <c r="L694" i="38"/>
  <c r="K694" i="38"/>
  <c r="I694" i="38"/>
  <c r="H694" i="38"/>
  <c r="L693" i="38"/>
  <c r="K693" i="38"/>
  <c r="H693" i="38"/>
  <c r="I693" i="38" s="1"/>
  <c r="L692" i="38"/>
  <c r="K692" i="38"/>
  <c r="H692" i="38"/>
  <c r="I692" i="38" s="1"/>
  <c r="L691" i="38"/>
  <c r="K691" i="38"/>
  <c r="I691" i="38"/>
  <c r="H691" i="38"/>
  <c r="L690" i="38"/>
  <c r="K690" i="38"/>
  <c r="H690" i="38"/>
  <c r="I690" i="38" s="1"/>
  <c r="L689" i="38"/>
  <c r="K689" i="38"/>
  <c r="I689" i="38"/>
  <c r="H689" i="38"/>
  <c r="L688" i="38"/>
  <c r="K688" i="38"/>
  <c r="H688" i="38"/>
  <c r="I688" i="38" s="1"/>
  <c r="L687" i="38"/>
  <c r="K687" i="38"/>
  <c r="H687" i="38"/>
  <c r="I687" i="38" s="1"/>
  <c r="L686" i="38"/>
  <c r="K686" i="38"/>
  <c r="I686" i="38"/>
  <c r="H686" i="38"/>
  <c r="L685" i="38"/>
  <c r="K685" i="38"/>
  <c r="I685" i="38"/>
  <c r="H685" i="38"/>
  <c r="L684" i="38"/>
  <c r="K684" i="38"/>
  <c r="H684" i="38"/>
  <c r="I684" i="38" s="1"/>
  <c r="L683" i="38"/>
  <c r="K683" i="38"/>
  <c r="H683" i="38"/>
  <c r="I683" i="38" s="1"/>
  <c r="L682" i="38"/>
  <c r="K682" i="38"/>
  <c r="I682" i="38"/>
  <c r="H682" i="38"/>
  <c r="L681" i="38"/>
  <c r="K681" i="38"/>
  <c r="H681" i="38"/>
  <c r="I681" i="38" s="1"/>
  <c r="L680" i="38"/>
  <c r="K680" i="38"/>
  <c r="I680" i="38"/>
  <c r="H680" i="38"/>
  <c r="L679" i="38"/>
  <c r="K679" i="38"/>
  <c r="H679" i="38"/>
  <c r="I679" i="38" s="1"/>
  <c r="L678" i="38"/>
  <c r="K678" i="38"/>
  <c r="H678" i="38"/>
  <c r="I678" i="38" s="1"/>
  <c r="L677" i="38"/>
  <c r="K677" i="38"/>
  <c r="H677" i="38"/>
  <c r="I677" i="38" s="1"/>
  <c r="L676" i="38"/>
  <c r="K676" i="38"/>
  <c r="I676" i="38"/>
  <c r="H676" i="38"/>
  <c r="L675" i="38"/>
  <c r="K675" i="38"/>
  <c r="I675" i="38"/>
  <c r="H675" i="38"/>
  <c r="L674" i="38"/>
  <c r="K674" i="38"/>
  <c r="H674" i="38"/>
  <c r="I674" i="38" s="1"/>
  <c r="L673" i="38"/>
  <c r="K673" i="38"/>
  <c r="H673" i="38"/>
  <c r="I673" i="38" s="1"/>
  <c r="L672" i="38"/>
  <c r="K672" i="38"/>
  <c r="H672" i="38"/>
  <c r="I672" i="38" s="1"/>
  <c r="L671" i="38"/>
  <c r="K671" i="38"/>
  <c r="H671" i="38"/>
  <c r="I671" i="38" s="1"/>
  <c r="L670" i="38"/>
  <c r="K670" i="38"/>
  <c r="H670" i="38"/>
  <c r="I670" i="38" s="1"/>
  <c r="L669" i="38"/>
  <c r="K669" i="38"/>
  <c r="H669" i="38"/>
  <c r="I669" i="38" s="1"/>
  <c r="L668" i="38"/>
  <c r="K668" i="38"/>
  <c r="H668" i="38"/>
  <c r="I668" i="38" s="1"/>
  <c r="L667" i="38"/>
  <c r="K667" i="38"/>
  <c r="H667" i="38"/>
  <c r="I667" i="38" s="1"/>
  <c r="L666" i="38"/>
  <c r="K666" i="38"/>
  <c r="H666" i="38"/>
  <c r="I666" i="38" s="1"/>
  <c r="L665" i="38"/>
  <c r="K665" i="38"/>
  <c r="H665" i="38"/>
  <c r="I665" i="38" s="1"/>
  <c r="L664" i="38"/>
  <c r="K664" i="38"/>
  <c r="I664" i="38"/>
  <c r="H664" i="38"/>
  <c r="L663" i="38"/>
  <c r="K663" i="38"/>
  <c r="H663" i="38"/>
  <c r="I663" i="38" s="1"/>
  <c r="L662" i="38"/>
  <c r="K662" i="38"/>
  <c r="H662" i="38"/>
  <c r="I662" i="38" s="1"/>
  <c r="L661" i="38"/>
  <c r="K661" i="38"/>
  <c r="H661" i="38"/>
  <c r="I661" i="38" s="1"/>
  <c r="L660" i="38"/>
  <c r="K660" i="38"/>
  <c r="H660" i="38"/>
  <c r="I660" i="38" s="1"/>
  <c r="L659" i="38"/>
  <c r="K659" i="38"/>
  <c r="H659" i="38"/>
  <c r="I659" i="38" s="1"/>
  <c r="L658" i="38"/>
  <c r="K658" i="38"/>
  <c r="I658" i="38"/>
  <c r="H658" i="38"/>
  <c r="L657" i="38"/>
  <c r="K657" i="38"/>
  <c r="H657" i="38"/>
  <c r="I657" i="38" s="1"/>
  <c r="L656" i="38"/>
  <c r="K656" i="38"/>
  <c r="H656" i="38"/>
  <c r="I656" i="38" s="1"/>
  <c r="L655" i="38"/>
  <c r="K655" i="38"/>
  <c r="H655" i="38"/>
  <c r="I655" i="38" s="1"/>
  <c r="L654" i="38"/>
  <c r="K654" i="38"/>
  <c r="H654" i="38"/>
  <c r="I654" i="38" s="1"/>
  <c r="L653" i="38"/>
  <c r="K653" i="38"/>
  <c r="H653" i="38"/>
  <c r="I653" i="38" s="1"/>
  <c r="L652" i="38"/>
  <c r="K652" i="38"/>
  <c r="I652" i="38"/>
  <c r="H652" i="38"/>
  <c r="L651" i="38"/>
  <c r="K651" i="38"/>
  <c r="H651" i="38"/>
  <c r="I651" i="38" s="1"/>
  <c r="L650" i="38"/>
  <c r="K650" i="38"/>
  <c r="H650" i="38"/>
  <c r="I650" i="38" s="1"/>
  <c r="L649" i="38"/>
  <c r="K649" i="38"/>
  <c r="H649" i="38"/>
  <c r="I649" i="38" s="1"/>
  <c r="L648" i="38"/>
  <c r="K648" i="38"/>
  <c r="I648" i="38"/>
  <c r="H648" i="38"/>
  <c r="L647" i="38"/>
  <c r="K647" i="38"/>
  <c r="H647" i="38"/>
  <c r="I647" i="38" s="1"/>
  <c r="L646" i="38"/>
  <c r="K646" i="38"/>
  <c r="H646" i="38"/>
  <c r="I646" i="38" s="1"/>
  <c r="L645" i="38"/>
  <c r="K645" i="38"/>
  <c r="H645" i="38"/>
  <c r="I645" i="38" s="1"/>
  <c r="L644" i="38"/>
  <c r="K644" i="38"/>
  <c r="H644" i="38"/>
  <c r="I644" i="38" s="1"/>
  <c r="L643" i="38"/>
  <c r="K643" i="38"/>
  <c r="I643" i="38"/>
  <c r="H643" i="38"/>
  <c r="L642" i="38"/>
  <c r="K642" i="38"/>
  <c r="I642" i="38"/>
  <c r="H642" i="38"/>
  <c r="L641" i="38"/>
  <c r="K641" i="38"/>
  <c r="I641" i="38"/>
  <c r="H641" i="38"/>
  <c r="L640" i="38"/>
  <c r="K640" i="38"/>
  <c r="H640" i="38"/>
  <c r="I640" i="38" s="1"/>
  <c r="L639" i="38"/>
  <c r="K639" i="38"/>
  <c r="I639" i="38"/>
  <c r="H639" i="38"/>
  <c r="L638" i="38"/>
  <c r="K638" i="38"/>
  <c r="H638" i="38"/>
  <c r="I638" i="38" s="1"/>
  <c r="L637" i="38"/>
  <c r="K637" i="38"/>
  <c r="H637" i="38"/>
  <c r="I637" i="38" s="1"/>
  <c r="L636" i="38"/>
  <c r="K636" i="38"/>
  <c r="I636" i="38"/>
  <c r="H636" i="38"/>
  <c r="L635" i="38"/>
  <c r="K635" i="38"/>
  <c r="H635" i="38"/>
  <c r="I635" i="38" s="1"/>
  <c r="L634" i="38"/>
  <c r="K634" i="38"/>
  <c r="I634" i="38"/>
  <c r="H634" i="38"/>
  <c r="L633" i="38"/>
  <c r="K633" i="38"/>
  <c r="H633" i="38"/>
  <c r="I633" i="38" s="1"/>
  <c r="L632" i="38"/>
  <c r="K632" i="38"/>
  <c r="H632" i="38"/>
  <c r="I632" i="38" s="1"/>
  <c r="L631" i="38"/>
  <c r="K631" i="38"/>
  <c r="I631" i="38"/>
  <c r="H631" i="38"/>
  <c r="L630" i="38"/>
  <c r="K630" i="38"/>
  <c r="H630" i="38"/>
  <c r="I630" i="38" s="1"/>
  <c r="L629" i="38"/>
  <c r="K629" i="38"/>
  <c r="H629" i="38"/>
  <c r="I629" i="38" s="1"/>
  <c r="L628" i="38"/>
  <c r="K628" i="38"/>
  <c r="H628" i="38"/>
  <c r="I628" i="38" s="1"/>
  <c r="L627" i="38"/>
  <c r="K627" i="38"/>
  <c r="H627" i="38"/>
  <c r="I627" i="38" s="1"/>
  <c r="L626" i="38"/>
  <c r="K626" i="38"/>
  <c r="I626" i="38"/>
  <c r="H626" i="38"/>
  <c r="L625" i="38"/>
  <c r="K625" i="38"/>
  <c r="H625" i="38"/>
  <c r="I625" i="38" s="1"/>
  <c r="L624" i="38"/>
  <c r="K624" i="38"/>
  <c r="H624" i="38"/>
  <c r="I624" i="38" s="1"/>
  <c r="L623" i="38"/>
  <c r="K623" i="38"/>
  <c r="H623" i="38"/>
  <c r="I623" i="38" s="1"/>
  <c r="L622" i="38"/>
  <c r="K622" i="38"/>
  <c r="I622" i="38"/>
  <c r="H622" i="38"/>
  <c r="L621" i="38"/>
  <c r="K621" i="38"/>
  <c r="I621" i="38"/>
  <c r="H621" i="38"/>
  <c r="L620" i="38"/>
  <c r="K620" i="38"/>
  <c r="I620" i="38"/>
  <c r="H620" i="38"/>
  <c r="L619" i="38"/>
  <c r="K619" i="38"/>
  <c r="H619" i="38"/>
  <c r="I619" i="38" s="1"/>
  <c r="L618" i="38"/>
  <c r="K618" i="38"/>
  <c r="H618" i="38"/>
  <c r="I618" i="38" s="1"/>
  <c r="L617" i="38"/>
  <c r="K617" i="38"/>
  <c r="H617" i="38"/>
  <c r="I617" i="38" s="1"/>
  <c r="L616" i="38"/>
  <c r="K616" i="38"/>
  <c r="H616" i="38"/>
  <c r="I616" i="38" s="1"/>
  <c r="L615" i="38"/>
  <c r="K615" i="38"/>
  <c r="H615" i="38"/>
  <c r="I615" i="38" s="1"/>
  <c r="L614" i="38"/>
  <c r="K614" i="38"/>
  <c r="I614" i="38"/>
  <c r="H614" i="38"/>
  <c r="L613" i="38"/>
  <c r="K613" i="38"/>
  <c r="H613" i="38"/>
  <c r="I613" i="38" s="1"/>
  <c r="L612" i="38"/>
  <c r="K612" i="38"/>
  <c r="H612" i="38"/>
  <c r="I612" i="38" s="1"/>
  <c r="L611" i="38"/>
  <c r="K611" i="38"/>
  <c r="H611" i="38"/>
  <c r="I611" i="38" s="1"/>
  <c r="L610" i="38"/>
  <c r="K610" i="38"/>
  <c r="H610" i="38"/>
  <c r="I610" i="38" s="1"/>
  <c r="L609" i="38"/>
  <c r="K609" i="38"/>
  <c r="H609" i="38"/>
  <c r="I609" i="38" s="1"/>
  <c r="L608" i="38"/>
  <c r="K608" i="38"/>
  <c r="H608" i="38"/>
  <c r="I608" i="38" s="1"/>
  <c r="L607" i="38"/>
  <c r="K607" i="38"/>
  <c r="I607" i="38"/>
  <c r="H607" i="38"/>
  <c r="L606" i="38"/>
  <c r="K606" i="38"/>
  <c r="H606" i="38"/>
  <c r="I606" i="38" s="1"/>
  <c r="L605" i="38"/>
  <c r="K605" i="38"/>
  <c r="H605" i="38"/>
  <c r="I605" i="38" s="1"/>
  <c r="L604" i="38"/>
  <c r="K604" i="38"/>
  <c r="H604" i="38"/>
  <c r="I604" i="38" s="1"/>
  <c r="L603" i="38"/>
  <c r="K603" i="38"/>
  <c r="I603" i="38"/>
  <c r="H603" i="38"/>
  <c r="L602" i="38"/>
  <c r="K602" i="38"/>
  <c r="H602" i="38"/>
  <c r="I602" i="38" s="1"/>
  <c r="L601" i="38"/>
  <c r="K601" i="38"/>
  <c r="H601" i="38"/>
  <c r="I601" i="38" s="1"/>
  <c r="L600" i="38"/>
  <c r="K600" i="38"/>
  <c r="H600" i="38"/>
  <c r="I600" i="38" s="1"/>
  <c r="L599" i="38"/>
  <c r="K599" i="38"/>
  <c r="H599" i="38"/>
  <c r="I599" i="38" s="1"/>
  <c r="L598" i="38"/>
  <c r="K598" i="38"/>
  <c r="I598" i="38"/>
  <c r="H598" i="38"/>
  <c r="L597" i="38"/>
  <c r="K597" i="38"/>
  <c r="H597" i="38"/>
  <c r="I597" i="38" s="1"/>
  <c r="L596" i="38"/>
  <c r="K596" i="38"/>
  <c r="H596" i="38"/>
  <c r="I596" i="38" s="1"/>
  <c r="L595" i="38"/>
  <c r="K595" i="38"/>
  <c r="I595" i="38"/>
  <c r="H595" i="38"/>
  <c r="L594" i="38"/>
  <c r="K594" i="38"/>
  <c r="H594" i="38"/>
  <c r="I594" i="38" s="1"/>
  <c r="L593" i="38"/>
  <c r="K593" i="38"/>
  <c r="H593" i="38"/>
  <c r="I593" i="38" s="1"/>
  <c r="L592" i="38"/>
  <c r="K592" i="38"/>
  <c r="I592" i="38"/>
  <c r="H592" i="38"/>
  <c r="L591" i="38"/>
  <c r="K591" i="38"/>
  <c r="H591" i="38"/>
  <c r="I591" i="38" s="1"/>
  <c r="L590" i="38"/>
  <c r="K590" i="38"/>
  <c r="H590" i="38"/>
  <c r="I590" i="38" s="1"/>
  <c r="L589" i="38"/>
  <c r="K589" i="38"/>
  <c r="H589" i="38"/>
  <c r="I589" i="38" s="1"/>
  <c r="L588" i="38"/>
  <c r="K588" i="38"/>
  <c r="I588" i="38"/>
  <c r="H588" i="38"/>
  <c r="L587" i="38"/>
  <c r="K587" i="38"/>
  <c r="H587" i="38"/>
  <c r="I587" i="38" s="1"/>
  <c r="L586" i="38"/>
  <c r="K586" i="38"/>
  <c r="H586" i="38"/>
  <c r="I586" i="38" s="1"/>
  <c r="L585" i="38"/>
  <c r="K585" i="38"/>
  <c r="I585" i="38"/>
  <c r="H585" i="38"/>
  <c r="L584" i="38"/>
  <c r="K584" i="38"/>
  <c r="H584" i="38"/>
  <c r="I584" i="38" s="1"/>
  <c r="L583" i="38"/>
  <c r="K583" i="38"/>
  <c r="H583" i="38"/>
  <c r="I583" i="38" s="1"/>
  <c r="L582" i="38"/>
  <c r="K582" i="38"/>
  <c r="H582" i="38"/>
  <c r="I582" i="38" s="1"/>
  <c r="L581" i="38"/>
  <c r="K581" i="38"/>
  <c r="H581" i="38"/>
  <c r="I581" i="38" s="1"/>
  <c r="L580" i="38"/>
  <c r="K580" i="38"/>
  <c r="H580" i="38"/>
  <c r="I580" i="38" s="1"/>
  <c r="L579" i="38"/>
  <c r="K579" i="38"/>
  <c r="I579" i="38"/>
  <c r="H579" i="38"/>
  <c r="L578" i="38"/>
  <c r="K578" i="38"/>
  <c r="H578" i="38"/>
  <c r="I578" i="38" s="1"/>
  <c r="L577" i="38"/>
  <c r="K577" i="38"/>
  <c r="H577" i="38"/>
  <c r="I577" i="38" s="1"/>
  <c r="L576" i="38"/>
  <c r="K576" i="38"/>
  <c r="I576" i="38"/>
  <c r="H576" i="38"/>
  <c r="L575" i="38"/>
  <c r="K575" i="38"/>
  <c r="I575" i="38"/>
  <c r="H575" i="38"/>
  <c r="L574" i="38"/>
  <c r="K574" i="38"/>
  <c r="H574" i="38"/>
  <c r="I574" i="38" s="1"/>
  <c r="L573" i="38"/>
  <c r="K573" i="38"/>
  <c r="H573" i="38"/>
  <c r="I573" i="38" s="1"/>
  <c r="L572" i="38"/>
  <c r="K572" i="38"/>
  <c r="H572" i="38"/>
  <c r="I572" i="38" s="1"/>
  <c r="L571" i="38"/>
  <c r="K571" i="38"/>
  <c r="H571" i="38"/>
  <c r="I571" i="38" s="1"/>
  <c r="L570" i="38"/>
  <c r="K570" i="38"/>
  <c r="I570" i="38"/>
  <c r="H570" i="38"/>
  <c r="L569" i="38"/>
  <c r="K569" i="38"/>
  <c r="H569" i="38"/>
  <c r="I569" i="38" s="1"/>
  <c r="L568" i="38"/>
  <c r="K568" i="38"/>
  <c r="H568" i="38"/>
  <c r="I568" i="38" s="1"/>
  <c r="L567" i="38"/>
  <c r="K567" i="38"/>
  <c r="H567" i="38"/>
  <c r="I567" i="38" s="1"/>
  <c r="L566" i="38"/>
  <c r="K566" i="38"/>
  <c r="H566" i="38"/>
  <c r="I566" i="38" s="1"/>
  <c r="L565" i="38"/>
  <c r="K565" i="38"/>
  <c r="H565" i="38"/>
  <c r="I565" i="38" s="1"/>
  <c r="L564" i="38"/>
  <c r="K564" i="38"/>
  <c r="H564" i="38"/>
  <c r="I564" i="38" s="1"/>
  <c r="L563" i="38"/>
  <c r="K563" i="38"/>
  <c r="H563" i="38"/>
  <c r="I563" i="38" s="1"/>
  <c r="L562" i="38"/>
  <c r="K562" i="38"/>
  <c r="H562" i="38"/>
  <c r="I562" i="38" s="1"/>
  <c r="L561" i="38"/>
  <c r="K561" i="38"/>
  <c r="H561" i="38"/>
  <c r="I561" i="38" s="1"/>
  <c r="L560" i="38"/>
  <c r="K560" i="38"/>
  <c r="H560" i="38"/>
  <c r="I560" i="38" s="1"/>
  <c r="L559" i="38"/>
  <c r="K559" i="38"/>
  <c r="H559" i="38"/>
  <c r="I559" i="38" s="1"/>
  <c r="L558" i="38"/>
  <c r="K558" i="38"/>
  <c r="H558" i="38"/>
  <c r="I558" i="38" s="1"/>
  <c r="L557" i="38"/>
  <c r="K557" i="38"/>
  <c r="H557" i="38"/>
  <c r="I557" i="38" s="1"/>
  <c r="L556" i="38"/>
  <c r="K556" i="38"/>
  <c r="I556" i="38"/>
  <c r="H556" i="38"/>
  <c r="L555" i="38"/>
  <c r="K555" i="38"/>
  <c r="H555" i="38"/>
  <c r="I555" i="38" s="1"/>
  <c r="L554" i="38"/>
  <c r="K554" i="38"/>
  <c r="I554" i="38"/>
  <c r="H554" i="38"/>
  <c r="L553" i="38"/>
  <c r="K553" i="38"/>
  <c r="H553" i="38"/>
  <c r="I553" i="38" s="1"/>
  <c r="L552" i="38"/>
  <c r="K552" i="38"/>
  <c r="H552" i="38"/>
  <c r="I552" i="38" s="1"/>
  <c r="L551" i="38"/>
  <c r="K551" i="38"/>
  <c r="H551" i="38"/>
  <c r="I551" i="38" s="1"/>
  <c r="L550" i="38"/>
  <c r="K550" i="38"/>
  <c r="I550" i="38"/>
  <c r="H550" i="38"/>
  <c r="L549" i="38"/>
  <c r="K549" i="38"/>
  <c r="H549" i="38"/>
  <c r="I549" i="38" s="1"/>
  <c r="L548" i="38"/>
  <c r="K548" i="38"/>
  <c r="I548" i="38"/>
  <c r="H548" i="38"/>
  <c r="L547" i="38"/>
  <c r="K547" i="38"/>
  <c r="I547" i="38"/>
  <c r="H547" i="38"/>
  <c r="L546" i="38"/>
  <c r="K546" i="38"/>
  <c r="H546" i="38"/>
  <c r="I546" i="38" s="1"/>
  <c r="L545" i="38"/>
  <c r="K545" i="38"/>
  <c r="H545" i="38"/>
  <c r="I545" i="38" s="1"/>
  <c r="L544" i="38"/>
  <c r="K544" i="38"/>
  <c r="I544" i="38"/>
  <c r="H544" i="38"/>
  <c r="L543" i="38"/>
  <c r="K543" i="38"/>
  <c r="I543" i="38"/>
  <c r="H543" i="38"/>
  <c r="L542" i="38"/>
  <c r="K542" i="38"/>
  <c r="H542" i="38"/>
  <c r="I542" i="38" s="1"/>
  <c r="L541" i="38"/>
  <c r="K541" i="38"/>
  <c r="I541" i="38"/>
  <c r="H541" i="38"/>
  <c r="L540" i="38"/>
  <c r="K540" i="38"/>
  <c r="H540" i="38"/>
  <c r="I540" i="38" s="1"/>
  <c r="L539" i="38"/>
  <c r="K539" i="38"/>
  <c r="H539" i="38"/>
  <c r="I539" i="38" s="1"/>
  <c r="L538" i="38"/>
  <c r="K538" i="38"/>
  <c r="I538" i="38"/>
  <c r="H538" i="38"/>
  <c r="L537" i="38"/>
  <c r="K537" i="38"/>
  <c r="H537" i="38"/>
  <c r="I537" i="38" s="1"/>
  <c r="L536" i="38"/>
  <c r="K536" i="38"/>
  <c r="H536" i="38"/>
  <c r="I536" i="38" s="1"/>
  <c r="L535" i="38"/>
  <c r="K535" i="38"/>
  <c r="H535" i="38"/>
  <c r="I535" i="38" s="1"/>
  <c r="L534" i="38"/>
  <c r="K534" i="38"/>
  <c r="H534" i="38"/>
  <c r="I534" i="38" s="1"/>
  <c r="L533" i="38"/>
  <c r="K533" i="38"/>
  <c r="H533" i="38"/>
  <c r="I533" i="38" s="1"/>
  <c r="L532" i="38"/>
  <c r="K532" i="38"/>
  <c r="I532" i="38"/>
  <c r="H532" i="38"/>
  <c r="L531" i="38"/>
  <c r="K531" i="38"/>
  <c r="H531" i="38"/>
  <c r="I531" i="38" s="1"/>
  <c r="L530" i="38"/>
  <c r="K530" i="38"/>
  <c r="I530" i="38"/>
  <c r="H530" i="38"/>
  <c r="L529" i="38"/>
  <c r="K529" i="38"/>
  <c r="I529" i="38"/>
  <c r="H529" i="38"/>
  <c r="L528" i="38"/>
  <c r="K528" i="38"/>
  <c r="H528" i="38"/>
  <c r="I528" i="38" s="1"/>
  <c r="L527" i="38"/>
  <c r="K527" i="38"/>
  <c r="H527" i="38"/>
  <c r="I527" i="38" s="1"/>
  <c r="L526" i="38"/>
  <c r="K526" i="38"/>
  <c r="I526" i="38"/>
  <c r="H526" i="38"/>
  <c r="L525" i="38"/>
  <c r="K525" i="38"/>
  <c r="I525" i="38"/>
  <c r="H525" i="38"/>
  <c r="L524" i="38"/>
  <c r="K524" i="38"/>
  <c r="H524" i="38"/>
  <c r="I524" i="38" s="1"/>
  <c r="L523" i="38"/>
  <c r="K523" i="38"/>
  <c r="H523" i="38"/>
  <c r="I523" i="38" s="1"/>
  <c r="L522" i="38"/>
  <c r="K522" i="38"/>
  <c r="H522" i="38"/>
  <c r="I522" i="38" s="1"/>
  <c r="L521" i="38"/>
  <c r="K521" i="38"/>
  <c r="I521" i="38"/>
  <c r="H521" i="38"/>
  <c r="L520" i="38"/>
  <c r="K520" i="38"/>
  <c r="H520" i="38"/>
  <c r="I520" i="38" s="1"/>
  <c r="L519" i="38"/>
  <c r="K519" i="38"/>
  <c r="H519" i="38"/>
  <c r="I519" i="38" s="1"/>
  <c r="L518" i="38"/>
  <c r="K518" i="38"/>
  <c r="I518" i="38"/>
  <c r="H518" i="38"/>
  <c r="L517" i="38"/>
  <c r="K517" i="38"/>
  <c r="H517" i="38"/>
  <c r="I517" i="38" s="1"/>
  <c r="L516" i="38"/>
  <c r="K516" i="38"/>
  <c r="I516" i="38"/>
  <c r="H516" i="38"/>
  <c r="L515" i="38"/>
  <c r="K515" i="38"/>
  <c r="I515" i="38"/>
  <c r="H515" i="38"/>
  <c r="L514" i="38"/>
  <c r="K514" i="38"/>
  <c r="H514" i="38"/>
  <c r="I514" i="38" s="1"/>
  <c r="L513" i="38"/>
  <c r="K513" i="38"/>
  <c r="H513" i="38"/>
  <c r="I513" i="38" s="1"/>
  <c r="L512" i="38"/>
  <c r="K512" i="38"/>
  <c r="H512" i="38"/>
  <c r="I512" i="38" s="1"/>
  <c r="L511" i="38"/>
  <c r="K511" i="38"/>
  <c r="I511" i="38"/>
  <c r="H511" i="38"/>
  <c r="L510" i="38"/>
  <c r="K510" i="38"/>
  <c r="I510" i="38"/>
  <c r="H510" i="38"/>
  <c r="L509" i="38"/>
  <c r="K509" i="38"/>
  <c r="H509" i="38"/>
  <c r="I509" i="38" s="1"/>
  <c r="L508" i="38"/>
  <c r="K508" i="38"/>
  <c r="H508" i="38"/>
  <c r="I508" i="38" s="1"/>
  <c r="L507" i="38"/>
  <c r="K507" i="38"/>
  <c r="I507" i="38"/>
  <c r="H507" i="38"/>
  <c r="L506" i="38"/>
  <c r="K506" i="38"/>
  <c r="I506" i="38"/>
  <c r="H506" i="38"/>
  <c r="L505" i="38"/>
  <c r="K505" i="38"/>
  <c r="H505" i="38"/>
  <c r="I505" i="38" s="1"/>
  <c r="L504" i="38"/>
  <c r="K504" i="38"/>
  <c r="I504" i="38"/>
  <c r="H504" i="38"/>
  <c r="L503" i="38"/>
  <c r="K503" i="38"/>
  <c r="H503" i="38"/>
  <c r="I503" i="38" s="1"/>
  <c r="L502" i="38"/>
  <c r="K502" i="38"/>
  <c r="I502" i="38"/>
  <c r="H502" i="38"/>
  <c r="L501" i="38"/>
  <c r="K501" i="38"/>
  <c r="H501" i="38"/>
  <c r="I501" i="38" s="1"/>
  <c r="L500" i="38"/>
  <c r="K500" i="38"/>
  <c r="H500" i="38"/>
  <c r="I500" i="38" s="1"/>
  <c r="L499" i="38"/>
  <c r="K499" i="38"/>
  <c r="H499" i="38"/>
  <c r="I499" i="38" s="1"/>
  <c r="L498" i="38"/>
  <c r="K498" i="38"/>
  <c r="H498" i="38"/>
  <c r="I498" i="38" s="1"/>
  <c r="L497" i="38"/>
  <c r="K497" i="38"/>
  <c r="I497" i="38"/>
  <c r="H497" i="38"/>
  <c r="L496" i="38"/>
  <c r="K496" i="38"/>
  <c r="H496" i="38"/>
  <c r="I496" i="38" s="1"/>
  <c r="L495" i="38"/>
  <c r="K495" i="38"/>
  <c r="H495" i="38"/>
  <c r="I495" i="38" s="1"/>
  <c r="L494" i="38"/>
  <c r="K494" i="38"/>
  <c r="H494" i="38"/>
  <c r="I494" i="38" s="1"/>
  <c r="L493" i="38"/>
  <c r="K493" i="38"/>
  <c r="I493" i="38"/>
  <c r="H493" i="38"/>
  <c r="L492" i="38"/>
  <c r="K492" i="38"/>
  <c r="H492" i="38"/>
  <c r="I492" i="38" s="1"/>
  <c r="L491" i="38"/>
  <c r="K491" i="38"/>
  <c r="H491" i="38"/>
  <c r="I491" i="38" s="1"/>
  <c r="L490" i="38"/>
  <c r="K490" i="38"/>
  <c r="H490" i="38"/>
  <c r="I490" i="38" s="1"/>
  <c r="L489" i="38"/>
  <c r="K489" i="38"/>
  <c r="H489" i="38"/>
  <c r="I489" i="38" s="1"/>
  <c r="L488" i="38"/>
  <c r="K488" i="38"/>
  <c r="I488" i="38"/>
  <c r="H488" i="38"/>
  <c r="L487" i="38"/>
  <c r="K487" i="38"/>
  <c r="H487" i="38"/>
  <c r="I487" i="38" s="1"/>
  <c r="L486" i="38"/>
  <c r="K486" i="38"/>
  <c r="H486" i="38"/>
  <c r="I486" i="38" s="1"/>
  <c r="L485" i="38"/>
  <c r="K485" i="38"/>
  <c r="H485" i="38"/>
  <c r="I485" i="38" s="1"/>
  <c r="L484" i="38"/>
  <c r="K484" i="38"/>
  <c r="H484" i="38"/>
  <c r="I484" i="38" s="1"/>
  <c r="L483" i="38"/>
  <c r="K483" i="38"/>
  <c r="H483" i="38"/>
  <c r="I483" i="38" s="1"/>
  <c r="L482" i="38"/>
  <c r="K482" i="38"/>
  <c r="I482" i="38"/>
  <c r="H482" i="38"/>
  <c r="L481" i="38"/>
  <c r="K481" i="38"/>
  <c r="H481" i="38"/>
  <c r="I481" i="38" s="1"/>
  <c r="L480" i="38"/>
  <c r="K480" i="38"/>
  <c r="H480" i="38"/>
  <c r="I480" i="38" s="1"/>
  <c r="L479" i="38"/>
  <c r="K479" i="38"/>
  <c r="H479" i="38"/>
  <c r="I479" i="38" s="1"/>
  <c r="L478" i="38"/>
  <c r="K478" i="38"/>
  <c r="H478" i="38"/>
  <c r="I478" i="38" s="1"/>
  <c r="L477" i="38"/>
  <c r="K477" i="38"/>
  <c r="H477" i="38"/>
  <c r="I477" i="38" s="1"/>
  <c r="L476" i="38"/>
  <c r="K476" i="38"/>
  <c r="H476" i="38"/>
  <c r="I476" i="38" s="1"/>
  <c r="L475" i="38"/>
  <c r="K475" i="38"/>
  <c r="H475" i="38"/>
  <c r="I475" i="38" s="1"/>
  <c r="L474" i="38"/>
  <c r="K474" i="38"/>
  <c r="I474" i="38"/>
  <c r="H474" i="38"/>
  <c r="L473" i="38"/>
  <c r="K473" i="38"/>
  <c r="H473" i="38"/>
  <c r="I473" i="38" s="1"/>
  <c r="L472" i="38"/>
  <c r="K472" i="38"/>
  <c r="H472" i="38"/>
  <c r="I472" i="38" s="1"/>
  <c r="L471" i="38"/>
  <c r="K471" i="38"/>
  <c r="H471" i="38"/>
  <c r="I471" i="38" s="1"/>
  <c r="L470" i="38"/>
  <c r="K470" i="38"/>
  <c r="H470" i="38"/>
  <c r="I470" i="38" s="1"/>
  <c r="L469" i="38"/>
  <c r="K469" i="38"/>
  <c r="H469" i="38"/>
  <c r="I469" i="38" s="1"/>
  <c r="L468" i="38"/>
  <c r="K468" i="38"/>
  <c r="H468" i="38"/>
  <c r="I468" i="38" s="1"/>
  <c r="L467" i="38"/>
  <c r="K467" i="38"/>
  <c r="H467" i="38"/>
  <c r="I467" i="38" s="1"/>
  <c r="L466" i="38"/>
  <c r="K466" i="38"/>
  <c r="I466" i="38"/>
  <c r="H466" i="38"/>
  <c r="L465" i="38"/>
  <c r="K465" i="38"/>
  <c r="I465" i="38"/>
  <c r="H465" i="38"/>
  <c r="L464" i="38"/>
  <c r="K464" i="38"/>
  <c r="H464" i="38"/>
  <c r="I464" i="38" s="1"/>
  <c r="L463" i="38"/>
  <c r="K463" i="38"/>
  <c r="H463" i="38"/>
  <c r="I463" i="38" s="1"/>
  <c r="L462" i="38"/>
  <c r="K462" i="38"/>
  <c r="H462" i="38"/>
  <c r="I462" i="38" s="1"/>
  <c r="L461" i="38"/>
  <c r="K461" i="38"/>
  <c r="I461" i="38"/>
  <c r="H461" i="38"/>
  <c r="L460" i="38"/>
  <c r="K460" i="38"/>
  <c r="I460" i="38"/>
  <c r="H460" i="38"/>
  <c r="L459" i="38"/>
  <c r="K459" i="38"/>
  <c r="I459" i="38"/>
  <c r="H459" i="38"/>
  <c r="L458" i="38"/>
  <c r="K458" i="38"/>
  <c r="H458" i="38"/>
  <c r="I458" i="38" s="1"/>
  <c r="L457" i="38"/>
  <c r="K457" i="38"/>
  <c r="H457" i="38"/>
  <c r="I457" i="38" s="1"/>
  <c r="L456" i="38"/>
  <c r="K456" i="38"/>
  <c r="I456" i="38"/>
  <c r="H456" i="38"/>
  <c r="L455" i="38"/>
  <c r="K455" i="38"/>
  <c r="H455" i="38"/>
  <c r="I455" i="38" s="1"/>
  <c r="L454" i="38"/>
  <c r="K454" i="38"/>
  <c r="H454" i="38"/>
  <c r="I454" i="38" s="1"/>
  <c r="L453" i="38"/>
  <c r="K453" i="38"/>
  <c r="H453" i="38"/>
  <c r="I453" i="38" s="1"/>
  <c r="L452" i="38"/>
  <c r="K452" i="38"/>
  <c r="I452" i="38"/>
  <c r="H452" i="38"/>
  <c r="L451" i="38"/>
  <c r="K451" i="38"/>
  <c r="H451" i="38"/>
  <c r="I451" i="38" s="1"/>
  <c r="L450" i="38"/>
  <c r="K450" i="38"/>
  <c r="H450" i="38"/>
  <c r="I450" i="38" s="1"/>
  <c r="L449" i="38"/>
  <c r="K449" i="38"/>
  <c r="H449" i="38"/>
  <c r="I449" i="38" s="1"/>
  <c r="L448" i="38"/>
  <c r="K448" i="38"/>
  <c r="H448" i="38"/>
  <c r="I448" i="38" s="1"/>
  <c r="L447" i="38"/>
  <c r="K447" i="38"/>
  <c r="H447" i="38"/>
  <c r="I447" i="38" s="1"/>
  <c r="L446" i="38"/>
  <c r="K446" i="38"/>
  <c r="H446" i="38"/>
  <c r="I446" i="38" s="1"/>
  <c r="L445" i="38"/>
  <c r="K445" i="38"/>
  <c r="H445" i="38"/>
  <c r="I445" i="38" s="1"/>
  <c r="L444" i="38"/>
  <c r="K444" i="38"/>
  <c r="I444" i="38"/>
  <c r="H444" i="38"/>
  <c r="L443" i="38"/>
  <c r="K443" i="38"/>
  <c r="H443" i="38"/>
  <c r="I443" i="38" s="1"/>
  <c r="L442" i="38"/>
  <c r="K442" i="38"/>
  <c r="H442" i="38"/>
  <c r="I442" i="38" s="1"/>
  <c r="L441" i="38"/>
  <c r="K441" i="38"/>
  <c r="H441" i="38"/>
  <c r="I441" i="38" s="1"/>
  <c r="L440" i="38"/>
  <c r="K440" i="38"/>
  <c r="H440" i="38"/>
  <c r="I440" i="38" s="1"/>
  <c r="L439" i="38"/>
  <c r="K439" i="38"/>
  <c r="H439" i="38"/>
  <c r="I439" i="38" s="1"/>
  <c r="L438" i="38"/>
  <c r="K438" i="38"/>
  <c r="I438" i="38"/>
  <c r="H438" i="38"/>
  <c r="L437" i="38"/>
  <c r="K437" i="38"/>
  <c r="H437" i="38"/>
  <c r="I437" i="38" s="1"/>
  <c r="L436" i="38"/>
  <c r="K436" i="38"/>
  <c r="I436" i="38"/>
  <c r="H436" i="38"/>
  <c r="L435" i="38"/>
  <c r="K435" i="38"/>
  <c r="H435" i="38"/>
  <c r="I435" i="38" s="1"/>
  <c r="L434" i="38"/>
  <c r="K434" i="38"/>
  <c r="H434" i="38"/>
  <c r="I434" i="38" s="1"/>
  <c r="L433" i="38"/>
  <c r="K433" i="38"/>
  <c r="H433" i="38"/>
  <c r="I433" i="38" s="1"/>
  <c r="L432" i="38"/>
  <c r="K432" i="38"/>
  <c r="H432" i="38"/>
  <c r="I432" i="38" s="1"/>
  <c r="L431" i="38"/>
  <c r="K431" i="38"/>
  <c r="I431" i="38"/>
  <c r="H431" i="38"/>
  <c r="L430" i="38"/>
  <c r="K430" i="38"/>
  <c r="H430" i="38"/>
  <c r="I430" i="38" s="1"/>
  <c r="L429" i="38"/>
  <c r="K429" i="38"/>
  <c r="H429" i="38"/>
  <c r="I429" i="38" s="1"/>
  <c r="L428" i="38"/>
  <c r="K428" i="38"/>
  <c r="H428" i="38"/>
  <c r="I428" i="38" s="1"/>
  <c r="L427" i="38"/>
  <c r="K427" i="38"/>
  <c r="H427" i="38"/>
  <c r="I427" i="38" s="1"/>
  <c r="L426" i="38"/>
  <c r="K426" i="38"/>
  <c r="H426" i="38"/>
  <c r="I426" i="38" s="1"/>
  <c r="L425" i="38"/>
  <c r="K425" i="38"/>
  <c r="H425" i="38"/>
  <c r="I425" i="38" s="1"/>
  <c r="L424" i="38"/>
  <c r="K424" i="38"/>
  <c r="I424" i="38"/>
  <c r="H424" i="38"/>
  <c r="L423" i="38"/>
  <c r="K423" i="38"/>
  <c r="H423" i="38"/>
  <c r="I423" i="38" s="1"/>
  <c r="L422" i="38"/>
  <c r="K422" i="38"/>
  <c r="I422" i="38"/>
  <c r="H422" i="38"/>
  <c r="L421" i="38"/>
  <c r="K421" i="38"/>
  <c r="H421" i="38"/>
  <c r="I421" i="38" s="1"/>
  <c r="L420" i="38"/>
  <c r="K420" i="38"/>
  <c r="H420" i="38"/>
  <c r="I420" i="38" s="1"/>
  <c r="L419" i="38"/>
  <c r="K419" i="38"/>
  <c r="H419" i="38"/>
  <c r="I419" i="38" s="1"/>
  <c r="L418" i="38"/>
  <c r="K418" i="38"/>
  <c r="H418" i="38"/>
  <c r="I418" i="38" s="1"/>
  <c r="L417" i="38"/>
  <c r="K417" i="38"/>
  <c r="H417" i="38"/>
  <c r="I417" i="38" s="1"/>
  <c r="L416" i="38"/>
  <c r="K416" i="38"/>
  <c r="I416" i="38"/>
  <c r="H416" i="38"/>
  <c r="L415" i="38"/>
  <c r="K415" i="38"/>
  <c r="H415" i="38"/>
  <c r="I415" i="38" s="1"/>
  <c r="L414" i="38"/>
  <c r="K414" i="38"/>
  <c r="H414" i="38"/>
  <c r="I414" i="38" s="1"/>
  <c r="L413" i="38"/>
  <c r="K413" i="38"/>
  <c r="H413" i="38"/>
  <c r="I413" i="38" s="1"/>
  <c r="L412" i="38"/>
  <c r="K412" i="38"/>
  <c r="I412" i="38"/>
  <c r="H412" i="38"/>
  <c r="L411" i="38"/>
  <c r="K411" i="38"/>
  <c r="H411" i="38"/>
  <c r="I411" i="38" s="1"/>
  <c r="L410" i="38"/>
  <c r="K410" i="38"/>
  <c r="H410" i="38"/>
  <c r="I410" i="38" s="1"/>
  <c r="L409" i="38"/>
  <c r="K409" i="38"/>
  <c r="H409" i="38"/>
  <c r="I409" i="38" s="1"/>
  <c r="L408" i="38"/>
  <c r="K408" i="38"/>
  <c r="H408" i="38"/>
  <c r="I408" i="38" s="1"/>
  <c r="L407" i="38"/>
  <c r="K407" i="38"/>
  <c r="H407" i="38"/>
  <c r="I407" i="38" s="1"/>
  <c r="L406" i="38"/>
  <c r="K406" i="38"/>
  <c r="I406" i="38"/>
  <c r="H406" i="38"/>
  <c r="L405" i="38"/>
  <c r="K405" i="38"/>
  <c r="H405" i="38"/>
  <c r="I405" i="38" s="1"/>
  <c r="L404" i="38"/>
  <c r="K404" i="38"/>
  <c r="H404" i="38"/>
  <c r="I404" i="38" s="1"/>
  <c r="L403" i="38"/>
  <c r="K403" i="38"/>
  <c r="H403" i="38"/>
  <c r="I403" i="38" s="1"/>
  <c r="L402" i="38"/>
  <c r="K402" i="38"/>
  <c r="I402" i="38"/>
  <c r="H402" i="38"/>
  <c r="L401" i="38"/>
  <c r="K401" i="38"/>
  <c r="I401" i="38"/>
  <c r="H401" i="38"/>
  <c r="L400" i="38"/>
  <c r="K400" i="38"/>
  <c r="I400" i="38"/>
  <c r="H400" i="38"/>
  <c r="L399" i="38"/>
  <c r="K399" i="38"/>
  <c r="H399" i="38"/>
  <c r="I399" i="38" s="1"/>
  <c r="L398" i="38"/>
  <c r="K398" i="38"/>
  <c r="H398" i="38"/>
  <c r="I398" i="38" s="1"/>
  <c r="L397" i="38"/>
  <c r="K397" i="38"/>
  <c r="I397" i="38"/>
  <c r="H397" i="38"/>
  <c r="L396" i="38"/>
  <c r="K396" i="38"/>
  <c r="H396" i="38"/>
  <c r="I396" i="38" s="1"/>
  <c r="L395" i="38"/>
  <c r="K395" i="38"/>
  <c r="H395" i="38"/>
  <c r="I395" i="38" s="1"/>
  <c r="L394" i="38"/>
  <c r="K394" i="38"/>
  <c r="H394" i="38"/>
  <c r="I394" i="38" s="1"/>
  <c r="L393" i="38"/>
  <c r="K393" i="38"/>
  <c r="H393" i="38"/>
  <c r="I393" i="38" s="1"/>
  <c r="L392" i="38"/>
  <c r="K392" i="38"/>
  <c r="H392" i="38"/>
  <c r="I392" i="38" s="1"/>
  <c r="L391" i="38"/>
  <c r="K391" i="38"/>
  <c r="H391" i="38"/>
  <c r="I391" i="38" s="1"/>
  <c r="L390" i="38"/>
  <c r="K390" i="38"/>
  <c r="H390" i="38"/>
  <c r="I390" i="38" s="1"/>
  <c r="L389" i="38"/>
  <c r="K389" i="38"/>
  <c r="H389" i="38"/>
  <c r="I389" i="38" s="1"/>
  <c r="L388" i="38"/>
  <c r="K388" i="38"/>
  <c r="I388" i="38"/>
  <c r="H388" i="38"/>
  <c r="L387" i="38"/>
  <c r="K387" i="38"/>
  <c r="H387" i="38"/>
  <c r="I387" i="38" s="1"/>
  <c r="L386" i="38"/>
  <c r="K386" i="38"/>
  <c r="H386" i="38"/>
  <c r="I386" i="38" s="1"/>
  <c r="L385" i="38"/>
  <c r="K385" i="38"/>
  <c r="H385" i="38"/>
  <c r="I385" i="38" s="1"/>
  <c r="L384" i="38"/>
  <c r="K384" i="38"/>
  <c r="H384" i="38"/>
  <c r="I384" i="38" s="1"/>
  <c r="L383" i="38"/>
  <c r="K383" i="38"/>
  <c r="H383" i="38"/>
  <c r="I383" i="38" s="1"/>
  <c r="L382" i="38"/>
  <c r="K382" i="38"/>
  <c r="H382" i="38"/>
  <c r="I382" i="38" s="1"/>
  <c r="L381" i="38"/>
  <c r="K381" i="38"/>
  <c r="H381" i="38"/>
  <c r="I381" i="38" s="1"/>
  <c r="L380" i="38"/>
  <c r="K380" i="38"/>
  <c r="H380" i="38"/>
  <c r="I380" i="38" s="1"/>
  <c r="L379" i="38"/>
  <c r="K379" i="38"/>
  <c r="I379" i="38"/>
  <c r="H379" i="38"/>
  <c r="L378" i="38"/>
  <c r="K378" i="38"/>
  <c r="I378" i="38"/>
  <c r="H378" i="38"/>
  <c r="L377" i="38"/>
  <c r="K377" i="38"/>
  <c r="H377" i="38"/>
  <c r="I377" i="38" s="1"/>
  <c r="L376" i="38"/>
  <c r="K376" i="38"/>
  <c r="H376" i="38"/>
  <c r="I376" i="38" s="1"/>
  <c r="L375" i="38"/>
  <c r="K375" i="38"/>
  <c r="H375" i="38"/>
  <c r="I375" i="38" s="1"/>
  <c r="L374" i="38"/>
  <c r="K374" i="38"/>
  <c r="H374" i="38"/>
  <c r="I374" i="38" s="1"/>
  <c r="L373" i="38"/>
  <c r="K373" i="38"/>
  <c r="H373" i="38"/>
  <c r="I373" i="38" s="1"/>
  <c r="L372" i="38"/>
  <c r="K372" i="38"/>
  <c r="H372" i="38"/>
  <c r="I372" i="38" s="1"/>
  <c r="L371" i="38"/>
  <c r="K371" i="38"/>
  <c r="I371" i="38"/>
  <c r="H371" i="38"/>
  <c r="L370" i="38"/>
  <c r="K370" i="38"/>
  <c r="H370" i="38"/>
  <c r="I370" i="38" s="1"/>
  <c r="L369" i="38"/>
  <c r="K369" i="38"/>
  <c r="H369" i="38"/>
  <c r="I369" i="38" s="1"/>
  <c r="L368" i="38"/>
  <c r="K368" i="38"/>
  <c r="I368" i="38"/>
  <c r="H368" i="38"/>
  <c r="L367" i="38"/>
  <c r="K367" i="38"/>
  <c r="H367" i="38"/>
  <c r="I367" i="38" s="1"/>
  <c r="L366" i="38"/>
  <c r="K366" i="38"/>
  <c r="H366" i="38"/>
  <c r="I366" i="38" s="1"/>
  <c r="L365" i="38"/>
  <c r="K365" i="38"/>
  <c r="H365" i="38"/>
  <c r="I365" i="38" s="1"/>
  <c r="L364" i="38"/>
  <c r="K364" i="38"/>
  <c r="I364" i="38"/>
  <c r="H364" i="38"/>
  <c r="L363" i="38"/>
  <c r="K363" i="38"/>
  <c r="H363" i="38"/>
  <c r="I363" i="38" s="1"/>
  <c r="L362" i="38"/>
  <c r="K362" i="38"/>
  <c r="H362" i="38"/>
  <c r="I362" i="38" s="1"/>
  <c r="L361" i="38"/>
  <c r="K361" i="38"/>
  <c r="H361" i="38"/>
  <c r="I361" i="38" s="1"/>
  <c r="L360" i="38"/>
  <c r="K360" i="38"/>
  <c r="H360" i="38"/>
  <c r="I360" i="38" s="1"/>
  <c r="L359" i="38"/>
  <c r="K359" i="38"/>
  <c r="H359" i="38"/>
  <c r="I359" i="38" s="1"/>
  <c r="L358" i="38"/>
  <c r="K358" i="38"/>
  <c r="H358" i="38"/>
  <c r="I358" i="38" s="1"/>
  <c r="L357" i="38"/>
  <c r="K357" i="38"/>
  <c r="H357" i="38"/>
  <c r="I357" i="38" s="1"/>
  <c r="L356" i="38"/>
  <c r="K356" i="38"/>
  <c r="I356" i="38"/>
  <c r="H356" i="38"/>
  <c r="L355" i="38"/>
  <c r="K355" i="38"/>
  <c r="H355" i="38"/>
  <c r="I355" i="38" s="1"/>
  <c r="L354" i="38"/>
  <c r="K354" i="38"/>
  <c r="H354" i="38"/>
  <c r="I354" i="38" s="1"/>
  <c r="L353" i="38"/>
  <c r="K353" i="38"/>
  <c r="H353" i="38"/>
  <c r="I353" i="38" s="1"/>
  <c r="L352" i="38"/>
  <c r="K352" i="38"/>
  <c r="H352" i="38"/>
  <c r="I352" i="38" s="1"/>
  <c r="L351" i="38"/>
  <c r="K351" i="38"/>
  <c r="H351" i="38"/>
  <c r="I351" i="38" s="1"/>
  <c r="L350" i="38"/>
  <c r="K350" i="38"/>
  <c r="I350" i="38"/>
  <c r="H350" i="38"/>
  <c r="L349" i="38"/>
  <c r="K349" i="38"/>
  <c r="H349" i="38"/>
  <c r="I349" i="38" s="1"/>
  <c r="L348" i="38"/>
  <c r="K348" i="38"/>
  <c r="H348" i="38"/>
  <c r="I348" i="38" s="1"/>
  <c r="L347" i="38"/>
  <c r="K347" i="38"/>
  <c r="H347" i="38"/>
  <c r="I347" i="38" s="1"/>
  <c r="L346" i="38"/>
  <c r="K346" i="38"/>
  <c r="H346" i="38"/>
  <c r="I346" i="38" s="1"/>
  <c r="L345" i="38"/>
  <c r="K345" i="38"/>
  <c r="H345" i="38"/>
  <c r="I345" i="38" s="1"/>
  <c r="L344" i="38"/>
  <c r="K344" i="38"/>
  <c r="H344" i="38"/>
  <c r="I344" i="38" s="1"/>
  <c r="L343" i="38"/>
  <c r="K343" i="38"/>
  <c r="H343" i="38"/>
  <c r="I343" i="38" s="1"/>
  <c r="L342" i="38"/>
  <c r="K342" i="38"/>
  <c r="H342" i="38"/>
  <c r="I342" i="38" s="1"/>
  <c r="L341" i="38"/>
  <c r="K341" i="38"/>
  <c r="H341" i="38"/>
  <c r="I341" i="38" s="1"/>
  <c r="L340" i="38"/>
  <c r="K340" i="38"/>
  <c r="H340" i="38"/>
  <c r="I340" i="38" s="1"/>
  <c r="L339" i="38"/>
  <c r="K339" i="38"/>
  <c r="H339" i="38"/>
  <c r="I339" i="38" s="1"/>
  <c r="L338" i="38"/>
  <c r="K338" i="38"/>
  <c r="H338" i="38"/>
  <c r="I338" i="38" s="1"/>
  <c r="L337" i="38"/>
  <c r="K337" i="38"/>
  <c r="H337" i="38"/>
  <c r="I337" i="38" s="1"/>
  <c r="L336" i="38"/>
  <c r="K336" i="38"/>
  <c r="I336" i="38"/>
  <c r="H336" i="38"/>
  <c r="L335" i="38"/>
  <c r="K335" i="38"/>
  <c r="I335" i="38"/>
  <c r="H335" i="38"/>
  <c r="L334" i="38"/>
  <c r="K334" i="38"/>
  <c r="I334" i="38"/>
  <c r="H334" i="38"/>
  <c r="L333" i="38"/>
  <c r="K333" i="38"/>
  <c r="H333" i="38"/>
  <c r="I333" i="38" s="1"/>
  <c r="L332" i="38"/>
  <c r="K332" i="38"/>
  <c r="H332" i="38"/>
  <c r="I332" i="38" s="1"/>
  <c r="L331" i="38"/>
  <c r="K331" i="38"/>
  <c r="H331" i="38"/>
  <c r="I331" i="38" s="1"/>
  <c r="L330" i="38"/>
  <c r="K330" i="38"/>
  <c r="H330" i="38"/>
  <c r="I330" i="38" s="1"/>
  <c r="L329" i="38"/>
  <c r="K329" i="38"/>
  <c r="H329" i="38"/>
  <c r="I329" i="38" s="1"/>
  <c r="L328" i="38"/>
  <c r="K328" i="38"/>
  <c r="H328" i="38"/>
  <c r="I328" i="38" s="1"/>
  <c r="L327" i="38"/>
  <c r="K327" i="38"/>
  <c r="H327" i="38"/>
  <c r="I327" i="38" s="1"/>
  <c r="L326" i="38"/>
  <c r="K326" i="38"/>
  <c r="I326" i="38"/>
  <c r="H326" i="38"/>
  <c r="L325" i="38"/>
  <c r="K325" i="38"/>
  <c r="H325" i="38"/>
  <c r="I325" i="38" s="1"/>
  <c r="L324" i="38"/>
  <c r="K324" i="38"/>
  <c r="H324" i="38"/>
  <c r="I324" i="38" s="1"/>
  <c r="L323" i="38"/>
  <c r="K323" i="38"/>
  <c r="H323" i="38"/>
  <c r="I323" i="38" s="1"/>
  <c r="L322" i="38"/>
  <c r="K322" i="38"/>
  <c r="I322" i="38"/>
  <c r="H322" i="38"/>
  <c r="L321" i="38"/>
  <c r="K321" i="38"/>
  <c r="H321" i="38"/>
  <c r="I321" i="38" s="1"/>
  <c r="L320" i="38"/>
  <c r="K320" i="38"/>
  <c r="H320" i="38"/>
  <c r="I320" i="38" s="1"/>
  <c r="L319" i="38"/>
  <c r="K319" i="38"/>
  <c r="I319" i="38"/>
  <c r="H319" i="38"/>
  <c r="L318" i="38"/>
  <c r="K318" i="38"/>
  <c r="H318" i="38"/>
  <c r="I318" i="38" s="1"/>
  <c r="L317" i="38"/>
  <c r="K317" i="38"/>
  <c r="I317" i="38"/>
  <c r="H317" i="38"/>
  <c r="L316" i="38"/>
  <c r="K316" i="38"/>
  <c r="H316" i="38"/>
  <c r="I316" i="38" s="1"/>
  <c r="L315" i="38"/>
  <c r="K315" i="38"/>
  <c r="H315" i="38"/>
  <c r="I315" i="38" s="1"/>
  <c r="L314" i="38"/>
  <c r="K314" i="38"/>
  <c r="I314" i="38"/>
  <c r="H314" i="38"/>
  <c r="L313" i="38"/>
  <c r="K313" i="38"/>
  <c r="H313" i="38"/>
  <c r="I313" i="38" s="1"/>
  <c r="L312" i="38"/>
  <c r="K312" i="38"/>
  <c r="I312" i="38"/>
  <c r="H312" i="38"/>
  <c r="L311" i="38"/>
  <c r="K311" i="38"/>
  <c r="H311" i="38"/>
  <c r="I311" i="38" s="1"/>
  <c r="L310" i="38"/>
  <c r="K310" i="38"/>
  <c r="H310" i="38"/>
  <c r="I310" i="38" s="1"/>
  <c r="L309" i="38"/>
  <c r="K309" i="38"/>
  <c r="I309" i="38"/>
  <c r="H309" i="38"/>
  <c r="L308" i="38"/>
  <c r="K308" i="38"/>
  <c r="I308" i="38"/>
  <c r="H308" i="38"/>
  <c r="L307" i="38"/>
  <c r="K307" i="38"/>
  <c r="H307" i="38"/>
  <c r="I307" i="38" s="1"/>
  <c r="L306" i="38"/>
  <c r="K306" i="38"/>
  <c r="H306" i="38"/>
  <c r="I306" i="38" s="1"/>
  <c r="L305" i="38"/>
  <c r="K305" i="38"/>
  <c r="H305" i="38"/>
  <c r="I305" i="38" s="1"/>
  <c r="L304" i="38"/>
  <c r="K304" i="38"/>
  <c r="I304" i="38"/>
  <c r="H304" i="38"/>
  <c r="L303" i="38"/>
  <c r="K303" i="38"/>
  <c r="H303" i="38"/>
  <c r="I303" i="38" s="1"/>
  <c r="L302" i="38"/>
  <c r="K302" i="38"/>
  <c r="H302" i="38"/>
  <c r="I302" i="38" s="1"/>
  <c r="L301" i="38"/>
  <c r="K301" i="38"/>
  <c r="H301" i="38"/>
  <c r="I301" i="38" s="1"/>
  <c r="L300" i="38"/>
  <c r="K300" i="38"/>
  <c r="H300" i="38"/>
  <c r="I300" i="38" s="1"/>
  <c r="L299" i="38"/>
  <c r="K299" i="38"/>
  <c r="I299" i="38"/>
  <c r="H299" i="38"/>
  <c r="L298" i="38"/>
  <c r="K298" i="38"/>
  <c r="H298" i="38"/>
  <c r="I298" i="38" s="1"/>
  <c r="L297" i="38"/>
  <c r="K297" i="38"/>
  <c r="H297" i="38"/>
  <c r="I297" i="38" s="1"/>
  <c r="L296" i="38"/>
  <c r="K296" i="38"/>
  <c r="H296" i="38"/>
  <c r="I296" i="38" s="1"/>
  <c r="L295" i="38"/>
  <c r="K295" i="38"/>
  <c r="H295" i="38"/>
  <c r="I295" i="38" s="1"/>
  <c r="L294" i="38"/>
  <c r="K294" i="38"/>
  <c r="H294" i="38"/>
  <c r="I294" i="38" s="1"/>
  <c r="L293" i="38"/>
  <c r="K293" i="38"/>
  <c r="H293" i="38"/>
  <c r="I293" i="38" s="1"/>
  <c r="L292" i="38"/>
  <c r="K292" i="38"/>
  <c r="H292" i="38"/>
  <c r="I292" i="38" s="1"/>
  <c r="L291" i="38"/>
  <c r="K291" i="38"/>
  <c r="I291" i="38"/>
  <c r="H291" i="38"/>
  <c r="L290" i="38"/>
  <c r="K290" i="38"/>
  <c r="I290" i="38"/>
  <c r="H290" i="38"/>
  <c r="L289" i="38"/>
  <c r="K289" i="38"/>
  <c r="H289" i="38"/>
  <c r="I289" i="38" s="1"/>
  <c r="L288" i="38"/>
  <c r="K288" i="38"/>
  <c r="H288" i="38"/>
  <c r="I288" i="38" s="1"/>
  <c r="L287" i="38"/>
  <c r="K287" i="38"/>
  <c r="H287" i="38"/>
  <c r="I287" i="38" s="1"/>
  <c r="L286" i="38"/>
  <c r="K286" i="38"/>
  <c r="H286" i="38"/>
  <c r="I286" i="38" s="1"/>
  <c r="L285" i="38"/>
  <c r="K285" i="38"/>
  <c r="I285" i="38"/>
  <c r="H285" i="38"/>
  <c r="L284" i="38"/>
  <c r="K284" i="38"/>
  <c r="H284" i="38"/>
  <c r="I284" i="38" s="1"/>
  <c r="L283" i="38"/>
  <c r="K283" i="38"/>
  <c r="H283" i="38"/>
  <c r="I283" i="38" s="1"/>
  <c r="L282" i="38"/>
  <c r="K282" i="38"/>
  <c r="H282" i="38"/>
  <c r="I282" i="38" s="1"/>
  <c r="L281" i="38"/>
  <c r="K281" i="38"/>
  <c r="H281" i="38"/>
  <c r="I281" i="38" s="1"/>
  <c r="L280" i="38"/>
  <c r="K280" i="38"/>
  <c r="H280" i="38"/>
  <c r="I280" i="38" s="1"/>
  <c r="L279" i="38"/>
  <c r="K279" i="38"/>
  <c r="H279" i="38"/>
  <c r="I279" i="38" s="1"/>
  <c r="L278" i="38"/>
  <c r="K278" i="38"/>
  <c r="H278" i="38"/>
  <c r="I278" i="38" s="1"/>
  <c r="L277" i="38"/>
  <c r="K277" i="38"/>
  <c r="H277" i="38"/>
  <c r="I277" i="38" s="1"/>
  <c r="L276" i="38"/>
  <c r="K276" i="38"/>
  <c r="I276" i="38"/>
  <c r="H276" i="38"/>
  <c r="L275" i="38"/>
  <c r="K275" i="38"/>
  <c r="H275" i="38"/>
  <c r="I275" i="38" s="1"/>
  <c r="L274" i="38"/>
  <c r="K274" i="38"/>
  <c r="H274" i="38"/>
  <c r="I274" i="38" s="1"/>
  <c r="L273" i="38"/>
  <c r="K273" i="38"/>
  <c r="H273" i="38"/>
  <c r="I273" i="38" s="1"/>
  <c r="L272" i="38"/>
  <c r="K272" i="38"/>
  <c r="H272" i="38"/>
  <c r="I272" i="38" s="1"/>
  <c r="L271" i="38"/>
  <c r="K271" i="38"/>
  <c r="H271" i="38"/>
  <c r="I271" i="38" s="1"/>
  <c r="L270" i="38"/>
  <c r="K270" i="38"/>
  <c r="H270" i="38"/>
  <c r="I270" i="38" s="1"/>
  <c r="L269" i="38"/>
  <c r="K269" i="38"/>
  <c r="H269" i="38"/>
  <c r="I269" i="38" s="1"/>
  <c r="L268" i="38"/>
  <c r="K268" i="38"/>
  <c r="I268" i="38"/>
  <c r="H268" i="38"/>
  <c r="L267" i="38"/>
  <c r="K267" i="38"/>
  <c r="I267" i="38"/>
  <c r="H267" i="38"/>
  <c r="L266" i="38"/>
  <c r="K266" i="38"/>
  <c r="H266" i="38"/>
  <c r="I266" i="38" s="1"/>
  <c r="L265" i="38"/>
  <c r="K265" i="38"/>
  <c r="H265" i="38"/>
  <c r="I265" i="38" s="1"/>
  <c r="L264" i="38"/>
  <c r="K264" i="38"/>
  <c r="H264" i="38"/>
  <c r="I264" i="38" s="1"/>
  <c r="L263" i="38"/>
  <c r="K263" i="38"/>
  <c r="H263" i="38"/>
  <c r="I263" i="38" s="1"/>
  <c r="L262" i="38"/>
  <c r="K262" i="38"/>
  <c r="H262" i="38"/>
  <c r="I262" i="38" s="1"/>
  <c r="L261" i="38"/>
  <c r="K261" i="38"/>
  <c r="I261" i="38"/>
  <c r="H261" i="38"/>
  <c r="L260" i="38"/>
  <c r="K260" i="38"/>
  <c r="I260" i="38"/>
  <c r="H260" i="38"/>
  <c r="L259" i="38"/>
  <c r="K259" i="38"/>
  <c r="H259" i="38"/>
  <c r="I259" i="38" s="1"/>
  <c r="L258" i="38"/>
  <c r="K258" i="38"/>
  <c r="I258" i="38"/>
  <c r="H258" i="38"/>
  <c r="L257" i="38"/>
  <c r="K257" i="38"/>
  <c r="H257" i="38"/>
  <c r="I257" i="38" s="1"/>
  <c r="L256" i="38"/>
  <c r="K256" i="38"/>
  <c r="I256" i="38"/>
  <c r="H256" i="38"/>
  <c r="L255" i="38"/>
  <c r="K255" i="38"/>
  <c r="H255" i="38"/>
  <c r="I255" i="38" s="1"/>
  <c r="L254" i="38"/>
  <c r="K254" i="38"/>
  <c r="H254" i="38"/>
  <c r="I254" i="38" s="1"/>
  <c r="L253" i="38"/>
  <c r="K253" i="38"/>
  <c r="H253" i="38"/>
  <c r="I253" i="38" s="1"/>
  <c r="L252" i="38"/>
  <c r="K252" i="38"/>
  <c r="H252" i="38"/>
  <c r="I252" i="38" s="1"/>
  <c r="L251" i="38"/>
  <c r="K251" i="38"/>
  <c r="H251" i="38"/>
  <c r="I251" i="38" s="1"/>
  <c r="L250" i="38"/>
  <c r="K250" i="38"/>
  <c r="H250" i="38"/>
  <c r="I250" i="38" s="1"/>
  <c r="L249" i="38"/>
  <c r="K249" i="38"/>
  <c r="I249" i="38"/>
  <c r="H249" i="38"/>
  <c r="L248" i="38"/>
  <c r="K248" i="38"/>
  <c r="H248" i="38"/>
  <c r="I248" i="38" s="1"/>
  <c r="L247" i="38"/>
  <c r="K247" i="38"/>
  <c r="H247" i="38"/>
  <c r="I247" i="38" s="1"/>
  <c r="L246" i="38"/>
  <c r="K246" i="38"/>
  <c r="I246" i="38"/>
  <c r="H246" i="38"/>
  <c r="L245" i="38"/>
  <c r="K245" i="38"/>
  <c r="H245" i="38"/>
  <c r="I245" i="38" s="1"/>
  <c r="L244" i="38"/>
  <c r="K244" i="38"/>
  <c r="H244" i="38"/>
  <c r="I244" i="38" s="1"/>
  <c r="L243" i="38"/>
  <c r="K243" i="38"/>
  <c r="I243" i="38"/>
  <c r="H243" i="38"/>
  <c r="L242" i="38"/>
  <c r="K242" i="38"/>
  <c r="H242" i="38"/>
  <c r="I242" i="38" s="1"/>
  <c r="L241" i="38"/>
  <c r="K241" i="38"/>
  <c r="H241" i="38"/>
  <c r="I241" i="38" s="1"/>
  <c r="L240" i="38"/>
  <c r="K240" i="38"/>
  <c r="H240" i="38"/>
  <c r="I240" i="38" s="1"/>
  <c r="L239" i="38"/>
  <c r="K239" i="38"/>
  <c r="H239" i="38"/>
  <c r="I239" i="38" s="1"/>
  <c r="L238" i="38"/>
  <c r="K238" i="38"/>
  <c r="I238" i="38"/>
  <c r="H238" i="38"/>
  <c r="L237" i="38"/>
  <c r="K237" i="38"/>
  <c r="H237" i="38"/>
  <c r="I237" i="38" s="1"/>
  <c r="L236" i="38"/>
  <c r="K236" i="38"/>
  <c r="H236" i="38"/>
  <c r="I236" i="38" s="1"/>
  <c r="L235" i="38"/>
  <c r="K235" i="38"/>
  <c r="H235" i="38"/>
  <c r="I235" i="38" s="1"/>
  <c r="L234" i="38"/>
  <c r="K234" i="38"/>
  <c r="H234" i="38"/>
  <c r="I234" i="38" s="1"/>
  <c r="L233" i="38"/>
  <c r="K233" i="38"/>
  <c r="H233" i="38"/>
  <c r="I233" i="38" s="1"/>
  <c r="L232" i="38"/>
  <c r="K232" i="38"/>
  <c r="I232" i="38"/>
  <c r="H232" i="38"/>
  <c r="L231" i="38"/>
  <c r="K231" i="38"/>
  <c r="H231" i="38"/>
  <c r="I231" i="38" s="1"/>
  <c r="L230" i="38"/>
  <c r="K230" i="38"/>
  <c r="H230" i="38"/>
  <c r="I230" i="38" s="1"/>
  <c r="L229" i="38"/>
  <c r="K229" i="38"/>
  <c r="H229" i="38"/>
  <c r="I229" i="38" s="1"/>
  <c r="L228" i="38"/>
  <c r="K228" i="38"/>
  <c r="H228" i="38"/>
  <c r="I228" i="38" s="1"/>
  <c r="L227" i="38"/>
  <c r="K227" i="38"/>
  <c r="H227" i="38"/>
  <c r="I227" i="38" s="1"/>
  <c r="L226" i="38"/>
  <c r="K226" i="38"/>
  <c r="H226" i="38"/>
  <c r="I226" i="38" s="1"/>
  <c r="L225" i="38"/>
  <c r="K225" i="38"/>
  <c r="H225" i="38"/>
  <c r="I225" i="38" s="1"/>
  <c r="L224" i="38"/>
  <c r="K224" i="38"/>
  <c r="I224" i="38"/>
  <c r="H224" i="38"/>
  <c r="L223" i="38"/>
  <c r="K223" i="38"/>
  <c r="H223" i="38"/>
  <c r="I223" i="38" s="1"/>
  <c r="L222" i="38"/>
  <c r="K222" i="38"/>
  <c r="H222" i="38"/>
  <c r="I222" i="38" s="1"/>
  <c r="L221" i="38"/>
  <c r="K221" i="38"/>
  <c r="H221" i="38"/>
  <c r="I221" i="38" s="1"/>
  <c r="L220" i="38"/>
  <c r="K220" i="38"/>
  <c r="H220" i="38"/>
  <c r="I220" i="38" s="1"/>
  <c r="L219" i="38"/>
  <c r="K219" i="38"/>
  <c r="H219" i="38"/>
  <c r="I219" i="38" s="1"/>
  <c r="L218" i="38"/>
  <c r="K218" i="38"/>
  <c r="H218" i="38"/>
  <c r="I218" i="38" s="1"/>
  <c r="L217" i="38"/>
  <c r="K217" i="38"/>
  <c r="H217" i="38"/>
  <c r="I217" i="38" s="1"/>
  <c r="L216" i="38"/>
  <c r="K216" i="38"/>
  <c r="H216" i="38"/>
  <c r="I216" i="38" s="1"/>
  <c r="L215" i="38"/>
  <c r="K215" i="38"/>
  <c r="H215" i="38"/>
  <c r="I215" i="38" s="1"/>
  <c r="L214" i="38"/>
  <c r="K214" i="38"/>
  <c r="I214" i="38"/>
  <c r="H214" i="38"/>
  <c r="L213" i="38"/>
  <c r="K213" i="38"/>
  <c r="H213" i="38"/>
  <c r="I213" i="38" s="1"/>
  <c r="L212" i="38"/>
  <c r="K212" i="38"/>
  <c r="H212" i="38"/>
  <c r="I212" i="38" s="1"/>
  <c r="L211" i="38"/>
  <c r="K211" i="38"/>
  <c r="H211" i="38"/>
  <c r="I211" i="38" s="1"/>
  <c r="L210" i="38"/>
  <c r="K210" i="38"/>
  <c r="H210" i="38"/>
  <c r="I210" i="38" s="1"/>
  <c r="L209" i="38"/>
  <c r="K209" i="38"/>
  <c r="H209" i="38"/>
  <c r="I209" i="38" s="1"/>
  <c r="M208" i="38"/>
  <c r="L208" i="38"/>
  <c r="K208" i="38"/>
  <c r="H208" i="38"/>
  <c r="I208" i="38" s="1"/>
  <c r="M207" i="38"/>
  <c r="L207" i="38"/>
  <c r="K207" i="38"/>
  <c r="H207" i="38"/>
  <c r="I207" i="38" s="1"/>
  <c r="M206" i="38"/>
  <c r="L206" i="38"/>
  <c r="K206" i="38"/>
  <c r="H206" i="38"/>
  <c r="I206" i="38" s="1"/>
  <c r="M205" i="38"/>
  <c r="L205" i="38"/>
  <c r="K205" i="38"/>
  <c r="H205" i="38"/>
  <c r="I205" i="38" s="1"/>
  <c r="M204" i="38"/>
  <c r="L204" i="38"/>
  <c r="K204" i="38"/>
  <c r="H204" i="38"/>
  <c r="I204" i="38" s="1"/>
  <c r="M203" i="38"/>
  <c r="L203" i="38"/>
  <c r="K203" i="38"/>
  <c r="H203" i="38"/>
  <c r="I203" i="38" s="1"/>
  <c r="M202" i="38"/>
  <c r="L202" i="38"/>
  <c r="K202" i="38"/>
  <c r="H202" i="38"/>
  <c r="I202" i="38" s="1"/>
  <c r="M201" i="38"/>
  <c r="L201" i="38"/>
  <c r="K201" i="38"/>
  <c r="H201" i="38"/>
  <c r="I201" i="38" s="1"/>
  <c r="M200" i="38"/>
  <c r="L200" i="38"/>
  <c r="K200" i="38"/>
  <c r="H200" i="38"/>
  <c r="I200" i="38" s="1"/>
  <c r="M199" i="38"/>
  <c r="L199" i="38"/>
  <c r="K199" i="38"/>
  <c r="H199" i="38"/>
  <c r="I199" i="38" s="1"/>
  <c r="M198" i="38"/>
  <c r="L198" i="38"/>
  <c r="K198" i="38"/>
  <c r="H198" i="38"/>
  <c r="I198" i="38" s="1"/>
  <c r="M197" i="38"/>
  <c r="L197" i="38"/>
  <c r="K197" i="38"/>
  <c r="H197" i="38"/>
  <c r="I197" i="38" s="1"/>
  <c r="M196" i="38"/>
  <c r="L196" i="38"/>
  <c r="K196" i="38"/>
  <c r="H196" i="38"/>
  <c r="I196" i="38" s="1"/>
  <c r="M195" i="38"/>
  <c r="L195" i="38"/>
  <c r="K195" i="38"/>
  <c r="H195" i="38"/>
  <c r="I195" i="38" s="1"/>
  <c r="M194" i="38"/>
  <c r="L194" i="38"/>
  <c r="K194" i="38"/>
  <c r="H194" i="38"/>
  <c r="I194" i="38" s="1"/>
  <c r="M193" i="38"/>
  <c r="L193" i="38"/>
  <c r="K193" i="38"/>
  <c r="H193" i="38"/>
  <c r="I193" i="38" s="1"/>
  <c r="M192" i="38"/>
  <c r="L192" i="38"/>
  <c r="K192" i="38"/>
  <c r="H192" i="38"/>
  <c r="I192" i="38" s="1"/>
  <c r="M191" i="38"/>
  <c r="L191" i="38"/>
  <c r="K191" i="38"/>
  <c r="H191" i="38"/>
  <c r="I191" i="38" s="1"/>
  <c r="M190" i="38"/>
  <c r="L190" i="38"/>
  <c r="K190" i="38"/>
  <c r="H190" i="38"/>
  <c r="I190" i="38" s="1"/>
  <c r="M189" i="38"/>
  <c r="L189" i="38"/>
  <c r="K189" i="38"/>
  <c r="H189" i="38"/>
  <c r="I189" i="38" s="1"/>
  <c r="M188" i="38"/>
  <c r="L188" i="38"/>
  <c r="K188" i="38"/>
  <c r="H188" i="38"/>
  <c r="I188" i="38" s="1"/>
  <c r="M187" i="38"/>
  <c r="L187" i="38"/>
  <c r="K187" i="38"/>
  <c r="I187" i="38"/>
  <c r="H187" i="38"/>
  <c r="M186" i="38"/>
  <c r="L186" i="38"/>
  <c r="K186" i="38"/>
  <c r="H186" i="38"/>
  <c r="I186" i="38" s="1"/>
  <c r="M185" i="38"/>
  <c r="L185" i="38"/>
  <c r="K185" i="38"/>
  <c r="H185" i="38"/>
  <c r="I185" i="38" s="1"/>
  <c r="M184" i="38"/>
  <c r="L184" i="38"/>
  <c r="K184" i="38"/>
  <c r="H184" i="38"/>
  <c r="I184" i="38" s="1"/>
  <c r="M183" i="38"/>
  <c r="L183" i="38"/>
  <c r="K183" i="38"/>
  <c r="H183" i="38"/>
  <c r="I183" i="38" s="1"/>
  <c r="M182" i="38"/>
  <c r="L182" i="38"/>
  <c r="K182" i="38"/>
  <c r="H182" i="38"/>
  <c r="I182" i="38" s="1"/>
  <c r="M181" i="38"/>
  <c r="L181" i="38"/>
  <c r="K181" i="38"/>
  <c r="H181" i="38"/>
  <c r="I181" i="38" s="1"/>
  <c r="M180" i="38"/>
  <c r="L180" i="38"/>
  <c r="K180" i="38"/>
  <c r="H180" i="38"/>
  <c r="I180" i="38" s="1"/>
  <c r="M179" i="38"/>
  <c r="L179" i="38"/>
  <c r="K179" i="38"/>
  <c r="H179" i="38"/>
  <c r="I179" i="38" s="1"/>
  <c r="M178" i="38"/>
  <c r="L178" i="38"/>
  <c r="K178" i="38"/>
  <c r="H178" i="38"/>
  <c r="I178" i="38" s="1"/>
  <c r="M177" i="38"/>
  <c r="L177" i="38"/>
  <c r="K177" i="38"/>
  <c r="I177" i="38"/>
  <c r="H177" i="38"/>
  <c r="M176" i="38"/>
  <c r="L176" i="38"/>
  <c r="K176" i="38"/>
  <c r="H176" i="38"/>
  <c r="I176" i="38" s="1"/>
  <c r="M175" i="38"/>
  <c r="L175" i="38"/>
  <c r="K175" i="38"/>
  <c r="H175" i="38"/>
  <c r="I175" i="38" s="1"/>
  <c r="M174" i="38"/>
  <c r="L174" i="38"/>
  <c r="K174" i="38"/>
  <c r="H174" i="38"/>
  <c r="I174" i="38" s="1"/>
  <c r="M173" i="38"/>
  <c r="L173" i="38"/>
  <c r="K173" i="38"/>
  <c r="I173" i="38"/>
  <c r="H173" i="38"/>
  <c r="M172" i="38"/>
  <c r="L172" i="38"/>
  <c r="K172" i="38"/>
  <c r="H172" i="38"/>
  <c r="I172" i="38" s="1"/>
  <c r="M171" i="38"/>
  <c r="L171" i="38"/>
  <c r="K171" i="38"/>
  <c r="H171" i="38"/>
  <c r="I171" i="38" s="1"/>
  <c r="M170" i="38"/>
  <c r="L170" i="38"/>
  <c r="K170" i="38"/>
  <c r="H170" i="38"/>
  <c r="I170" i="38" s="1"/>
  <c r="M169" i="38"/>
  <c r="L169" i="38"/>
  <c r="K169" i="38"/>
  <c r="H169" i="38"/>
  <c r="I169" i="38" s="1"/>
  <c r="M168" i="38"/>
  <c r="L168" i="38"/>
  <c r="K168" i="38"/>
  <c r="H168" i="38"/>
  <c r="I168" i="38" s="1"/>
  <c r="M167" i="38"/>
  <c r="L167" i="38"/>
  <c r="K167" i="38"/>
  <c r="H167" i="38"/>
  <c r="I167" i="38" s="1"/>
  <c r="M166" i="38"/>
  <c r="L166" i="38"/>
  <c r="K166" i="38"/>
  <c r="H166" i="38"/>
  <c r="I166" i="38" s="1"/>
  <c r="M165" i="38"/>
  <c r="L165" i="38"/>
  <c r="K165" i="38"/>
  <c r="H165" i="38"/>
  <c r="I165" i="38" s="1"/>
  <c r="M164" i="38"/>
  <c r="L164" i="38"/>
  <c r="K164" i="38"/>
  <c r="H164" i="38"/>
  <c r="I164" i="38" s="1"/>
  <c r="M163" i="38"/>
  <c r="L163" i="38"/>
  <c r="K163" i="38"/>
  <c r="H163" i="38"/>
  <c r="I163" i="38" s="1"/>
  <c r="M162" i="38"/>
  <c r="L162" i="38"/>
  <c r="K162" i="38"/>
  <c r="H162" i="38"/>
  <c r="I162" i="38" s="1"/>
  <c r="M161" i="38"/>
  <c r="L161" i="38"/>
  <c r="K161" i="38"/>
  <c r="I161" i="38"/>
  <c r="H161" i="38"/>
  <c r="M160" i="38"/>
  <c r="L160" i="38"/>
  <c r="K160" i="38"/>
  <c r="H160" i="38"/>
  <c r="I160" i="38" s="1"/>
  <c r="M159" i="38"/>
  <c r="L159" i="38"/>
  <c r="K159" i="38"/>
  <c r="H159" i="38"/>
  <c r="I159" i="38" s="1"/>
  <c r="M158" i="38"/>
  <c r="L158" i="38"/>
  <c r="K158" i="38"/>
  <c r="H158" i="38"/>
  <c r="I158" i="38" s="1"/>
  <c r="M157" i="38"/>
  <c r="L157" i="38"/>
  <c r="K157" i="38"/>
  <c r="H157" i="38"/>
  <c r="I157" i="38" s="1"/>
  <c r="M156" i="38"/>
  <c r="L156" i="38"/>
  <c r="K156" i="38"/>
  <c r="H156" i="38"/>
  <c r="I156" i="38" s="1"/>
  <c r="M155" i="38"/>
  <c r="L155" i="38"/>
  <c r="K155" i="38"/>
  <c r="H155" i="38"/>
  <c r="I155" i="38" s="1"/>
  <c r="M154" i="38"/>
  <c r="L154" i="38"/>
  <c r="K154" i="38"/>
  <c r="H154" i="38"/>
  <c r="I154" i="38" s="1"/>
  <c r="M153" i="38"/>
  <c r="L153" i="38"/>
  <c r="K153" i="38"/>
  <c r="H153" i="38"/>
  <c r="I153" i="38" s="1"/>
  <c r="M152" i="38"/>
  <c r="L152" i="38"/>
  <c r="K152" i="38"/>
  <c r="H152" i="38"/>
  <c r="I152" i="38" s="1"/>
  <c r="M151" i="38"/>
  <c r="L151" i="38"/>
  <c r="K151" i="38"/>
  <c r="H151" i="38"/>
  <c r="I151" i="38" s="1"/>
  <c r="M150" i="38"/>
  <c r="L150" i="38"/>
  <c r="K150" i="38"/>
  <c r="H150" i="38"/>
  <c r="I150" i="38" s="1"/>
  <c r="M149" i="38"/>
  <c r="L149" i="38"/>
  <c r="K149" i="38"/>
  <c r="H149" i="38"/>
  <c r="I149" i="38" s="1"/>
  <c r="M148" i="38"/>
  <c r="L148" i="38"/>
  <c r="K148" i="38"/>
  <c r="H148" i="38"/>
  <c r="I148" i="38" s="1"/>
  <c r="M147" i="38"/>
  <c r="L147" i="38"/>
  <c r="K147" i="38"/>
  <c r="H147" i="38"/>
  <c r="I147" i="38" s="1"/>
  <c r="M146" i="38"/>
  <c r="L146" i="38"/>
  <c r="K146" i="38"/>
  <c r="I146" i="38"/>
  <c r="H146" i="38"/>
  <c r="M145" i="38"/>
  <c r="L145" i="38"/>
  <c r="K145" i="38"/>
  <c r="H145" i="38"/>
  <c r="I145" i="38" s="1"/>
  <c r="M144" i="38"/>
  <c r="L144" i="38"/>
  <c r="K144" i="38"/>
  <c r="I144" i="38"/>
  <c r="H144" i="38"/>
  <c r="M143" i="38"/>
  <c r="L143" i="38"/>
  <c r="K143" i="38"/>
  <c r="H143" i="38"/>
  <c r="I143" i="38" s="1"/>
  <c r="M142" i="38"/>
  <c r="L142" i="38"/>
  <c r="K142" i="38"/>
  <c r="H142" i="38"/>
  <c r="I142" i="38" s="1"/>
  <c r="M141" i="38"/>
  <c r="L141" i="38"/>
  <c r="K141" i="38"/>
  <c r="H141" i="38"/>
  <c r="I141" i="38" s="1"/>
  <c r="M140" i="38"/>
  <c r="L140" i="38"/>
  <c r="K140" i="38"/>
  <c r="I140" i="38"/>
  <c r="H140" i="38"/>
  <c r="M139" i="38"/>
  <c r="L139" i="38"/>
  <c r="K139" i="38"/>
  <c r="H139" i="38"/>
  <c r="I139" i="38" s="1"/>
  <c r="M138" i="38"/>
  <c r="L138" i="38"/>
  <c r="K138" i="38"/>
  <c r="H138" i="38"/>
  <c r="I138" i="38" s="1"/>
  <c r="M137" i="38"/>
  <c r="L137" i="38"/>
  <c r="K137" i="38"/>
  <c r="H137" i="38"/>
  <c r="I137" i="38" s="1"/>
  <c r="M136" i="38"/>
  <c r="L136" i="38"/>
  <c r="K136" i="38"/>
  <c r="I136" i="38"/>
  <c r="H136" i="38"/>
  <c r="M135" i="38"/>
  <c r="L135" i="38"/>
  <c r="K135" i="38"/>
  <c r="H135" i="38"/>
  <c r="I135" i="38" s="1"/>
  <c r="M134" i="38"/>
  <c r="L134" i="38"/>
  <c r="K134" i="38"/>
  <c r="H134" i="38"/>
  <c r="I134" i="38" s="1"/>
  <c r="M133" i="38"/>
  <c r="L133" i="38"/>
  <c r="K133" i="38"/>
  <c r="I133" i="38"/>
  <c r="H133" i="38"/>
  <c r="M132" i="38"/>
  <c r="L132" i="38"/>
  <c r="K132" i="38"/>
  <c r="H132" i="38"/>
  <c r="I132" i="38" s="1"/>
  <c r="M131" i="38"/>
  <c r="L131" i="38"/>
  <c r="K131" i="38"/>
  <c r="H131" i="38"/>
  <c r="I131" i="38" s="1"/>
  <c r="M130" i="38"/>
  <c r="L130" i="38"/>
  <c r="K130" i="38"/>
  <c r="H130" i="38"/>
  <c r="I130" i="38" s="1"/>
  <c r="M129" i="38"/>
  <c r="L129" i="38"/>
  <c r="K129" i="38"/>
  <c r="I129" i="38"/>
  <c r="H129" i="38"/>
  <c r="M128" i="38"/>
  <c r="L128" i="38"/>
  <c r="K128" i="38"/>
  <c r="H128" i="38"/>
  <c r="I128" i="38" s="1"/>
  <c r="M127" i="38"/>
  <c r="L127" i="38"/>
  <c r="K127" i="38"/>
  <c r="H127" i="38"/>
  <c r="I127" i="38" s="1"/>
  <c r="M126" i="38"/>
  <c r="L126" i="38"/>
  <c r="K126" i="38"/>
  <c r="H126" i="38"/>
  <c r="I126" i="38" s="1"/>
  <c r="M125" i="38"/>
  <c r="L125" i="38"/>
  <c r="K125" i="38"/>
  <c r="I125" i="38"/>
  <c r="H125" i="38"/>
  <c r="M124" i="38"/>
  <c r="L124" i="38"/>
  <c r="K124" i="38"/>
  <c r="H124" i="38"/>
  <c r="I124" i="38" s="1"/>
  <c r="M123" i="38"/>
  <c r="L123" i="38"/>
  <c r="K123" i="38"/>
  <c r="H123" i="38"/>
  <c r="I123" i="38" s="1"/>
  <c r="M122" i="38"/>
  <c r="L122" i="38"/>
  <c r="K122" i="38"/>
  <c r="H122" i="38"/>
  <c r="I122" i="38" s="1"/>
  <c r="M121" i="38"/>
  <c r="L121" i="38"/>
  <c r="K121" i="38"/>
  <c r="I121" i="38"/>
  <c r="H121" i="38"/>
  <c r="M120" i="38"/>
  <c r="L120" i="38"/>
  <c r="K120" i="38"/>
  <c r="I120" i="38"/>
  <c r="H120" i="38"/>
  <c r="M119" i="38"/>
  <c r="L119" i="38"/>
  <c r="K119" i="38"/>
  <c r="H119" i="38"/>
  <c r="I119" i="38" s="1"/>
  <c r="M118" i="38"/>
  <c r="L118" i="38"/>
  <c r="K118" i="38"/>
  <c r="H118" i="38"/>
  <c r="I118" i="38" s="1"/>
  <c r="M117" i="38"/>
  <c r="L117" i="38"/>
  <c r="K117" i="38"/>
  <c r="H117" i="38"/>
  <c r="I117" i="38" s="1"/>
  <c r="M116" i="38"/>
  <c r="L116" i="38"/>
  <c r="K116" i="38"/>
  <c r="H116" i="38"/>
  <c r="I116" i="38" s="1"/>
  <c r="M115" i="38"/>
  <c r="L115" i="38"/>
  <c r="K115" i="38"/>
  <c r="H115" i="38"/>
  <c r="I115" i="38" s="1"/>
  <c r="M114" i="38"/>
  <c r="L114" i="38"/>
  <c r="K114" i="38"/>
  <c r="H114" i="38"/>
  <c r="I114" i="38" s="1"/>
  <c r="M113" i="38"/>
  <c r="L113" i="38"/>
  <c r="K113" i="38"/>
  <c r="H113" i="38"/>
  <c r="I113" i="38" s="1"/>
  <c r="M112" i="38"/>
  <c r="L112" i="38"/>
  <c r="K112" i="38"/>
  <c r="H112" i="38"/>
  <c r="I112" i="38" s="1"/>
  <c r="M111" i="38"/>
  <c r="L111" i="38"/>
  <c r="K111" i="38"/>
  <c r="H111" i="38"/>
  <c r="I111" i="38" s="1"/>
  <c r="M110" i="38"/>
  <c r="L110" i="38"/>
  <c r="K110" i="38"/>
  <c r="H110" i="38"/>
  <c r="I110" i="38" s="1"/>
  <c r="M109" i="38"/>
  <c r="L109" i="38"/>
  <c r="K109" i="38"/>
  <c r="H109" i="38"/>
  <c r="I109" i="38" s="1"/>
  <c r="M108" i="38"/>
  <c r="L108" i="38"/>
  <c r="K108" i="38"/>
  <c r="H108" i="38"/>
  <c r="I108" i="38" s="1"/>
  <c r="M107" i="38"/>
  <c r="L107" i="38"/>
  <c r="K107" i="38"/>
  <c r="H107" i="38"/>
  <c r="I107" i="38" s="1"/>
  <c r="M106" i="38"/>
  <c r="L106" i="38"/>
  <c r="K106" i="38"/>
  <c r="H106" i="38"/>
  <c r="I106" i="38" s="1"/>
  <c r="M105" i="38"/>
  <c r="L105" i="38"/>
  <c r="K105" i="38"/>
  <c r="H105" i="38"/>
  <c r="I105" i="38" s="1"/>
  <c r="M104" i="38"/>
  <c r="L104" i="38"/>
  <c r="K104" i="38"/>
  <c r="H104" i="38"/>
  <c r="I104" i="38" s="1"/>
  <c r="M103" i="38"/>
  <c r="L103" i="38"/>
  <c r="K103" i="38"/>
  <c r="H103" i="38"/>
  <c r="I103" i="38" s="1"/>
  <c r="M102" i="38"/>
  <c r="L102" i="38"/>
  <c r="K102" i="38"/>
  <c r="H102" i="38"/>
  <c r="I102" i="38" s="1"/>
  <c r="M101" i="38"/>
  <c r="L101" i="38"/>
  <c r="K101" i="38"/>
  <c r="H101" i="38"/>
  <c r="I101" i="38" s="1"/>
  <c r="M100" i="38"/>
  <c r="L100" i="38"/>
  <c r="K100" i="38"/>
  <c r="H100" i="38"/>
  <c r="I100" i="38" s="1"/>
  <c r="M99" i="38"/>
  <c r="L99" i="38"/>
  <c r="K99" i="38"/>
  <c r="H99" i="38"/>
  <c r="I99" i="38" s="1"/>
  <c r="M98" i="38"/>
  <c r="L98" i="38"/>
  <c r="K98" i="38"/>
  <c r="H98" i="38"/>
  <c r="I98" i="38" s="1"/>
  <c r="M97" i="38"/>
  <c r="L97" i="38"/>
  <c r="K97" i="38"/>
  <c r="H97" i="38"/>
  <c r="I97" i="38" s="1"/>
  <c r="M96" i="38"/>
  <c r="L96" i="38"/>
  <c r="K96" i="38"/>
  <c r="H96" i="38"/>
  <c r="I96" i="38" s="1"/>
  <c r="M95" i="38"/>
  <c r="L95" i="38"/>
  <c r="K95" i="38"/>
  <c r="H95" i="38"/>
  <c r="I95" i="38" s="1"/>
  <c r="M94" i="38"/>
  <c r="L94" i="38"/>
  <c r="K94" i="38"/>
  <c r="H94" i="38"/>
  <c r="I94" i="38" s="1"/>
  <c r="M93" i="38"/>
  <c r="L93" i="38"/>
  <c r="K93" i="38"/>
  <c r="H93" i="38"/>
  <c r="I93" i="38" s="1"/>
  <c r="M92" i="38"/>
  <c r="L92" i="38"/>
  <c r="K92" i="38"/>
  <c r="H92" i="38"/>
  <c r="I92" i="38" s="1"/>
  <c r="M91" i="38"/>
  <c r="L91" i="38"/>
  <c r="K91" i="38"/>
  <c r="H91" i="38"/>
  <c r="I91" i="38" s="1"/>
  <c r="M90" i="38"/>
  <c r="L90" i="38"/>
  <c r="K90" i="38"/>
  <c r="H90" i="38"/>
  <c r="I90" i="38" s="1"/>
  <c r="M89" i="38"/>
  <c r="L89" i="38"/>
  <c r="K89" i="38"/>
  <c r="H89" i="38"/>
  <c r="I89" i="38" s="1"/>
  <c r="M88" i="38"/>
  <c r="L88" i="38"/>
  <c r="K88" i="38"/>
  <c r="H88" i="38"/>
  <c r="I88" i="38" s="1"/>
  <c r="M87" i="38"/>
  <c r="L87" i="38"/>
  <c r="K87" i="38"/>
  <c r="H87" i="38"/>
  <c r="I87" i="38" s="1"/>
  <c r="M86" i="38"/>
  <c r="L86" i="38"/>
  <c r="K86" i="38"/>
  <c r="H86" i="38"/>
  <c r="I86" i="38" s="1"/>
  <c r="M85" i="38"/>
  <c r="L85" i="38"/>
  <c r="K85" i="38"/>
  <c r="H85" i="38"/>
  <c r="I85" i="38" s="1"/>
  <c r="M84" i="38"/>
  <c r="L84" i="38"/>
  <c r="K84" i="38"/>
  <c r="H84" i="38"/>
  <c r="I84" i="38" s="1"/>
  <c r="M83" i="38"/>
  <c r="L83" i="38"/>
  <c r="K83" i="38"/>
  <c r="H83" i="38"/>
  <c r="I83" i="38" s="1"/>
  <c r="M82" i="38"/>
  <c r="L82" i="38"/>
  <c r="K82" i="38"/>
  <c r="H82" i="38"/>
  <c r="I82" i="38" s="1"/>
  <c r="M81" i="38"/>
  <c r="L81" i="38"/>
  <c r="K81" i="38"/>
  <c r="H81" i="38"/>
  <c r="I81" i="38" s="1"/>
  <c r="M80" i="38"/>
  <c r="L80" i="38"/>
  <c r="K80" i="38"/>
  <c r="H80" i="38"/>
  <c r="I80" i="38" s="1"/>
  <c r="M79" i="38"/>
  <c r="L79" i="38"/>
  <c r="K79" i="38"/>
  <c r="H79" i="38"/>
  <c r="I79" i="38" s="1"/>
  <c r="M78" i="38"/>
  <c r="L78" i="38"/>
  <c r="K78" i="38"/>
  <c r="H78" i="38"/>
  <c r="I78" i="38" s="1"/>
  <c r="M77" i="38"/>
  <c r="L77" i="38"/>
  <c r="K77" i="38"/>
  <c r="H77" i="38"/>
  <c r="I77" i="38" s="1"/>
  <c r="M76" i="38"/>
  <c r="L76" i="38"/>
  <c r="K76" i="38"/>
  <c r="H76" i="38"/>
  <c r="I76" i="38" s="1"/>
  <c r="M75" i="38"/>
  <c r="L75" i="38"/>
  <c r="K75" i="38"/>
  <c r="H75" i="38"/>
  <c r="I75" i="38" s="1"/>
  <c r="M74" i="38"/>
  <c r="L74" i="38"/>
  <c r="K74" i="38"/>
  <c r="H74" i="38"/>
  <c r="I74" i="38" s="1"/>
  <c r="M73" i="38"/>
  <c r="L73" i="38"/>
  <c r="K73" i="38"/>
  <c r="H73" i="38"/>
  <c r="I73" i="38" s="1"/>
  <c r="M72" i="38"/>
  <c r="L72" i="38"/>
  <c r="K72" i="38"/>
  <c r="H72" i="38"/>
  <c r="I72" i="38" s="1"/>
  <c r="M71" i="38"/>
  <c r="L71" i="38"/>
  <c r="K71" i="38"/>
  <c r="H71" i="38"/>
  <c r="I71" i="38" s="1"/>
  <c r="M70" i="38"/>
  <c r="L70" i="38"/>
  <c r="K70" i="38"/>
  <c r="H70" i="38"/>
  <c r="I70" i="38" s="1"/>
  <c r="M69" i="38"/>
  <c r="L69" i="38"/>
  <c r="K69" i="38"/>
  <c r="H69" i="38"/>
  <c r="I69" i="38" s="1"/>
  <c r="M68" i="38"/>
  <c r="L68" i="38"/>
  <c r="K68" i="38"/>
  <c r="H68" i="38"/>
  <c r="I68" i="38" s="1"/>
  <c r="M67" i="38"/>
  <c r="L67" i="38"/>
  <c r="K67" i="38"/>
  <c r="H67" i="38"/>
  <c r="I67" i="38" s="1"/>
  <c r="M66" i="38"/>
  <c r="L66" i="38"/>
  <c r="K66" i="38"/>
  <c r="H66" i="38"/>
  <c r="I66" i="38" s="1"/>
  <c r="M65" i="38"/>
  <c r="L65" i="38"/>
  <c r="K65" i="38"/>
  <c r="H65" i="38"/>
  <c r="I65" i="38" s="1"/>
  <c r="M64" i="38"/>
  <c r="L64" i="38"/>
  <c r="K64" i="38"/>
  <c r="H64" i="38"/>
  <c r="I64" i="38" s="1"/>
  <c r="M63" i="38"/>
  <c r="L63" i="38"/>
  <c r="K63" i="38"/>
  <c r="H63" i="38"/>
  <c r="I63" i="38" s="1"/>
  <c r="M62" i="38"/>
  <c r="L62" i="38"/>
  <c r="K62" i="38"/>
  <c r="H62" i="38"/>
  <c r="I62" i="38" s="1"/>
  <c r="M61" i="38"/>
  <c r="L61" i="38"/>
  <c r="K61" i="38"/>
  <c r="H61" i="38"/>
  <c r="I61" i="38" s="1"/>
  <c r="M60" i="38"/>
  <c r="L60" i="38"/>
  <c r="K60" i="38"/>
  <c r="H60" i="38"/>
  <c r="I60" i="38" s="1"/>
  <c r="M59" i="38"/>
  <c r="L59" i="38"/>
  <c r="K59" i="38"/>
  <c r="H59" i="38"/>
  <c r="I59" i="38" s="1"/>
  <c r="M58" i="38"/>
  <c r="L58" i="38"/>
  <c r="K58" i="38"/>
  <c r="H58" i="38"/>
  <c r="I58" i="38" s="1"/>
  <c r="M57" i="38"/>
  <c r="L57" i="38"/>
  <c r="K57" i="38"/>
  <c r="H57" i="38"/>
  <c r="I57" i="38" s="1"/>
  <c r="M56" i="38"/>
  <c r="L56" i="38"/>
  <c r="K56" i="38"/>
  <c r="H56" i="38"/>
  <c r="I56" i="38" s="1"/>
  <c r="M55" i="38"/>
  <c r="L55" i="38"/>
  <c r="K55" i="38"/>
  <c r="H55" i="38"/>
  <c r="I55" i="38" s="1"/>
  <c r="M54" i="38"/>
  <c r="L54" i="38"/>
  <c r="K54" i="38"/>
  <c r="H54" i="38"/>
  <c r="I54" i="38" s="1"/>
  <c r="M53" i="38"/>
  <c r="L53" i="38"/>
  <c r="K53" i="38"/>
  <c r="H53" i="38"/>
  <c r="I53" i="38" s="1"/>
  <c r="M52" i="38"/>
  <c r="L52" i="38"/>
  <c r="K52" i="38"/>
  <c r="H52" i="38"/>
  <c r="I52" i="38" s="1"/>
  <c r="M51" i="38"/>
  <c r="L51" i="38"/>
  <c r="K51" i="38"/>
  <c r="H51" i="38"/>
  <c r="I51" i="38" s="1"/>
  <c r="M50" i="38"/>
  <c r="L50" i="38"/>
  <c r="K50" i="38"/>
  <c r="H50" i="38"/>
  <c r="I50" i="38" s="1"/>
  <c r="M49" i="38"/>
  <c r="L49" i="38"/>
  <c r="K49" i="38"/>
  <c r="H49" i="38"/>
  <c r="I49" i="38" s="1"/>
  <c r="M48" i="38"/>
  <c r="L48" i="38"/>
  <c r="K48" i="38"/>
  <c r="H48" i="38"/>
  <c r="I48" i="38" s="1"/>
  <c r="M47" i="38"/>
  <c r="L47" i="38"/>
  <c r="K47" i="38"/>
  <c r="H47" i="38"/>
  <c r="I47" i="38" s="1"/>
  <c r="M46" i="38"/>
  <c r="L46" i="38"/>
  <c r="K46" i="38"/>
  <c r="H46" i="38"/>
  <c r="I46" i="38" s="1"/>
  <c r="M45" i="38"/>
  <c r="L45" i="38"/>
  <c r="K45" i="38"/>
  <c r="H45" i="38"/>
  <c r="I45" i="38" s="1"/>
  <c r="M44" i="38"/>
  <c r="L44" i="38"/>
  <c r="K44" i="38"/>
  <c r="H44" i="38"/>
  <c r="I44" i="38" s="1"/>
  <c r="M43" i="38"/>
  <c r="L43" i="38"/>
  <c r="K43" i="38"/>
  <c r="H43" i="38"/>
  <c r="I43" i="38" s="1"/>
  <c r="M42" i="38"/>
  <c r="L42" i="38"/>
  <c r="K42" i="38"/>
  <c r="H42" i="38"/>
  <c r="I42" i="38" s="1"/>
  <c r="M41" i="38"/>
  <c r="L41" i="38"/>
  <c r="K41" i="38"/>
  <c r="H41" i="38"/>
  <c r="I41" i="38" s="1"/>
  <c r="M40" i="38"/>
  <c r="L40" i="38"/>
  <c r="K40" i="38"/>
  <c r="H40" i="38"/>
  <c r="I40" i="38" s="1"/>
  <c r="M39" i="38"/>
  <c r="L39" i="38"/>
  <c r="K39" i="38"/>
  <c r="H39" i="38"/>
  <c r="I39" i="38" s="1"/>
  <c r="M38" i="38"/>
  <c r="L38" i="38"/>
  <c r="K38" i="38"/>
  <c r="H38" i="38"/>
  <c r="I38" i="38" s="1"/>
  <c r="M37" i="38"/>
  <c r="L37" i="38"/>
  <c r="K37" i="38"/>
  <c r="H37" i="38"/>
  <c r="I37" i="38" s="1"/>
  <c r="M36" i="38"/>
  <c r="L36" i="38"/>
  <c r="K36" i="38"/>
  <c r="H36" i="38"/>
  <c r="I36" i="38" s="1"/>
  <c r="M35" i="38"/>
  <c r="L35" i="38"/>
  <c r="K35" i="38"/>
  <c r="H35" i="38"/>
  <c r="I35" i="38" s="1"/>
  <c r="M34" i="38"/>
  <c r="L34" i="38"/>
  <c r="K34" i="38"/>
  <c r="H34" i="38"/>
  <c r="I34" i="38" s="1"/>
  <c r="M33" i="38"/>
  <c r="L33" i="38"/>
  <c r="K33" i="38"/>
  <c r="H33" i="38"/>
  <c r="I33" i="38" s="1"/>
  <c r="M32" i="38"/>
  <c r="L32" i="38"/>
  <c r="K32" i="38"/>
  <c r="H32" i="38"/>
  <c r="I32" i="38" s="1"/>
  <c r="M31" i="38"/>
  <c r="L31" i="38"/>
  <c r="K31" i="38"/>
  <c r="H31" i="38"/>
  <c r="I31" i="38" s="1"/>
  <c r="M30" i="38"/>
  <c r="L30" i="38"/>
  <c r="K30" i="38"/>
  <c r="H30" i="38"/>
  <c r="I30" i="38" s="1"/>
  <c r="M29" i="38"/>
  <c r="L29" i="38"/>
  <c r="K29" i="38"/>
  <c r="H29" i="38"/>
  <c r="I29" i="38" s="1"/>
  <c r="M28" i="38"/>
  <c r="L28" i="38"/>
  <c r="K28" i="38"/>
  <c r="H28" i="38"/>
  <c r="I28" i="38" s="1"/>
  <c r="M27" i="38"/>
  <c r="L27" i="38"/>
  <c r="K27" i="38"/>
  <c r="H27" i="38"/>
  <c r="I27" i="38" s="1"/>
  <c r="M26" i="38"/>
  <c r="L26" i="38"/>
  <c r="K26" i="38"/>
  <c r="H26" i="38"/>
  <c r="I26" i="38" s="1"/>
  <c r="M25" i="38"/>
  <c r="L25" i="38"/>
  <c r="K25" i="38"/>
  <c r="H25" i="38"/>
  <c r="I25" i="38" s="1"/>
  <c r="M24" i="38"/>
  <c r="L24" i="38"/>
  <c r="K24" i="38"/>
  <c r="H24" i="38"/>
  <c r="I24" i="38" s="1"/>
  <c r="M23" i="38"/>
  <c r="L23" i="38"/>
  <c r="K23" i="38"/>
  <c r="H23" i="38"/>
  <c r="I23" i="38" s="1"/>
  <c r="M22" i="38"/>
  <c r="L22" i="38"/>
  <c r="K22" i="38"/>
  <c r="H22" i="38"/>
  <c r="I22" i="38" s="1"/>
  <c r="M21" i="38"/>
  <c r="L21" i="38"/>
  <c r="K21" i="38"/>
  <c r="H21" i="38"/>
  <c r="I21" i="38" s="1"/>
  <c r="M20" i="38"/>
  <c r="L20" i="38"/>
  <c r="K20" i="38"/>
  <c r="H20" i="38"/>
  <c r="I20" i="38" s="1"/>
  <c r="M19" i="38"/>
  <c r="L19" i="38"/>
  <c r="K19" i="38"/>
  <c r="H19" i="38"/>
  <c r="I19" i="38" s="1"/>
  <c r="M18" i="38"/>
  <c r="L18" i="38"/>
  <c r="K18" i="38"/>
  <c r="H18" i="38"/>
  <c r="I18" i="38" s="1"/>
  <c r="M17" i="38"/>
  <c r="L17" i="38"/>
  <c r="K17" i="38"/>
  <c r="H17" i="38"/>
  <c r="I17" i="38" s="1"/>
  <c r="M16" i="38"/>
  <c r="L16" i="38"/>
  <c r="K16" i="38"/>
  <c r="H16" i="38"/>
  <c r="I16" i="38" s="1"/>
  <c r="M15" i="38"/>
  <c r="L15" i="38"/>
  <c r="K15" i="38"/>
  <c r="H15" i="38"/>
  <c r="I15" i="38" s="1"/>
  <c r="M14" i="38"/>
  <c r="L14" i="38"/>
  <c r="K14" i="38"/>
  <c r="H14" i="38"/>
  <c r="I14" i="38" s="1"/>
  <c r="M13" i="38"/>
  <c r="L13" i="38"/>
  <c r="K13" i="38"/>
  <c r="H13" i="38"/>
  <c r="I13" i="38" s="1"/>
  <c r="M12" i="38"/>
  <c r="L12" i="38"/>
  <c r="K12" i="38"/>
  <c r="H12" i="38"/>
  <c r="I12" i="38" s="1"/>
  <c r="M11" i="38"/>
  <c r="L11" i="38"/>
  <c r="K11" i="38"/>
  <c r="H11" i="38"/>
  <c r="I11" i="38" s="1"/>
  <c r="M10" i="38"/>
  <c r="L10" i="38"/>
  <c r="K10" i="38"/>
  <c r="H10" i="38"/>
  <c r="I10" i="38" s="1"/>
  <c r="M9" i="38"/>
  <c r="L9" i="38"/>
  <c r="K9" i="38"/>
  <c r="H9" i="38"/>
  <c r="I9" i="38" s="1"/>
  <c r="M8" i="38"/>
  <c r="L8" i="38"/>
  <c r="K8" i="38"/>
  <c r="H8" i="38"/>
  <c r="I8" i="38" s="1"/>
  <c r="M7" i="38"/>
  <c r="L7" i="38"/>
  <c r="K7" i="38"/>
  <c r="H7" i="38"/>
  <c r="I7" i="38" s="1"/>
  <c r="M6" i="38"/>
  <c r="L6" i="38"/>
  <c r="K6" i="38"/>
  <c r="H6" i="38"/>
  <c r="I6" i="38" s="1"/>
  <c r="M5" i="38"/>
  <c r="L5" i="38"/>
  <c r="K5" i="38"/>
  <c r="H5" i="38"/>
  <c r="I5" i="38" s="1"/>
  <c r="M4" i="38"/>
  <c r="L4" i="38"/>
  <c r="K4" i="38"/>
  <c r="H4" i="38"/>
  <c r="I4" i="38" s="1"/>
  <c r="M3" i="38"/>
  <c r="L3" i="38"/>
  <c r="K3" i="38"/>
  <c r="H3" i="38"/>
  <c r="I3" i="38" s="1"/>
  <c r="M2" i="38"/>
  <c r="L2" i="38"/>
  <c r="K2" i="38"/>
  <c r="H2" i="38"/>
  <c r="I2" i="38" s="1"/>
  <c r="B753" i="37"/>
  <c r="C753" i="37" s="1"/>
  <c r="D753" i="37" s="1"/>
  <c r="L750" i="37"/>
  <c r="K750" i="37"/>
  <c r="H750" i="37"/>
  <c r="I750" i="37" s="1"/>
  <c r="L749" i="37"/>
  <c r="K749" i="37"/>
  <c r="H749" i="37"/>
  <c r="I749" i="37" s="1"/>
  <c r="L748" i="37"/>
  <c r="K748" i="37"/>
  <c r="H748" i="37"/>
  <c r="I748" i="37" s="1"/>
  <c r="L747" i="37"/>
  <c r="K747" i="37"/>
  <c r="I747" i="37"/>
  <c r="H747" i="37"/>
  <c r="L746" i="37"/>
  <c r="K746" i="37"/>
  <c r="I746" i="37"/>
  <c r="H746" i="37"/>
  <c r="L745" i="37"/>
  <c r="K745" i="37"/>
  <c r="I745" i="37"/>
  <c r="H745" i="37"/>
  <c r="L744" i="37"/>
  <c r="K744" i="37"/>
  <c r="I744" i="37"/>
  <c r="H744" i="37"/>
  <c r="L743" i="37"/>
  <c r="K743" i="37"/>
  <c r="I743" i="37"/>
  <c r="H743" i="37"/>
  <c r="L742" i="37"/>
  <c r="K742" i="37"/>
  <c r="H742" i="37"/>
  <c r="I742" i="37" s="1"/>
  <c r="L741" i="37"/>
  <c r="K741" i="37"/>
  <c r="H741" i="37"/>
  <c r="I741" i="37" s="1"/>
  <c r="L740" i="37"/>
  <c r="K740" i="37"/>
  <c r="H740" i="37"/>
  <c r="I740" i="37" s="1"/>
  <c r="L739" i="37"/>
  <c r="K739" i="37"/>
  <c r="H739" i="37"/>
  <c r="I739" i="37" s="1"/>
  <c r="L738" i="37"/>
  <c r="K738" i="37"/>
  <c r="H738" i="37"/>
  <c r="I738" i="37" s="1"/>
  <c r="L737" i="37"/>
  <c r="K737" i="37"/>
  <c r="H737" i="37"/>
  <c r="I737" i="37" s="1"/>
  <c r="L736" i="37"/>
  <c r="K736" i="37"/>
  <c r="H736" i="37"/>
  <c r="I736" i="37" s="1"/>
  <c r="L735" i="37"/>
  <c r="K735" i="37"/>
  <c r="H735" i="37"/>
  <c r="I735" i="37" s="1"/>
  <c r="L734" i="37"/>
  <c r="K734" i="37"/>
  <c r="H734" i="37"/>
  <c r="I734" i="37" s="1"/>
  <c r="L733" i="37"/>
  <c r="K733" i="37"/>
  <c r="H733" i="37"/>
  <c r="I733" i="37" s="1"/>
  <c r="L732" i="37"/>
  <c r="K732" i="37"/>
  <c r="H732" i="37"/>
  <c r="I732" i="37" s="1"/>
  <c r="L731" i="37"/>
  <c r="K731" i="37"/>
  <c r="H731" i="37"/>
  <c r="I731" i="37" s="1"/>
  <c r="L730" i="37"/>
  <c r="K730" i="37"/>
  <c r="I730" i="37"/>
  <c r="H730" i="37"/>
  <c r="L729" i="37"/>
  <c r="K729" i="37"/>
  <c r="I729" i="37"/>
  <c r="H729" i="37"/>
  <c r="L728" i="37"/>
  <c r="K728" i="37"/>
  <c r="H728" i="37"/>
  <c r="I728" i="37" s="1"/>
  <c r="L727" i="37"/>
  <c r="K727" i="37"/>
  <c r="I727" i="37"/>
  <c r="H727" i="37"/>
  <c r="L726" i="37"/>
  <c r="K726" i="37"/>
  <c r="I726" i="37"/>
  <c r="H726" i="37"/>
  <c r="L725" i="37"/>
  <c r="K725" i="37"/>
  <c r="I725" i="37"/>
  <c r="H725" i="37"/>
  <c r="L724" i="37"/>
  <c r="K724" i="37"/>
  <c r="I724" i="37"/>
  <c r="H724" i="37"/>
  <c r="L723" i="37"/>
  <c r="K723" i="37"/>
  <c r="H723" i="37"/>
  <c r="I723" i="37" s="1"/>
  <c r="L722" i="37"/>
  <c r="K722" i="37"/>
  <c r="H722" i="37"/>
  <c r="I722" i="37" s="1"/>
  <c r="L721" i="37"/>
  <c r="K721" i="37"/>
  <c r="I721" i="37"/>
  <c r="H721" i="37"/>
  <c r="L720" i="37"/>
  <c r="K720" i="37"/>
  <c r="H720" i="37"/>
  <c r="I720" i="37" s="1"/>
  <c r="L719" i="37"/>
  <c r="K719" i="37"/>
  <c r="I719" i="37"/>
  <c r="H719" i="37"/>
  <c r="L718" i="37"/>
  <c r="K718" i="37"/>
  <c r="I718" i="37"/>
  <c r="H718" i="37"/>
  <c r="L717" i="37"/>
  <c r="K717" i="37"/>
  <c r="I717" i="37"/>
  <c r="H717" i="37"/>
  <c r="L716" i="37"/>
  <c r="K716" i="37"/>
  <c r="H716" i="37"/>
  <c r="I716" i="37" s="1"/>
  <c r="L715" i="37"/>
  <c r="K715" i="37"/>
  <c r="H715" i="37"/>
  <c r="I715" i="37" s="1"/>
  <c r="L714" i="37"/>
  <c r="K714" i="37"/>
  <c r="I714" i="37"/>
  <c r="H714" i="37"/>
  <c r="L713" i="37"/>
  <c r="K713" i="37"/>
  <c r="H713" i="37"/>
  <c r="I713" i="37" s="1"/>
  <c r="L712" i="37"/>
  <c r="K712" i="37"/>
  <c r="H712" i="37"/>
  <c r="I712" i="37" s="1"/>
  <c r="L711" i="37"/>
  <c r="K711" i="37"/>
  <c r="H711" i="37"/>
  <c r="I711" i="37" s="1"/>
  <c r="L710" i="37"/>
  <c r="K710" i="37"/>
  <c r="H710" i="37"/>
  <c r="I710" i="37" s="1"/>
  <c r="L709" i="37"/>
  <c r="K709" i="37"/>
  <c r="I709" i="37"/>
  <c r="H709" i="37"/>
  <c r="L708" i="37"/>
  <c r="K708" i="37"/>
  <c r="I708" i="37"/>
  <c r="H708" i="37"/>
  <c r="L707" i="37"/>
  <c r="K707" i="37"/>
  <c r="H707" i="37"/>
  <c r="I707" i="37" s="1"/>
  <c r="L706" i="37"/>
  <c r="K706" i="37"/>
  <c r="H706" i="37"/>
  <c r="I706" i="37" s="1"/>
  <c r="L705" i="37"/>
  <c r="K705" i="37"/>
  <c r="I705" i="37"/>
  <c r="H705" i="37"/>
  <c r="L704" i="37"/>
  <c r="K704" i="37"/>
  <c r="H704" i="37"/>
  <c r="I704" i="37" s="1"/>
  <c r="L703" i="37"/>
  <c r="K703" i="37"/>
  <c r="I703" i="37"/>
  <c r="H703" i="37"/>
  <c r="L702" i="37"/>
  <c r="K702" i="37"/>
  <c r="I702" i="37"/>
  <c r="H702" i="37"/>
  <c r="L701" i="37"/>
  <c r="K701" i="37"/>
  <c r="H701" i="37"/>
  <c r="I701" i="37" s="1"/>
  <c r="L700" i="37"/>
  <c r="K700" i="37"/>
  <c r="I700" i="37"/>
  <c r="H700" i="37"/>
  <c r="L699" i="37"/>
  <c r="K699" i="37"/>
  <c r="I699" i="37"/>
  <c r="H699" i="37"/>
  <c r="L698" i="37"/>
  <c r="K698" i="37"/>
  <c r="I698" i="37"/>
  <c r="H698" i="37"/>
  <c r="L697" i="37"/>
  <c r="K697" i="37"/>
  <c r="I697" i="37"/>
  <c r="H697" i="37"/>
  <c r="L696" i="37"/>
  <c r="K696" i="37"/>
  <c r="H696" i="37"/>
  <c r="I696" i="37" s="1"/>
  <c r="L695" i="37"/>
  <c r="K695" i="37"/>
  <c r="I695" i="37"/>
  <c r="H695" i="37"/>
  <c r="L694" i="37"/>
  <c r="K694" i="37"/>
  <c r="H694" i="37"/>
  <c r="I694" i="37" s="1"/>
  <c r="L693" i="37"/>
  <c r="K693" i="37"/>
  <c r="H693" i="37"/>
  <c r="I693" i="37" s="1"/>
  <c r="L692" i="37"/>
  <c r="K692" i="37"/>
  <c r="H692" i="37"/>
  <c r="I692" i="37" s="1"/>
  <c r="L691" i="37"/>
  <c r="K691" i="37"/>
  <c r="H691" i="37"/>
  <c r="I691" i="37" s="1"/>
  <c r="L690" i="37"/>
  <c r="K690" i="37"/>
  <c r="H690" i="37"/>
  <c r="I690" i="37" s="1"/>
  <c r="L689" i="37"/>
  <c r="K689" i="37"/>
  <c r="H689" i="37"/>
  <c r="I689" i="37" s="1"/>
  <c r="L688" i="37"/>
  <c r="K688" i="37"/>
  <c r="I688" i="37"/>
  <c r="H688" i="37"/>
  <c r="L687" i="37"/>
  <c r="K687" i="37"/>
  <c r="I687" i="37"/>
  <c r="H687" i="37"/>
  <c r="L686" i="37"/>
  <c r="K686" i="37"/>
  <c r="I686" i="37"/>
  <c r="H686" i="37"/>
  <c r="L685" i="37"/>
  <c r="K685" i="37"/>
  <c r="I685" i="37"/>
  <c r="H685" i="37"/>
  <c r="L684" i="37"/>
  <c r="K684" i="37"/>
  <c r="I684" i="37"/>
  <c r="H684" i="37"/>
  <c r="L683" i="37"/>
  <c r="K683" i="37"/>
  <c r="H683" i="37"/>
  <c r="I683" i="37" s="1"/>
  <c r="L682" i="37"/>
  <c r="K682" i="37"/>
  <c r="H682" i="37"/>
  <c r="I682" i="37" s="1"/>
  <c r="L681" i="37"/>
  <c r="K681" i="37"/>
  <c r="I681" i="37"/>
  <c r="H681" i="37"/>
  <c r="L680" i="37"/>
  <c r="K680" i="37"/>
  <c r="I680" i="37"/>
  <c r="H680" i="37"/>
  <c r="L679" i="37"/>
  <c r="K679" i="37"/>
  <c r="I679" i="37"/>
  <c r="H679" i="37"/>
  <c r="L678" i="37"/>
  <c r="K678" i="37"/>
  <c r="I678" i="37"/>
  <c r="H678" i="37"/>
  <c r="L677" i="37"/>
  <c r="K677" i="37"/>
  <c r="I677" i="37"/>
  <c r="H677" i="37"/>
  <c r="L676" i="37"/>
  <c r="K676" i="37"/>
  <c r="I676" i="37"/>
  <c r="H676" i="37"/>
  <c r="L675" i="37"/>
  <c r="K675" i="37"/>
  <c r="I675" i="37"/>
  <c r="H675" i="37"/>
  <c r="L674" i="37"/>
  <c r="K674" i="37"/>
  <c r="H674" i="37"/>
  <c r="I674" i="37" s="1"/>
  <c r="L673" i="37"/>
  <c r="K673" i="37"/>
  <c r="H673" i="37"/>
  <c r="I673" i="37" s="1"/>
  <c r="L672" i="37"/>
  <c r="K672" i="37"/>
  <c r="H672" i="37"/>
  <c r="I672" i="37" s="1"/>
  <c r="L671" i="37"/>
  <c r="K671" i="37"/>
  <c r="H671" i="37"/>
  <c r="I671" i="37" s="1"/>
  <c r="L670" i="37"/>
  <c r="K670" i="37"/>
  <c r="H670" i="37"/>
  <c r="I670" i="37" s="1"/>
  <c r="L669" i="37"/>
  <c r="K669" i="37"/>
  <c r="I669" i="37"/>
  <c r="H669" i="37"/>
  <c r="L668" i="37"/>
  <c r="K668" i="37"/>
  <c r="H668" i="37"/>
  <c r="I668" i="37" s="1"/>
  <c r="L667" i="37"/>
  <c r="K667" i="37"/>
  <c r="H667" i="37"/>
  <c r="I667" i="37" s="1"/>
  <c r="L666" i="37"/>
  <c r="K666" i="37"/>
  <c r="I666" i="37"/>
  <c r="H666" i="37"/>
  <c r="L665" i="37"/>
  <c r="K665" i="37"/>
  <c r="I665" i="37"/>
  <c r="H665" i="37"/>
  <c r="L664" i="37"/>
  <c r="K664" i="37"/>
  <c r="I664" i="37"/>
  <c r="H664" i="37"/>
  <c r="L663" i="37"/>
  <c r="K663" i="37"/>
  <c r="H663" i="37"/>
  <c r="I663" i="37" s="1"/>
  <c r="L662" i="37"/>
  <c r="K662" i="37"/>
  <c r="H662" i="37"/>
  <c r="I662" i="37" s="1"/>
  <c r="L661" i="37"/>
  <c r="K661" i="37"/>
  <c r="H661" i="37"/>
  <c r="I661" i="37" s="1"/>
  <c r="L660" i="37"/>
  <c r="K660" i="37"/>
  <c r="I660" i="37"/>
  <c r="H660" i="37"/>
  <c r="L659" i="37"/>
  <c r="K659" i="37"/>
  <c r="I659" i="37"/>
  <c r="H659" i="37"/>
  <c r="L658" i="37"/>
  <c r="K658" i="37"/>
  <c r="I658" i="37"/>
  <c r="H658" i="37"/>
  <c r="L657" i="37"/>
  <c r="K657" i="37"/>
  <c r="I657" i="37"/>
  <c r="H657" i="37"/>
  <c r="L656" i="37"/>
  <c r="K656" i="37"/>
  <c r="H656" i="37"/>
  <c r="I656" i="37" s="1"/>
  <c r="L655" i="37"/>
  <c r="K655" i="37"/>
  <c r="I655" i="37"/>
  <c r="H655" i="37"/>
  <c r="L654" i="37"/>
  <c r="K654" i="37"/>
  <c r="H654" i="37"/>
  <c r="I654" i="37" s="1"/>
  <c r="L653" i="37"/>
  <c r="K653" i="37"/>
  <c r="I653" i="37"/>
  <c r="H653" i="37"/>
  <c r="L652" i="37"/>
  <c r="K652" i="37"/>
  <c r="H652" i="37"/>
  <c r="I652" i="37" s="1"/>
  <c r="L651" i="37"/>
  <c r="K651" i="37"/>
  <c r="H651" i="37"/>
  <c r="I651" i="37" s="1"/>
  <c r="L650" i="37"/>
  <c r="K650" i="37"/>
  <c r="H650" i="37"/>
  <c r="I650" i="37" s="1"/>
  <c r="L649" i="37"/>
  <c r="K649" i="37"/>
  <c r="H649" i="37"/>
  <c r="I649" i="37" s="1"/>
  <c r="L648" i="37"/>
  <c r="K648" i="37"/>
  <c r="I648" i="37"/>
  <c r="H648" i="37"/>
  <c r="L647" i="37"/>
  <c r="K647" i="37"/>
  <c r="I647" i="37"/>
  <c r="H647" i="37"/>
  <c r="L646" i="37"/>
  <c r="K646" i="37"/>
  <c r="H646" i="37"/>
  <c r="I646" i="37" s="1"/>
  <c r="L645" i="37"/>
  <c r="K645" i="37"/>
  <c r="H645" i="37"/>
  <c r="I645" i="37" s="1"/>
  <c r="L644" i="37"/>
  <c r="K644" i="37"/>
  <c r="I644" i="37"/>
  <c r="H644" i="37"/>
  <c r="L643" i="37"/>
  <c r="K643" i="37"/>
  <c r="I643" i="37"/>
  <c r="H643" i="37"/>
  <c r="L642" i="37"/>
  <c r="K642" i="37"/>
  <c r="I642" i="37"/>
  <c r="H642" i="37"/>
  <c r="L641" i="37"/>
  <c r="K641" i="37"/>
  <c r="H641" i="37"/>
  <c r="I641" i="37" s="1"/>
  <c r="L640" i="37"/>
  <c r="K640" i="37"/>
  <c r="I640" i="37"/>
  <c r="H640" i="37"/>
  <c r="L639" i="37"/>
  <c r="K639" i="37"/>
  <c r="H639" i="37"/>
  <c r="I639" i="37" s="1"/>
  <c r="L638" i="37"/>
  <c r="K638" i="37"/>
  <c r="I638" i="37"/>
  <c r="H638" i="37"/>
  <c r="L637" i="37"/>
  <c r="K637" i="37"/>
  <c r="I637" i="37"/>
  <c r="H637" i="37"/>
  <c r="L636" i="37"/>
  <c r="K636" i="37"/>
  <c r="I636" i="37"/>
  <c r="H636" i="37"/>
  <c r="L635" i="37"/>
  <c r="K635" i="37"/>
  <c r="H635" i="37"/>
  <c r="I635" i="37" s="1"/>
  <c r="L634" i="37"/>
  <c r="K634" i="37"/>
  <c r="I634" i="37"/>
  <c r="H634" i="37"/>
  <c r="L633" i="37"/>
  <c r="K633" i="37"/>
  <c r="I633" i="37"/>
  <c r="H633" i="37"/>
  <c r="L632" i="37"/>
  <c r="K632" i="37"/>
  <c r="I632" i="37"/>
  <c r="H632" i="37"/>
  <c r="L631" i="37"/>
  <c r="K631" i="37"/>
  <c r="I631" i="37"/>
  <c r="H631" i="37"/>
  <c r="L630" i="37"/>
  <c r="K630" i="37"/>
  <c r="H630" i="37"/>
  <c r="I630" i="37" s="1"/>
  <c r="L629" i="37"/>
  <c r="K629" i="37"/>
  <c r="H629" i="37"/>
  <c r="I629" i="37" s="1"/>
  <c r="L628" i="37"/>
  <c r="K628" i="37"/>
  <c r="H628" i="37"/>
  <c r="I628" i="37" s="1"/>
  <c r="L627" i="37"/>
  <c r="K627" i="37"/>
  <c r="H627" i="37"/>
  <c r="I627" i="37" s="1"/>
  <c r="L626" i="37"/>
  <c r="K626" i="37"/>
  <c r="I626" i="37"/>
  <c r="H626" i="37"/>
  <c r="L625" i="37"/>
  <c r="K625" i="37"/>
  <c r="H625" i="37"/>
  <c r="I625" i="37" s="1"/>
  <c r="L624" i="37"/>
  <c r="K624" i="37"/>
  <c r="H624" i="37"/>
  <c r="I624" i="37" s="1"/>
  <c r="L623" i="37"/>
  <c r="K623" i="37"/>
  <c r="I623" i="37"/>
  <c r="H623" i="37"/>
  <c r="L622" i="37"/>
  <c r="K622" i="37"/>
  <c r="I622" i="37"/>
  <c r="H622" i="37"/>
  <c r="L621" i="37"/>
  <c r="K621" i="37"/>
  <c r="I621" i="37"/>
  <c r="H621" i="37"/>
  <c r="L620" i="37"/>
  <c r="K620" i="37"/>
  <c r="I620" i="37"/>
  <c r="H620" i="37"/>
  <c r="L619" i="37"/>
  <c r="K619" i="37"/>
  <c r="H619" i="37"/>
  <c r="I619" i="37" s="1"/>
  <c r="L618" i="37"/>
  <c r="K618" i="37"/>
  <c r="H618" i="37"/>
  <c r="I618" i="37" s="1"/>
  <c r="L617" i="37"/>
  <c r="K617" i="37"/>
  <c r="I617" i="37"/>
  <c r="H617" i="37"/>
  <c r="L616" i="37"/>
  <c r="K616" i="37"/>
  <c r="I616" i="37"/>
  <c r="H616" i="37"/>
  <c r="L615" i="37"/>
  <c r="K615" i="37"/>
  <c r="I615" i="37"/>
  <c r="H615" i="37"/>
  <c r="L614" i="37"/>
  <c r="K614" i="37"/>
  <c r="I614" i="37"/>
  <c r="H614" i="37"/>
  <c r="L613" i="37"/>
  <c r="K613" i="37"/>
  <c r="I613" i="37"/>
  <c r="H613" i="37"/>
  <c r="L612" i="37"/>
  <c r="K612" i="37"/>
  <c r="H612" i="37"/>
  <c r="I612" i="37" s="1"/>
  <c r="L611" i="37"/>
  <c r="K611" i="37"/>
  <c r="I611" i="37"/>
  <c r="H611" i="37"/>
  <c r="L610" i="37"/>
  <c r="K610" i="37"/>
  <c r="H610" i="37"/>
  <c r="I610" i="37" s="1"/>
  <c r="L609" i="37"/>
  <c r="K609" i="37"/>
  <c r="H609" i="37"/>
  <c r="I609" i="37" s="1"/>
  <c r="L608" i="37"/>
  <c r="K608" i="37"/>
  <c r="H608" i="37"/>
  <c r="I608" i="37" s="1"/>
  <c r="L607" i="37"/>
  <c r="K607" i="37"/>
  <c r="I607" i="37"/>
  <c r="H607" i="37"/>
  <c r="L606" i="37"/>
  <c r="K606" i="37"/>
  <c r="H606" i="37"/>
  <c r="I606" i="37" s="1"/>
  <c r="L605" i="37"/>
  <c r="K605" i="37"/>
  <c r="H605" i="37"/>
  <c r="I605" i="37" s="1"/>
  <c r="L604" i="37"/>
  <c r="K604" i="37"/>
  <c r="H604" i="37"/>
  <c r="I604" i="37" s="1"/>
  <c r="L603" i="37"/>
  <c r="K603" i="37"/>
  <c r="H603" i="37"/>
  <c r="I603" i="37" s="1"/>
  <c r="L602" i="37"/>
  <c r="K602" i="37"/>
  <c r="H602" i="37"/>
  <c r="I602" i="37" s="1"/>
  <c r="L601" i="37"/>
  <c r="K601" i="37"/>
  <c r="I601" i="37"/>
  <c r="H601" i="37"/>
  <c r="L600" i="37"/>
  <c r="K600" i="37"/>
  <c r="I600" i="37"/>
  <c r="H600" i="37"/>
  <c r="L599" i="37"/>
  <c r="K599" i="37"/>
  <c r="I599" i="37"/>
  <c r="H599" i="37"/>
  <c r="L598" i="37"/>
  <c r="K598" i="37"/>
  <c r="I598" i="37"/>
  <c r="H598" i="37"/>
  <c r="L597" i="37"/>
  <c r="K597" i="37"/>
  <c r="H597" i="37"/>
  <c r="I597" i="37" s="1"/>
  <c r="L596" i="37"/>
  <c r="K596" i="37"/>
  <c r="I596" i="37"/>
  <c r="H596" i="37"/>
  <c r="L595" i="37"/>
  <c r="K595" i="37"/>
  <c r="I595" i="37"/>
  <c r="H595" i="37"/>
  <c r="L594" i="37"/>
  <c r="K594" i="37"/>
  <c r="I594" i="37"/>
  <c r="H594" i="37"/>
  <c r="L593" i="37"/>
  <c r="K593" i="37"/>
  <c r="I593" i="37"/>
  <c r="H593" i="37"/>
  <c r="L592" i="37"/>
  <c r="K592" i="37"/>
  <c r="I592" i="37"/>
  <c r="H592" i="37"/>
  <c r="L591" i="37"/>
  <c r="K591" i="37"/>
  <c r="H591" i="37"/>
  <c r="I591" i="37" s="1"/>
  <c r="L590" i="37"/>
  <c r="K590" i="37"/>
  <c r="I590" i="37"/>
  <c r="H590" i="37"/>
  <c r="L589" i="37"/>
  <c r="K589" i="37"/>
  <c r="I589" i="37"/>
  <c r="H589" i="37"/>
  <c r="L588" i="37"/>
  <c r="K588" i="37"/>
  <c r="H588" i="37"/>
  <c r="I588" i="37" s="1"/>
  <c r="L587" i="37"/>
  <c r="K587" i="37"/>
  <c r="H587" i="37"/>
  <c r="I587" i="37" s="1"/>
  <c r="L586" i="37"/>
  <c r="K586" i="37"/>
  <c r="I586" i="37"/>
  <c r="H586" i="37"/>
  <c r="L585" i="37"/>
  <c r="K585" i="37"/>
  <c r="I585" i="37"/>
  <c r="H585" i="37"/>
  <c r="L584" i="37"/>
  <c r="K584" i="37"/>
  <c r="H584" i="37"/>
  <c r="I584" i="37" s="1"/>
  <c r="L583" i="37"/>
  <c r="K583" i="37"/>
  <c r="H583" i="37"/>
  <c r="I583" i="37" s="1"/>
  <c r="L582" i="37"/>
  <c r="K582" i="37"/>
  <c r="I582" i="37"/>
  <c r="H582" i="37"/>
  <c r="L581" i="37"/>
  <c r="K581" i="37"/>
  <c r="I581" i="37"/>
  <c r="H581" i="37"/>
  <c r="L580" i="37"/>
  <c r="K580" i="37"/>
  <c r="H580" i="37"/>
  <c r="I580" i="37" s="1"/>
  <c r="L579" i="37"/>
  <c r="K579" i="37"/>
  <c r="I579" i="37"/>
  <c r="H579" i="37"/>
  <c r="L578" i="37"/>
  <c r="K578" i="37"/>
  <c r="H578" i="37"/>
  <c r="I578" i="37" s="1"/>
  <c r="L577" i="37"/>
  <c r="K577" i="37"/>
  <c r="H577" i="37"/>
  <c r="I577" i="37" s="1"/>
  <c r="L576" i="37"/>
  <c r="K576" i="37"/>
  <c r="I576" i="37"/>
  <c r="H576" i="37"/>
  <c r="L575" i="37"/>
  <c r="K575" i="37"/>
  <c r="H575" i="37"/>
  <c r="I575" i="37" s="1"/>
  <c r="L574" i="37"/>
  <c r="K574" i="37"/>
  <c r="I574" i="37"/>
  <c r="H574" i="37"/>
  <c r="L573" i="37"/>
  <c r="K573" i="37"/>
  <c r="I573" i="37"/>
  <c r="H573" i="37"/>
  <c r="L572" i="37"/>
  <c r="K572" i="37"/>
  <c r="I572" i="37"/>
  <c r="H572" i="37"/>
  <c r="L571" i="37"/>
  <c r="K571" i="37"/>
  <c r="I571" i="37"/>
  <c r="H571" i="37"/>
  <c r="L570" i="37"/>
  <c r="K570" i="37"/>
  <c r="I570" i="37"/>
  <c r="H570" i="37"/>
  <c r="L569" i="37"/>
  <c r="K569" i="37"/>
  <c r="I569" i="37"/>
  <c r="H569" i="37"/>
  <c r="L568" i="37"/>
  <c r="K568" i="37"/>
  <c r="H568" i="37"/>
  <c r="I568" i="37" s="1"/>
  <c r="L567" i="37"/>
  <c r="K567" i="37"/>
  <c r="I567" i="37"/>
  <c r="H567" i="37"/>
  <c r="L566" i="37"/>
  <c r="K566" i="37"/>
  <c r="H566" i="37"/>
  <c r="I566" i="37" s="1"/>
  <c r="L565" i="37"/>
  <c r="K565" i="37"/>
  <c r="I565" i="37"/>
  <c r="H565" i="37"/>
  <c r="L564" i="37"/>
  <c r="K564" i="37"/>
  <c r="H564" i="37"/>
  <c r="I564" i="37" s="1"/>
  <c r="L563" i="37"/>
  <c r="K563" i="37"/>
  <c r="I563" i="37"/>
  <c r="H563" i="37"/>
  <c r="L562" i="37"/>
  <c r="K562" i="37"/>
  <c r="H562" i="37"/>
  <c r="I562" i="37" s="1"/>
  <c r="L561" i="37"/>
  <c r="K561" i="37"/>
  <c r="H561" i="37"/>
  <c r="I561" i="37" s="1"/>
  <c r="L560" i="37"/>
  <c r="K560" i="37"/>
  <c r="H560" i="37"/>
  <c r="I560" i="37" s="1"/>
  <c r="L559" i="37"/>
  <c r="K559" i="37"/>
  <c r="H559" i="37"/>
  <c r="I559" i="37" s="1"/>
  <c r="L558" i="37"/>
  <c r="K558" i="37"/>
  <c r="H558" i="37"/>
  <c r="I558" i="37" s="1"/>
  <c r="L557" i="37"/>
  <c r="K557" i="37"/>
  <c r="H557" i="37"/>
  <c r="I557" i="37" s="1"/>
  <c r="L556" i="37"/>
  <c r="K556" i="37"/>
  <c r="H556" i="37"/>
  <c r="I556" i="37" s="1"/>
  <c r="L555" i="37"/>
  <c r="K555" i="37"/>
  <c r="H555" i="37"/>
  <c r="I555" i="37" s="1"/>
  <c r="L554" i="37"/>
  <c r="K554" i="37"/>
  <c r="I554" i="37"/>
  <c r="H554" i="37"/>
  <c r="L553" i="37"/>
  <c r="K553" i="37"/>
  <c r="I553" i="37"/>
  <c r="H553" i="37"/>
  <c r="L552" i="37"/>
  <c r="K552" i="37"/>
  <c r="I552" i="37"/>
  <c r="H552" i="37"/>
  <c r="L551" i="37"/>
  <c r="K551" i="37"/>
  <c r="H551" i="37"/>
  <c r="I551" i="37" s="1"/>
  <c r="L550" i="37"/>
  <c r="K550" i="37"/>
  <c r="I550" i="37"/>
  <c r="H550" i="37"/>
  <c r="L549" i="37"/>
  <c r="K549" i="37"/>
  <c r="I549" i="37"/>
  <c r="H549" i="37"/>
  <c r="L548" i="37"/>
  <c r="K548" i="37"/>
  <c r="I548" i="37"/>
  <c r="H548" i="37"/>
  <c r="L547" i="37"/>
  <c r="K547" i="37"/>
  <c r="I547" i="37"/>
  <c r="H547" i="37"/>
  <c r="L546" i="37"/>
  <c r="K546" i="37"/>
  <c r="I546" i="37"/>
  <c r="H546" i="37"/>
  <c r="L545" i="37"/>
  <c r="K545" i="37"/>
  <c r="I545" i="37"/>
  <c r="H545" i="37"/>
  <c r="L544" i="37"/>
  <c r="K544" i="37"/>
  <c r="I544" i="37"/>
  <c r="H544" i="37"/>
  <c r="L543" i="37"/>
  <c r="K543" i="37"/>
  <c r="H543" i="37"/>
  <c r="I543" i="37" s="1"/>
  <c r="L542" i="37"/>
  <c r="K542" i="37"/>
  <c r="H542" i="37"/>
  <c r="I542" i="37" s="1"/>
  <c r="L541" i="37"/>
  <c r="K541" i="37"/>
  <c r="I541" i="37"/>
  <c r="H541" i="37"/>
  <c r="L540" i="37"/>
  <c r="K540" i="37"/>
  <c r="H540" i="37"/>
  <c r="I540" i="37" s="1"/>
  <c r="L539" i="37"/>
  <c r="K539" i="37"/>
  <c r="H539" i="37"/>
  <c r="I539" i="37" s="1"/>
  <c r="L538" i="37"/>
  <c r="K538" i="37"/>
  <c r="H538" i="37"/>
  <c r="I538" i="37" s="1"/>
  <c r="L537" i="37"/>
  <c r="K537" i="37"/>
  <c r="H537" i="37"/>
  <c r="I537" i="37" s="1"/>
  <c r="L536" i="37"/>
  <c r="K536" i="37"/>
  <c r="H536" i="37"/>
  <c r="I536" i="37" s="1"/>
  <c r="L535" i="37"/>
  <c r="K535" i="37"/>
  <c r="H535" i="37"/>
  <c r="I535" i="37" s="1"/>
  <c r="L534" i="37"/>
  <c r="K534" i="37"/>
  <c r="H534" i="37"/>
  <c r="I534" i="37" s="1"/>
  <c r="L533" i="37"/>
  <c r="K533" i="37"/>
  <c r="I533" i="37"/>
  <c r="H533" i="37"/>
  <c r="L532" i="37"/>
  <c r="K532" i="37"/>
  <c r="I532" i="37"/>
  <c r="H532" i="37"/>
  <c r="L531" i="37"/>
  <c r="K531" i="37"/>
  <c r="I531" i="37"/>
  <c r="H531" i="37"/>
  <c r="L530" i="37"/>
  <c r="K530" i="37"/>
  <c r="H530" i="37"/>
  <c r="I530" i="37" s="1"/>
  <c r="L529" i="37"/>
  <c r="K529" i="37"/>
  <c r="H529" i="37"/>
  <c r="I529" i="37" s="1"/>
  <c r="L528" i="37"/>
  <c r="K528" i="37"/>
  <c r="I528" i="37"/>
  <c r="H528" i="37"/>
  <c r="L527" i="37"/>
  <c r="K527" i="37"/>
  <c r="I527" i="37"/>
  <c r="H527" i="37"/>
  <c r="L526" i="37"/>
  <c r="K526" i="37"/>
  <c r="I526" i="37"/>
  <c r="H526" i="37"/>
  <c r="L525" i="37"/>
  <c r="K525" i="37"/>
  <c r="I525" i="37"/>
  <c r="H525" i="37"/>
  <c r="L524" i="37"/>
  <c r="K524" i="37"/>
  <c r="H524" i="37"/>
  <c r="I524" i="37" s="1"/>
  <c r="L523" i="37"/>
  <c r="K523" i="37"/>
  <c r="I523" i="37"/>
  <c r="H523" i="37"/>
  <c r="L522" i="37"/>
  <c r="K522" i="37"/>
  <c r="H522" i="37"/>
  <c r="I522" i="37" s="1"/>
  <c r="L521" i="37"/>
  <c r="K521" i="37"/>
  <c r="H521" i="37"/>
  <c r="I521" i="37" s="1"/>
  <c r="L520" i="37"/>
  <c r="K520" i="37"/>
  <c r="I520" i="37"/>
  <c r="H520" i="37"/>
  <c r="L519" i="37"/>
  <c r="K519" i="37"/>
  <c r="I519" i="37"/>
  <c r="H519" i="37"/>
  <c r="L518" i="37"/>
  <c r="K518" i="37"/>
  <c r="H518" i="37"/>
  <c r="I518" i="37" s="1"/>
  <c r="L517" i="37"/>
  <c r="K517" i="37"/>
  <c r="H517" i="37"/>
  <c r="I517" i="37" s="1"/>
  <c r="L516" i="37"/>
  <c r="K516" i="37"/>
  <c r="I516" i="37"/>
  <c r="H516" i="37"/>
  <c r="L515" i="37"/>
  <c r="K515" i="37"/>
  <c r="I515" i="37"/>
  <c r="H515" i="37"/>
  <c r="L514" i="37"/>
  <c r="K514" i="37"/>
  <c r="H514" i="37"/>
  <c r="I514" i="37" s="1"/>
  <c r="L513" i="37"/>
  <c r="K513" i="37"/>
  <c r="I513" i="37"/>
  <c r="H513" i="37"/>
  <c r="L512" i="37"/>
  <c r="K512" i="37"/>
  <c r="I512" i="37"/>
  <c r="H512" i="37"/>
  <c r="L511" i="37"/>
  <c r="K511" i="37"/>
  <c r="H511" i="37"/>
  <c r="I511" i="37" s="1"/>
  <c r="L510" i="37"/>
  <c r="K510" i="37"/>
  <c r="I510" i="37"/>
  <c r="H510" i="37"/>
  <c r="L509" i="37"/>
  <c r="K509" i="37"/>
  <c r="H509" i="37"/>
  <c r="I509" i="37" s="1"/>
  <c r="L508" i="37"/>
  <c r="K508" i="37"/>
  <c r="I508" i="37"/>
  <c r="H508" i="37"/>
  <c r="L507" i="37"/>
  <c r="K507" i="37"/>
  <c r="H507" i="37"/>
  <c r="I507" i="37" s="1"/>
  <c r="L506" i="37"/>
  <c r="K506" i="37"/>
  <c r="I506" i="37"/>
  <c r="H506" i="37"/>
  <c r="L505" i="37"/>
  <c r="K505" i="37"/>
  <c r="I505" i="37"/>
  <c r="H505" i="37"/>
  <c r="L504" i="37"/>
  <c r="K504" i="37"/>
  <c r="I504" i="37"/>
  <c r="H504" i="37"/>
  <c r="L503" i="37"/>
  <c r="K503" i="37"/>
  <c r="I503" i="37"/>
  <c r="H503" i="37"/>
  <c r="L502" i="37"/>
  <c r="K502" i="37"/>
  <c r="H502" i="37"/>
  <c r="I502" i="37" s="1"/>
  <c r="L501" i="37"/>
  <c r="K501" i="37"/>
  <c r="I501" i="37"/>
  <c r="H501" i="37"/>
  <c r="L500" i="37"/>
  <c r="K500" i="37"/>
  <c r="H500" i="37"/>
  <c r="I500" i="37" s="1"/>
  <c r="L499" i="37"/>
  <c r="K499" i="37"/>
  <c r="I499" i="37"/>
  <c r="H499" i="37"/>
  <c r="L498" i="37"/>
  <c r="K498" i="37"/>
  <c r="I498" i="37"/>
  <c r="H498" i="37"/>
  <c r="L497" i="37"/>
  <c r="K497" i="37"/>
  <c r="H497" i="37"/>
  <c r="I497" i="37" s="1"/>
  <c r="L496" i="37"/>
  <c r="K496" i="37"/>
  <c r="H496" i="37"/>
  <c r="I496" i="37" s="1"/>
  <c r="L495" i="37"/>
  <c r="K495" i="37"/>
  <c r="H495" i="37"/>
  <c r="I495" i="37" s="1"/>
  <c r="L494" i="37"/>
  <c r="K494" i="37"/>
  <c r="I494" i="37"/>
  <c r="H494" i="37"/>
  <c r="L493" i="37"/>
  <c r="K493" i="37"/>
  <c r="H493" i="37"/>
  <c r="I493" i="37" s="1"/>
  <c r="L492" i="37"/>
  <c r="K492" i="37"/>
  <c r="H492" i="37"/>
  <c r="I492" i="37" s="1"/>
  <c r="L491" i="37"/>
  <c r="K491" i="37"/>
  <c r="I491" i="37"/>
  <c r="H491" i="37"/>
  <c r="L490" i="37"/>
  <c r="K490" i="37"/>
  <c r="H490" i="37"/>
  <c r="I490" i="37" s="1"/>
  <c r="L489" i="37"/>
  <c r="K489" i="37"/>
  <c r="I489" i="37"/>
  <c r="H489" i="37"/>
  <c r="L488" i="37"/>
  <c r="K488" i="37"/>
  <c r="I488" i="37"/>
  <c r="H488" i="37"/>
  <c r="L487" i="37"/>
  <c r="K487" i="37"/>
  <c r="I487" i="37"/>
  <c r="H487" i="37"/>
  <c r="L486" i="37"/>
  <c r="K486" i="37"/>
  <c r="H486" i="37"/>
  <c r="I486" i="37" s="1"/>
  <c r="L485" i="37"/>
  <c r="K485" i="37"/>
  <c r="H485" i="37"/>
  <c r="I485" i="37" s="1"/>
  <c r="L484" i="37"/>
  <c r="K484" i="37"/>
  <c r="H484" i="37"/>
  <c r="I484" i="37" s="1"/>
  <c r="L483" i="37"/>
  <c r="K483" i="37"/>
  <c r="I483" i="37"/>
  <c r="H483" i="37"/>
  <c r="L482" i="37"/>
  <c r="K482" i="37"/>
  <c r="I482" i="37"/>
  <c r="H482" i="37"/>
  <c r="L481" i="37"/>
  <c r="K481" i="37"/>
  <c r="H481" i="37"/>
  <c r="I481" i="37" s="1"/>
  <c r="L480" i="37"/>
  <c r="K480" i="37"/>
  <c r="I480" i="37"/>
  <c r="H480" i="37"/>
  <c r="L479" i="37"/>
  <c r="K479" i="37"/>
  <c r="I479" i="37"/>
  <c r="H479" i="37"/>
  <c r="L478" i="37"/>
  <c r="K478" i="37"/>
  <c r="H478" i="37"/>
  <c r="I478" i="37" s="1"/>
  <c r="L477" i="37"/>
  <c r="K477" i="37"/>
  <c r="I477" i="37"/>
  <c r="H477" i="37"/>
  <c r="L476" i="37"/>
  <c r="K476" i="37"/>
  <c r="H476" i="37"/>
  <c r="I476" i="37" s="1"/>
  <c r="L475" i="37"/>
  <c r="K475" i="37"/>
  <c r="H475" i="37"/>
  <c r="I475" i="37" s="1"/>
  <c r="L474" i="37"/>
  <c r="K474" i="37"/>
  <c r="H474" i="37"/>
  <c r="I474" i="37" s="1"/>
  <c r="L473" i="37"/>
  <c r="K473" i="37"/>
  <c r="H473" i="37"/>
  <c r="I473" i="37" s="1"/>
  <c r="L472" i="37"/>
  <c r="K472" i="37"/>
  <c r="H472" i="37"/>
  <c r="I472" i="37" s="1"/>
  <c r="L471" i="37"/>
  <c r="K471" i="37"/>
  <c r="H471" i="37"/>
  <c r="I471" i="37" s="1"/>
  <c r="L470" i="37"/>
  <c r="K470" i="37"/>
  <c r="H470" i="37"/>
  <c r="I470" i="37" s="1"/>
  <c r="L469" i="37"/>
  <c r="K469" i="37"/>
  <c r="H469" i="37"/>
  <c r="I469" i="37" s="1"/>
  <c r="L468" i="37"/>
  <c r="K468" i="37"/>
  <c r="I468" i="37"/>
  <c r="H468" i="37"/>
  <c r="L467" i="37"/>
  <c r="K467" i="37"/>
  <c r="H467" i="37"/>
  <c r="I467" i="37" s="1"/>
  <c r="L466" i="37"/>
  <c r="K466" i="37"/>
  <c r="I466" i="37"/>
  <c r="H466" i="37"/>
  <c r="L465" i="37"/>
  <c r="K465" i="37"/>
  <c r="H465" i="37"/>
  <c r="I465" i="37" s="1"/>
  <c r="L464" i="37"/>
  <c r="K464" i="37"/>
  <c r="I464" i="37"/>
  <c r="H464" i="37"/>
  <c r="L463" i="37"/>
  <c r="K463" i="37"/>
  <c r="H463" i="37"/>
  <c r="I463" i="37" s="1"/>
  <c r="L462" i="37"/>
  <c r="K462" i="37"/>
  <c r="I462" i="37"/>
  <c r="H462" i="37"/>
  <c r="L461" i="37"/>
  <c r="K461" i="37"/>
  <c r="I461" i="37"/>
  <c r="H461" i="37"/>
  <c r="L460" i="37"/>
  <c r="K460" i="37"/>
  <c r="I460" i="37"/>
  <c r="H460" i="37"/>
  <c r="L459" i="37"/>
  <c r="K459" i="37"/>
  <c r="H459" i="37"/>
  <c r="I459" i="37" s="1"/>
  <c r="L458" i="37"/>
  <c r="K458" i="37"/>
  <c r="H458" i="37"/>
  <c r="I458" i="37" s="1"/>
  <c r="L457" i="37"/>
  <c r="K457" i="37"/>
  <c r="I457" i="37"/>
  <c r="H457" i="37"/>
  <c r="L456" i="37"/>
  <c r="K456" i="37"/>
  <c r="H456" i="37"/>
  <c r="I456" i="37" s="1"/>
  <c r="L455" i="37"/>
  <c r="K455" i="37"/>
  <c r="I455" i="37"/>
  <c r="H455" i="37"/>
  <c r="L454" i="37"/>
  <c r="K454" i="37"/>
  <c r="H454" i="37"/>
  <c r="I454" i="37" s="1"/>
  <c r="L453" i="37"/>
  <c r="K453" i="37"/>
  <c r="H453" i="37"/>
  <c r="I453" i="37" s="1"/>
  <c r="L452" i="37"/>
  <c r="K452" i="37"/>
  <c r="H452" i="37"/>
  <c r="I452" i="37" s="1"/>
  <c r="L451" i="37"/>
  <c r="K451" i="37"/>
  <c r="H451" i="37"/>
  <c r="I451" i="37" s="1"/>
  <c r="L450" i="37"/>
  <c r="K450" i="37"/>
  <c r="I450" i="37"/>
  <c r="H450" i="37"/>
  <c r="L449" i="37"/>
  <c r="K449" i="37"/>
  <c r="I449" i="37"/>
  <c r="H449" i="37"/>
  <c r="L448" i="37"/>
  <c r="K448" i="37"/>
  <c r="H448" i="37"/>
  <c r="I448" i="37" s="1"/>
  <c r="L447" i="37"/>
  <c r="K447" i="37"/>
  <c r="I447" i="37"/>
  <c r="H447" i="37"/>
  <c r="L446" i="37"/>
  <c r="K446" i="37"/>
  <c r="H446" i="37"/>
  <c r="I446" i="37" s="1"/>
  <c r="L445" i="37"/>
  <c r="K445" i="37"/>
  <c r="I445" i="37"/>
  <c r="H445" i="37"/>
  <c r="L444" i="37"/>
  <c r="K444" i="37"/>
  <c r="I444" i="37"/>
  <c r="H444" i="37"/>
  <c r="L443" i="37"/>
  <c r="K443" i="37"/>
  <c r="H443" i="37"/>
  <c r="I443" i="37" s="1"/>
  <c r="L442" i="37"/>
  <c r="K442" i="37"/>
  <c r="I442" i="37"/>
  <c r="H442" i="37"/>
  <c r="L441" i="37"/>
  <c r="K441" i="37"/>
  <c r="I441" i="37"/>
  <c r="H441" i="37"/>
  <c r="L440" i="37"/>
  <c r="K440" i="37"/>
  <c r="I440" i="37"/>
  <c r="H440" i="37"/>
  <c r="L439" i="37"/>
  <c r="K439" i="37"/>
  <c r="I439" i="37"/>
  <c r="H439" i="37"/>
  <c r="L438" i="37"/>
  <c r="K438" i="37"/>
  <c r="I438" i="37"/>
  <c r="H438" i="37"/>
  <c r="L437" i="37"/>
  <c r="K437" i="37"/>
  <c r="I437" i="37"/>
  <c r="H437" i="37"/>
  <c r="L436" i="37"/>
  <c r="K436" i="37"/>
  <c r="H436" i="37"/>
  <c r="I436" i="37" s="1"/>
  <c r="L435" i="37"/>
  <c r="K435" i="37"/>
  <c r="I435" i="37"/>
  <c r="H435" i="37"/>
  <c r="L434" i="37"/>
  <c r="K434" i="37"/>
  <c r="I434" i="37"/>
  <c r="H434" i="37"/>
  <c r="L433" i="37"/>
  <c r="K433" i="37"/>
  <c r="I433" i="37"/>
  <c r="H433" i="37"/>
  <c r="L432" i="37"/>
  <c r="K432" i="37"/>
  <c r="I432" i="37"/>
  <c r="H432" i="37"/>
  <c r="L431" i="37"/>
  <c r="K431" i="37"/>
  <c r="I431" i="37"/>
  <c r="H431" i="37"/>
  <c r="L430" i="37"/>
  <c r="K430" i="37"/>
  <c r="H430" i="37"/>
  <c r="I430" i="37" s="1"/>
  <c r="L429" i="37"/>
  <c r="K429" i="37"/>
  <c r="H429" i="37"/>
  <c r="I429" i="37" s="1"/>
  <c r="L428" i="37"/>
  <c r="K428" i="37"/>
  <c r="H428" i="37"/>
  <c r="I428" i="37" s="1"/>
  <c r="L427" i="37"/>
  <c r="K427" i="37"/>
  <c r="I427" i="37"/>
  <c r="H427" i="37"/>
  <c r="L426" i="37"/>
  <c r="K426" i="37"/>
  <c r="H426" i="37"/>
  <c r="I426" i="37" s="1"/>
  <c r="L425" i="37"/>
  <c r="K425" i="37"/>
  <c r="H425" i="37"/>
  <c r="I425" i="37" s="1"/>
  <c r="L424" i="37"/>
  <c r="K424" i="37"/>
  <c r="H424" i="37"/>
  <c r="I424" i="37" s="1"/>
  <c r="L423" i="37"/>
  <c r="K423" i="37"/>
  <c r="H423" i="37"/>
  <c r="I423" i="37" s="1"/>
  <c r="L422" i="37"/>
  <c r="K422" i="37"/>
  <c r="I422" i="37"/>
  <c r="H422" i="37"/>
  <c r="L421" i="37"/>
  <c r="K421" i="37"/>
  <c r="I421" i="37"/>
  <c r="H421" i="37"/>
  <c r="L420" i="37"/>
  <c r="K420" i="37"/>
  <c r="I420" i="37"/>
  <c r="H420" i="37"/>
  <c r="L419" i="37"/>
  <c r="K419" i="37"/>
  <c r="H419" i="37"/>
  <c r="I419" i="37" s="1"/>
  <c r="L418" i="37"/>
  <c r="K418" i="37"/>
  <c r="I418" i="37"/>
  <c r="H418" i="37"/>
  <c r="L417" i="37"/>
  <c r="K417" i="37"/>
  <c r="I417" i="37"/>
  <c r="H417" i="37"/>
  <c r="L416" i="37"/>
  <c r="K416" i="37"/>
  <c r="I416" i="37"/>
  <c r="H416" i="37"/>
  <c r="L415" i="37"/>
  <c r="K415" i="37"/>
  <c r="H415" i="37"/>
  <c r="I415" i="37" s="1"/>
  <c r="L414" i="37"/>
  <c r="K414" i="37"/>
  <c r="H414" i="37"/>
  <c r="I414" i="37" s="1"/>
  <c r="L413" i="37"/>
  <c r="K413" i="37"/>
  <c r="I413" i="37"/>
  <c r="H413" i="37"/>
  <c r="L412" i="37"/>
  <c r="K412" i="37"/>
  <c r="I412" i="37"/>
  <c r="H412" i="37"/>
  <c r="L411" i="37"/>
  <c r="K411" i="37"/>
  <c r="H411" i="37"/>
  <c r="I411" i="37" s="1"/>
  <c r="L410" i="37"/>
  <c r="K410" i="37"/>
  <c r="I410" i="37"/>
  <c r="H410" i="37"/>
  <c r="L409" i="37"/>
  <c r="K409" i="37"/>
  <c r="H409" i="37"/>
  <c r="I409" i="37" s="1"/>
  <c r="L408" i="37"/>
  <c r="K408" i="37"/>
  <c r="H408" i="37"/>
  <c r="I408" i="37" s="1"/>
  <c r="L407" i="37"/>
  <c r="K407" i="37"/>
  <c r="H407" i="37"/>
  <c r="I407" i="37" s="1"/>
  <c r="L406" i="37"/>
  <c r="K406" i="37"/>
  <c r="I406" i="37"/>
  <c r="H406" i="37"/>
  <c r="L405" i="37"/>
  <c r="K405" i="37"/>
  <c r="I405" i="37"/>
  <c r="H405" i="37"/>
  <c r="L404" i="37"/>
  <c r="K404" i="37"/>
  <c r="H404" i="37"/>
  <c r="I404" i="37" s="1"/>
  <c r="L403" i="37"/>
  <c r="K403" i="37"/>
  <c r="I403" i="37"/>
  <c r="H403" i="37"/>
  <c r="L402" i="37"/>
  <c r="K402" i="37"/>
  <c r="I402" i="37"/>
  <c r="H402" i="37"/>
  <c r="L401" i="37"/>
  <c r="K401" i="37"/>
  <c r="I401" i="37"/>
  <c r="H401" i="37"/>
  <c r="L400" i="37"/>
  <c r="K400" i="37"/>
  <c r="I400" i="37"/>
  <c r="H400" i="37"/>
  <c r="L399" i="37"/>
  <c r="K399" i="37"/>
  <c r="I399" i="37"/>
  <c r="H399" i="37"/>
  <c r="L398" i="37"/>
  <c r="K398" i="37"/>
  <c r="H398" i="37"/>
  <c r="I398" i="37" s="1"/>
  <c r="L397" i="37"/>
  <c r="K397" i="37"/>
  <c r="H397" i="37"/>
  <c r="I397" i="37" s="1"/>
  <c r="L396" i="37"/>
  <c r="K396" i="37"/>
  <c r="I396" i="37"/>
  <c r="H396" i="37"/>
  <c r="L395" i="37"/>
  <c r="K395" i="37"/>
  <c r="H395" i="37"/>
  <c r="I395" i="37" s="1"/>
  <c r="L394" i="37"/>
  <c r="K394" i="37"/>
  <c r="I394" i="37"/>
  <c r="H394" i="37"/>
  <c r="L393" i="37"/>
  <c r="K393" i="37"/>
  <c r="I393" i="37"/>
  <c r="H393" i="37"/>
  <c r="L392" i="37"/>
  <c r="K392" i="37"/>
  <c r="I392" i="37"/>
  <c r="H392" i="37"/>
  <c r="L391" i="37"/>
  <c r="K391" i="37"/>
  <c r="I391" i="37"/>
  <c r="H391" i="37"/>
  <c r="L390" i="37"/>
  <c r="K390" i="37"/>
  <c r="H390" i="37"/>
  <c r="I390" i="37" s="1"/>
  <c r="L389" i="37"/>
  <c r="K389" i="37"/>
  <c r="H389" i="37"/>
  <c r="I389" i="37" s="1"/>
  <c r="L388" i="37"/>
  <c r="K388" i="37"/>
  <c r="H388" i="37"/>
  <c r="I388" i="37" s="1"/>
  <c r="L387" i="37"/>
  <c r="K387" i="37"/>
  <c r="H387" i="37"/>
  <c r="I387" i="37" s="1"/>
  <c r="L386" i="37"/>
  <c r="K386" i="37"/>
  <c r="H386" i="37"/>
  <c r="I386" i="37" s="1"/>
  <c r="L385" i="37"/>
  <c r="K385" i="37"/>
  <c r="I385" i="37"/>
  <c r="H385" i="37"/>
  <c r="L384" i="37"/>
  <c r="K384" i="37"/>
  <c r="I384" i="37"/>
  <c r="H384" i="37"/>
  <c r="L383" i="37"/>
  <c r="K383" i="37"/>
  <c r="I383" i="37"/>
  <c r="H383" i="37"/>
  <c r="L382" i="37"/>
  <c r="K382" i="37"/>
  <c r="I382" i="37"/>
  <c r="H382" i="37"/>
  <c r="L381" i="37"/>
  <c r="K381" i="37"/>
  <c r="I381" i="37"/>
  <c r="H381" i="37"/>
  <c r="L380" i="37"/>
  <c r="K380" i="37"/>
  <c r="H380" i="37"/>
  <c r="I380" i="37" s="1"/>
  <c r="L379" i="37"/>
  <c r="K379" i="37"/>
  <c r="I379" i="37"/>
  <c r="H379" i="37"/>
  <c r="L378" i="37"/>
  <c r="K378" i="37"/>
  <c r="H378" i="37"/>
  <c r="I378" i="37" s="1"/>
  <c r="L377" i="37"/>
  <c r="K377" i="37"/>
  <c r="I377" i="37"/>
  <c r="H377" i="37"/>
  <c r="L376" i="37"/>
  <c r="K376" i="37"/>
  <c r="I376" i="37"/>
  <c r="H376" i="37"/>
  <c r="L375" i="37"/>
  <c r="K375" i="37"/>
  <c r="I375" i="37"/>
  <c r="H375" i="37"/>
  <c r="L374" i="37"/>
  <c r="K374" i="37"/>
  <c r="H374" i="37"/>
  <c r="I374" i="37" s="1"/>
  <c r="L373" i="37"/>
  <c r="K373" i="37"/>
  <c r="H373" i="37"/>
  <c r="I373" i="37" s="1"/>
  <c r="L372" i="37"/>
  <c r="K372" i="37"/>
  <c r="H372" i="37"/>
  <c r="I372" i="37" s="1"/>
  <c r="L371" i="37"/>
  <c r="K371" i="37"/>
  <c r="H371" i="37"/>
  <c r="I371" i="37" s="1"/>
  <c r="L370" i="37"/>
  <c r="K370" i="37"/>
  <c r="H370" i="37"/>
  <c r="I370" i="37" s="1"/>
  <c r="L369" i="37"/>
  <c r="K369" i="37"/>
  <c r="I369" i="37"/>
  <c r="H369" i="37"/>
  <c r="L368" i="37"/>
  <c r="K368" i="37"/>
  <c r="H368" i="37"/>
  <c r="I368" i="37" s="1"/>
  <c r="L367" i="37"/>
  <c r="K367" i="37"/>
  <c r="I367" i="37"/>
  <c r="H367" i="37"/>
  <c r="L366" i="37"/>
  <c r="K366" i="37"/>
  <c r="I366" i="37"/>
  <c r="H366" i="37"/>
  <c r="L365" i="37"/>
  <c r="K365" i="37"/>
  <c r="H365" i="37"/>
  <c r="I365" i="37" s="1"/>
  <c r="L364" i="37"/>
  <c r="K364" i="37"/>
  <c r="H364" i="37"/>
  <c r="I364" i="37" s="1"/>
  <c r="L363" i="37"/>
  <c r="K363" i="37"/>
  <c r="I363" i="37"/>
  <c r="H363" i="37"/>
  <c r="L362" i="37"/>
  <c r="K362" i="37"/>
  <c r="H362" i="37"/>
  <c r="I362" i="37" s="1"/>
  <c r="L361" i="37"/>
  <c r="K361" i="37"/>
  <c r="H361" i="37"/>
  <c r="I361" i="37" s="1"/>
  <c r="L360" i="37"/>
  <c r="K360" i="37"/>
  <c r="I360" i="37"/>
  <c r="H360" i="37"/>
  <c r="L359" i="37"/>
  <c r="K359" i="37"/>
  <c r="H359" i="37"/>
  <c r="I359" i="37" s="1"/>
  <c r="L358" i="37"/>
  <c r="K358" i="37"/>
  <c r="H358" i="37"/>
  <c r="I358" i="37" s="1"/>
  <c r="L357" i="37"/>
  <c r="K357" i="37"/>
  <c r="I357" i="37"/>
  <c r="H357" i="37"/>
  <c r="L356" i="37"/>
  <c r="K356" i="37"/>
  <c r="H356" i="37"/>
  <c r="I356" i="37" s="1"/>
  <c r="L355" i="37"/>
  <c r="K355" i="37"/>
  <c r="I355" i="37"/>
  <c r="H355" i="37"/>
  <c r="L354" i="37"/>
  <c r="K354" i="37"/>
  <c r="H354" i="37"/>
  <c r="I354" i="37" s="1"/>
  <c r="L353" i="37"/>
  <c r="K353" i="37"/>
  <c r="H353" i="37"/>
  <c r="I353" i="37" s="1"/>
  <c r="L352" i="37"/>
  <c r="K352" i="37"/>
  <c r="I352" i="37"/>
  <c r="H352" i="37"/>
  <c r="L351" i="37"/>
  <c r="K351" i="37"/>
  <c r="H351" i="37"/>
  <c r="I351" i="37" s="1"/>
  <c r="L350" i="37"/>
  <c r="K350" i="37"/>
  <c r="H350" i="37"/>
  <c r="I350" i="37" s="1"/>
  <c r="L349" i="37"/>
  <c r="K349" i="37"/>
  <c r="I349" i="37"/>
  <c r="H349" i="37"/>
  <c r="L348" i="37"/>
  <c r="K348" i="37"/>
  <c r="I348" i="37"/>
  <c r="H348" i="37"/>
  <c r="L347" i="37"/>
  <c r="K347" i="37"/>
  <c r="H347" i="37"/>
  <c r="I347" i="37" s="1"/>
  <c r="L346" i="37"/>
  <c r="K346" i="37"/>
  <c r="I346" i="37"/>
  <c r="H346" i="37"/>
  <c r="L345" i="37"/>
  <c r="K345" i="37"/>
  <c r="H345" i="37"/>
  <c r="I345" i="37" s="1"/>
  <c r="L344" i="37"/>
  <c r="K344" i="37"/>
  <c r="H344" i="37"/>
  <c r="I344" i="37" s="1"/>
  <c r="L343" i="37"/>
  <c r="K343" i="37"/>
  <c r="I343" i="37"/>
  <c r="H343" i="37"/>
  <c r="L342" i="37"/>
  <c r="K342" i="37"/>
  <c r="H342" i="37"/>
  <c r="I342" i="37" s="1"/>
  <c r="L341" i="37"/>
  <c r="K341" i="37"/>
  <c r="H341" i="37"/>
  <c r="I341" i="37" s="1"/>
  <c r="L340" i="37"/>
  <c r="K340" i="37"/>
  <c r="H340" i="37"/>
  <c r="I340" i="37" s="1"/>
  <c r="L339" i="37"/>
  <c r="K339" i="37"/>
  <c r="I339" i="37"/>
  <c r="H339" i="37"/>
  <c r="L338" i="37"/>
  <c r="K338" i="37"/>
  <c r="I338" i="37"/>
  <c r="H338" i="37"/>
  <c r="L337" i="37"/>
  <c r="K337" i="37"/>
  <c r="I337" i="37"/>
  <c r="H337" i="37"/>
  <c r="L336" i="37"/>
  <c r="K336" i="37"/>
  <c r="I336" i="37"/>
  <c r="H336" i="37"/>
  <c r="L335" i="37"/>
  <c r="K335" i="37"/>
  <c r="H335" i="37"/>
  <c r="I335" i="37" s="1"/>
  <c r="L334" i="37"/>
  <c r="K334" i="37"/>
  <c r="H334" i="37"/>
  <c r="I334" i="37" s="1"/>
  <c r="L333" i="37"/>
  <c r="K333" i="37"/>
  <c r="H333" i="37"/>
  <c r="I333" i="37" s="1"/>
  <c r="L332" i="37"/>
  <c r="K332" i="37"/>
  <c r="H332" i="37"/>
  <c r="I332" i="37" s="1"/>
  <c r="L331" i="37"/>
  <c r="K331" i="37"/>
  <c r="I331" i="37"/>
  <c r="H331" i="37"/>
  <c r="L330" i="37"/>
  <c r="K330" i="37"/>
  <c r="H330" i="37"/>
  <c r="I330" i="37" s="1"/>
  <c r="L329" i="37"/>
  <c r="K329" i="37"/>
  <c r="H329" i="37"/>
  <c r="I329" i="37" s="1"/>
  <c r="L328" i="37"/>
  <c r="K328" i="37"/>
  <c r="I328" i="37"/>
  <c r="H328" i="37"/>
  <c r="L327" i="37"/>
  <c r="K327" i="37"/>
  <c r="I327" i="37"/>
  <c r="H327" i="37"/>
  <c r="L326" i="37"/>
  <c r="K326" i="37"/>
  <c r="H326" i="37"/>
  <c r="I326" i="37" s="1"/>
  <c r="L325" i="37"/>
  <c r="K325" i="37"/>
  <c r="I325" i="37"/>
  <c r="H325" i="37"/>
  <c r="L324" i="37"/>
  <c r="K324" i="37"/>
  <c r="I324" i="37"/>
  <c r="H324" i="37"/>
  <c r="L323" i="37"/>
  <c r="K323" i="37"/>
  <c r="I323" i="37"/>
  <c r="H323" i="37"/>
  <c r="L322" i="37"/>
  <c r="K322" i="37"/>
  <c r="I322" i="37"/>
  <c r="H322" i="37"/>
  <c r="L321" i="37"/>
  <c r="K321" i="37"/>
  <c r="H321" i="37"/>
  <c r="I321" i="37" s="1"/>
  <c r="L320" i="37"/>
  <c r="K320" i="37"/>
  <c r="H320" i="37"/>
  <c r="I320" i="37" s="1"/>
  <c r="L319" i="37"/>
  <c r="K319" i="37"/>
  <c r="I319" i="37"/>
  <c r="H319" i="37"/>
  <c r="L318" i="37"/>
  <c r="K318" i="37"/>
  <c r="H318" i="37"/>
  <c r="I318" i="37" s="1"/>
  <c r="L317" i="37"/>
  <c r="K317" i="37"/>
  <c r="H317" i="37"/>
  <c r="I317" i="37" s="1"/>
  <c r="L316" i="37"/>
  <c r="K316" i="37"/>
  <c r="I316" i="37"/>
  <c r="H316" i="37"/>
  <c r="L315" i="37"/>
  <c r="K315" i="37"/>
  <c r="H315" i="37"/>
  <c r="I315" i="37" s="1"/>
  <c r="L314" i="37"/>
  <c r="K314" i="37"/>
  <c r="I314" i="37"/>
  <c r="H314" i="37"/>
  <c r="L313" i="37"/>
  <c r="K313" i="37"/>
  <c r="I313" i="37"/>
  <c r="H313" i="37"/>
  <c r="L312" i="37"/>
  <c r="K312" i="37"/>
  <c r="H312" i="37"/>
  <c r="I312" i="37" s="1"/>
  <c r="L311" i="37"/>
  <c r="K311" i="37"/>
  <c r="I311" i="37"/>
  <c r="H311" i="37"/>
  <c r="L310" i="37"/>
  <c r="K310" i="37"/>
  <c r="H310" i="37"/>
  <c r="I310" i="37" s="1"/>
  <c r="L309" i="37"/>
  <c r="K309" i="37"/>
  <c r="H309" i="37"/>
  <c r="I309" i="37" s="1"/>
  <c r="L308" i="37"/>
  <c r="K308" i="37"/>
  <c r="I308" i="37"/>
  <c r="H308" i="37"/>
  <c r="L307" i="37"/>
  <c r="K307" i="37"/>
  <c r="H307" i="37"/>
  <c r="I307" i="37" s="1"/>
  <c r="L306" i="37"/>
  <c r="K306" i="37"/>
  <c r="I306" i="37"/>
  <c r="H306" i="37"/>
  <c r="L305" i="37"/>
  <c r="K305" i="37"/>
  <c r="H305" i="37"/>
  <c r="I305" i="37" s="1"/>
  <c r="L304" i="37"/>
  <c r="K304" i="37"/>
  <c r="I304" i="37"/>
  <c r="H304" i="37"/>
  <c r="L303" i="37"/>
  <c r="K303" i="37"/>
  <c r="H303" i="37"/>
  <c r="I303" i="37" s="1"/>
  <c r="L302" i="37"/>
  <c r="K302" i="37"/>
  <c r="H302" i="37"/>
  <c r="I302" i="37" s="1"/>
  <c r="L301" i="37"/>
  <c r="K301" i="37"/>
  <c r="H301" i="37"/>
  <c r="I301" i="37" s="1"/>
  <c r="L300" i="37"/>
  <c r="K300" i="37"/>
  <c r="H300" i="37"/>
  <c r="I300" i="37" s="1"/>
  <c r="L299" i="37"/>
  <c r="K299" i="37"/>
  <c r="I299" i="37"/>
  <c r="H299" i="37"/>
  <c r="L298" i="37"/>
  <c r="K298" i="37"/>
  <c r="H298" i="37"/>
  <c r="I298" i="37" s="1"/>
  <c r="L297" i="37"/>
  <c r="K297" i="37"/>
  <c r="I297" i="37"/>
  <c r="H297" i="37"/>
  <c r="L296" i="37"/>
  <c r="K296" i="37"/>
  <c r="I296" i="37"/>
  <c r="H296" i="37"/>
  <c r="L295" i="37"/>
  <c r="K295" i="37"/>
  <c r="I295" i="37"/>
  <c r="H295" i="37"/>
  <c r="L294" i="37"/>
  <c r="K294" i="37"/>
  <c r="I294" i="37"/>
  <c r="H294" i="37"/>
  <c r="L293" i="37"/>
  <c r="K293" i="37"/>
  <c r="I293" i="37"/>
  <c r="H293" i="37"/>
  <c r="L292" i="37"/>
  <c r="K292" i="37"/>
  <c r="H292" i="37"/>
  <c r="I292" i="37" s="1"/>
  <c r="L291" i="37"/>
  <c r="K291" i="37"/>
  <c r="I291" i="37"/>
  <c r="H291" i="37"/>
  <c r="L290" i="37"/>
  <c r="K290" i="37"/>
  <c r="I290" i="37"/>
  <c r="H290" i="37"/>
  <c r="L289" i="37"/>
  <c r="K289" i="37"/>
  <c r="I289" i="37"/>
  <c r="H289" i="37"/>
  <c r="L288" i="37"/>
  <c r="K288" i="37"/>
  <c r="I288" i="37"/>
  <c r="H288" i="37"/>
  <c r="L287" i="37"/>
  <c r="K287" i="37"/>
  <c r="I287" i="37"/>
  <c r="H287" i="37"/>
  <c r="L286" i="37"/>
  <c r="K286" i="37"/>
  <c r="H286" i="37"/>
  <c r="I286" i="37" s="1"/>
  <c r="L285" i="37"/>
  <c r="K285" i="37"/>
  <c r="H285" i="37"/>
  <c r="I285" i="37" s="1"/>
  <c r="L284" i="37"/>
  <c r="K284" i="37"/>
  <c r="I284" i="37"/>
  <c r="H284" i="37"/>
  <c r="L283" i="37"/>
  <c r="K283" i="37"/>
  <c r="H283" i="37"/>
  <c r="I283" i="37" s="1"/>
  <c r="L282" i="37"/>
  <c r="K282" i="37"/>
  <c r="H282" i="37"/>
  <c r="I282" i="37" s="1"/>
  <c r="L281" i="37"/>
  <c r="K281" i="37"/>
  <c r="H281" i="37"/>
  <c r="I281" i="37" s="1"/>
  <c r="L280" i="37"/>
  <c r="K280" i="37"/>
  <c r="H280" i="37"/>
  <c r="I280" i="37" s="1"/>
  <c r="L279" i="37"/>
  <c r="K279" i="37"/>
  <c r="I279" i="37"/>
  <c r="H279" i="37"/>
  <c r="L278" i="37"/>
  <c r="K278" i="37"/>
  <c r="H278" i="37"/>
  <c r="I278" i="37" s="1"/>
  <c r="L277" i="37"/>
  <c r="K277" i="37"/>
  <c r="H277" i="37"/>
  <c r="I277" i="37" s="1"/>
  <c r="L276" i="37"/>
  <c r="K276" i="37"/>
  <c r="H276" i="37"/>
  <c r="I276" i="37" s="1"/>
  <c r="L275" i="37"/>
  <c r="K275" i="37"/>
  <c r="H275" i="37"/>
  <c r="I275" i="37" s="1"/>
  <c r="L274" i="37"/>
  <c r="K274" i="37"/>
  <c r="H274" i="37"/>
  <c r="I274" i="37" s="1"/>
  <c r="L273" i="37"/>
  <c r="K273" i="37"/>
  <c r="H273" i="37"/>
  <c r="I273" i="37" s="1"/>
  <c r="L272" i="37"/>
  <c r="K272" i="37"/>
  <c r="H272" i="37"/>
  <c r="I272" i="37" s="1"/>
  <c r="L271" i="37"/>
  <c r="K271" i="37"/>
  <c r="H271" i="37"/>
  <c r="I271" i="37" s="1"/>
  <c r="L270" i="37"/>
  <c r="K270" i="37"/>
  <c r="I270" i="37"/>
  <c r="H270" i="37"/>
  <c r="L269" i="37"/>
  <c r="K269" i="37"/>
  <c r="H269" i="37"/>
  <c r="I269" i="37" s="1"/>
  <c r="L268" i="37"/>
  <c r="K268" i="37"/>
  <c r="H268" i="37"/>
  <c r="I268" i="37" s="1"/>
  <c r="L267" i="37"/>
  <c r="K267" i="37"/>
  <c r="H267" i="37"/>
  <c r="I267" i="37" s="1"/>
  <c r="L266" i="37"/>
  <c r="K266" i="37"/>
  <c r="H266" i="37"/>
  <c r="I266" i="37" s="1"/>
  <c r="L265" i="37"/>
  <c r="K265" i="37"/>
  <c r="H265" i="37"/>
  <c r="I265" i="37" s="1"/>
  <c r="L264" i="37"/>
  <c r="K264" i="37"/>
  <c r="H264" i="37"/>
  <c r="I264" i="37" s="1"/>
  <c r="L263" i="37"/>
  <c r="K263" i="37"/>
  <c r="H263" i="37"/>
  <c r="I263" i="37" s="1"/>
  <c r="L262" i="37"/>
  <c r="K262" i="37"/>
  <c r="I262" i="37"/>
  <c r="H262" i="37"/>
  <c r="L261" i="37"/>
  <c r="K261" i="37"/>
  <c r="H261" i="37"/>
  <c r="I261" i="37" s="1"/>
  <c r="L260" i="37"/>
  <c r="K260" i="37"/>
  <c r="I260" i="37"/>
  <c r="H260" i="37"/>
  <c r="L259" i="37"/>
  <c r="K259" i="37"/>
  <c r="H259" i="37"/>
  <c r="I259" i="37" s="1"/>
  <c r="L258" i="37"/>
  <c r="K258" i="37"/>
  <c r="H258" i="37"/>
  <c r="I258" i="37" s="1"/>
  <c r="L257" i="37"/>
  <c r="K257" i="37"/>
  <c r="H257" i="37"/>
  <c r="I257" i="37" s="1"/>
  <c r="L256" i="37"/>
  <c r="K256" i="37"/>
  <c r="H256" i="37"/>
  <c r="I256" i="37" s="1"/>
  <c r="L255" i="37"/>
  <c r="K255" i="37"/>
  <c r="H255" i="37"/>
  <c r="I255" i="37" s="1"/>
  <c r="L254" i="37"/>
  <c r="K254" i="37"/>
  <c r="H254" i="37"/>
  <c r="I254" i="37" s="1"/>
  <c r="L253" i="37"/>
  <c r="K253" i="37"/>
  <c r="H253" i="37"/>
  <c r="I253" i="37" s="1"/>
  <c r="L252" i="37"/>
  <c r="K252" i="37"/>
  <c r="H252" i="37"/>
  <c r="I252" i="37" s="1"/>
  <c r="L251" i="37"/>
  <c r="K251" i="37"/>
  <c r="H251" i="37"/>
  <c r="I251" i="37" s="1"/>
  <c r="L250" i="37"/>
  <c r="K250" i="37"/>
  <c r="H250" i="37"/>
  <c r="I250" i="37" s="1"/>
  <c r="L249" i="37"/>
  <c r="K249" i="37"/>
  <c r="I249" i="37"/>
  <c r="H249" i="37"/>
  <c r="L248" i="37"/>
  <c r="K248" i="37"/>
  <c r="H248" i="37"/>
  <c r="I248" i="37" s="1"/>
  <c r="L247" i="37"/>
  <c r="K247" i="37"/>
  <c r="I247" i="37"/>
  <c r="H247" i="37"/>
  <c r="L246" i="37"/>
  <c r="K246" i="37"/>
  <c r="H246" i="37"/>
  <c r="I246" i="37" s="1"/>
  <c r="L245" i="37"/>
  <c r="K245" i="37"/>
  <c r="H245" i="37"/>
  <c r="I245" i="37" s="1"/>
  <c r="L244" i="37"/>
  <c r="K244" i="37"/>
  <c r="H244" i="37"/>
  <c r="I244" i="37" s="1"/>
  <c r="L243" i="37"/>
  <c r="K243" i="37"/>
  <c r="H243" i="37"/>
  <c r="I243" i="37" s="1"/>
  <c r="L242" i="37"/>
  <c r="K242" i="37"/>
  <c r="I242" i="37"/>
  <c r="H242" i="37"/>
  <c r="L241" i="37"/>
  <c r="K241" i="37"/>
  <c r="H241" i="37"/>
  <c r="I241" i="37" s="1"/>
  <c r="L240" i="37"/>
  <c r="K240" i="37"/>
  <c r="H240" i="37"/>
  <c r="I240" i="37" s="1"/>
  <c r="L239" i="37"/>
  <c r="K239" i="37"/>
  <c r="H239" i="37"/>
  <c r="I239" i="37" s="1"/>
  <c r="L238" i="37"/>
  <c r="K238" i="37"/>
  <c r="H238" i="37"/>
  <c r="I238" i="37" s="1"/>
  <c r="L237" i="37"/>
  <c r="K237" i="37"/>
  <c r="H237" i="37"/>
  <c r="I237" i="37" s="1"/>
  <c r="L236" i="37"/>
  <c r="K236" i="37"/>
  <c r="H236" i="37"/>
  <c r="I236" i="37" s="1"/>
  <c r="L235" i="37"/>
  <c r="K235" i="37"/>
  <c r="H235" i="37"/>
  <c r="I235" i="37" s="1"/>
  <c r="L234" i="37"/>
  <c r="K234" i="37"/>
  <c r="H234" i="37"/>
  <c r="I234" i="37" s="1"/>
  <c r="L233" i="37"/>
  <c r="K233" i="37"/>
  <c r="H233" i="37"/>
  <c r="I233" i="37" s="1"/>
  <c r="L232" i="37"/>
  <c r="K232" i="37"/>
  <c r="H232" i="37"/>
  <c r="I232" i="37" s="1"/>
  <c r="L231" i="37"/>
  <c r="K231" i="37"/>
  <c r="I231" i="37"/>
  <c r="H231" i="37"/>
  <c r="L230" i="37"/>
  <c r="K230" i="37"/>
  <c r="H230" i="37"/>
  <c r="I230" i="37" s="1"/>
  <c r="L229" i="37"/>
  <c r="K229" i="37"/>
  <c r="H229" i="37"/>
  <c r="I229" i="37" s="1"/>
  <c r="L228" i="37"/>
  <c r="K228" i="37"/>
  <c r="H228" i="37"/>
  <c r="I228" i="37" s="1"/>
  <c r="L227" i="37"/>
  <c r="K227" i="37"/>
  <c r="H227" i="37"/>
  <c r="I227" i="37" s="1"/>
  <c r="L226" i="37"/>
  <c r="K226" i="37"/>
  <c r="H226" i="37"/>
  <c r="I226" i="37" s="1"/>
  <c r="L225" i="37"/>
  <c r="K225" i="37"/>
  <c r="H225" i="37"/>
  <c r="I225" i="37" s="1"/>
  <c r="L224" i="37"/>
  <c r="K224" i="37"/>
  <c r="H224" i="37"/>
  <c r="I224" i="37" s="1"/>
  <c r="L223" i="37"/>
  <c r="K223" i="37"/>
  <c r="H223" i="37"/>
  <c r="I223" i="37" s="1"/>
  <c r="L222" i="37"/>
  <c r="K222" i="37"/>
  <c r="H222" i="37"/>
  <c r="I222" i="37" s="1"/>
  <c r="L221" i="37"/>
  <c r="K221" i="37"/>
  <c r="H221" i="37"/>
  <c r="I221" i="37" s="1"/>
  <c r="L220" i="37"/>
  <c r="K220" i="37"/>
  <c r="H220" i="37"/>
  <c r="I220" i="37" s="1"/>
  <c r="L219" i="37"/>
  <c r="K219" i="37"/>
  <c r="H219" i="37"/>
  <c r="I219" i="37" s="1"/>
  <c r="L218" i="37"/>
  <c r="K218" i="37"/>
  <c r="H218" i="37"/>
  <c r="I218" i="37" s="1"/>
  <c r="L217" i="37"/>
  <c r="K217" i="37"/>
  <c r="H217" i="37"/>
  <c r="I217" i="37" s="1"/>
  <c r="L216" i="37"/>
  <c r="K216" i="37"/>
  <c r="I216" i="37"/>
  <c r="H216" i="37"/>
  <c r="L215" i="37"/>
  <c r="K215" i="37"/>
  <c r="H215" i="37"/>
  <c r="I215" i="37" s="1"/>
  <c r="L214" i="37"/>
  <c r="K214" i="37"/>
  <c r="H214" i="37"/>
  <c r="I214" i="37" s="1"/>
  <c r="L213" i="37"/>
  <c r="K213" i="37"/>
  <c r="H213" i="37"/>
  <c r="I213" i="37" s="1"/>
  <c r="L212" i="37"/>
  <c r="K212" i="37"/>
  <c r="I212" i="37"/>
  <c r="H212" i="37"/>
  <c r="L211" i="37"/>
  <c r="K211" i="37"/>
  <c r="H211" i="37"/>
  <c r="I211" i="37" s="1"/>
  <c r="L210" i="37"/>
  <c r="K210" i="37"/>
  <c r="H210" i="37"/>
  <c r="I210" i="37" s="1"/>
  <c r="L209" i="37"/>
  <c r="K209" i="37"/>
  <c r="H209" i="37"/>
  <c r="I209" i="37" s="1"/>
  <c r="M208" i="37"/>
  <c r="L208" i="37"/>
  <c r="K208" i="37"/>
  <c r="H208" i="37"/>
  <c r="I208" i="37" s="1"/>
  <c r="M207" i="37"/>
  <c r="L207" i="37"/>
  <c r="K207" i="37"/>
  <c r="H207" i="37"/>
  <c r="I207" i="37" s="1"/>
  <c r="M206" i="37"/>
  <c r="L206" i="37"/>
  <c r="K206" i="37"/>
  <c r="H206" i="37"/>
  <c r="I206" i="37" s="1"/>
  <c r="M205" i="37"/>
  <c r="L205" i="37"/>
  <c r="K205" i="37"/>
  <c r="I205" i="37"/>
  <c r="H205" i="37"/>
  <c r="M204" i="37"/>
  <c r="L204" i="37"/>
  <c r="K204" i="37"/>
  <c r="H204" i="37"/>
  <c r="I204" i="37" s="1"/>
  <c r="M203" i="37"/>
  <c r="L203" i="37"/>
  <c r="K203" i="37"/>
  <c r="H203" i="37"/>
  <c r="I203" i="37" s="1"/>
  <c r="M202" i="37"/>
  <c r="L202" i="37"/>
  <c r="K202" i="37"/>
  <c r="H202" i="37"/>
  <c r="I202" i="37" s="1"/>
  <c r="M201" i="37"/>
  <c r="L201" i="37"/>
  <c r="K201" i="37"/>
  <c r="H201" i="37"/>
  <c r="I201" i="37" s="1"/>
  <c r="M200" i="37"/>
  <c r="L200" i="37"/>
  <c r="K200" i="37"/>
  <c r="H200" i="37"/>
  <c r="I200" i="37" s="1"/>
  <c r="M199" i="37"/>
  <c r="L199" i="37"/>
  <c r="K199" i="37"/>
  <c r="H199" i="37"/>
  <c r="I199" i="37" s="1"/>
  <c r="M198" i="37"/>
  <c r="L198" i="37"/>
  <c r="K198" i="37"/>
  <c r="H198" i="37"/>
  <c r="I198" i="37" s="1"/>
  <c r="M197" i="37"/>
  <c r="L197" i="37"/>
  <c r="K197" i="37"/>
  <c r="H197" i="37"/>
  <c r="I197" i="37" s="1"/>
  <c r="M196" i="37"/>
  <c r="L196" i="37"/>
  <c r="K196" i="37"/>
  <c r="H196" i="37"/>
  <c r="I196" i="37" s="1"/>
  <c r="M195" i="37"/>
  <c r="L195" i="37"/>
  <c r="K195" i="37"/>
  <c r="H195" i="37"/>
  <c r="I195" i="37" s="1"/>
  <c r="M194" i="37"/>
  <c r="L194" i="37"/>
  <c r="K194" i="37"/>
  <c r="H194" i="37"/>
  <c r="I194" i="37" s="1"/>
  <c r="M193" i="37"/>
  <c r="L193" i="37"/>
  <c r="K193" i="37"/>
  <c r="H193" i="37"/>
  <c r="I193" i="37" s="1"/>
  <c r="M192" i="37"/>
  <c r="L192" i="37"/>
  <c r="K192" i="37"/>
  <c r="I192" i="37"/>
  <c r="H192" i="37"/>
  <c r="M191" i="37"/>
  <c r="L191" i="37"/>
  <c r="K191" i="37"/>
  <c r="H191" i="37"/>
  <c r="I191" i="37" s="1"/>
  <c r="M190" i="37"/>
  <c r="L190" i="37"/>
  <c r="K190" i="37"/>
  <c r="H190" i="37"/>
  <c r="I190" i="37" s="1"/>
  <c r="M189" i="37"/>
  <c r="L189" i="37"/>
  <c r="K189" i="37"/>
  <c r="H189" i="37"/>
  <c r="I189" i="37" s="1"/>
  <c r="M188" i="37"/>
  <c r="L188" i="37"/>
  <c r="K188" i="37"/>
  <c r="H188" i="37"/>
  <c r="I188" i="37" s="1"/>
  <c r="M187" i="37"/>
  <c r="L187" i="37"/>
  <c r="K187" i="37"/>
  <c r="H187" i="37"/>
  <c r="I187" i="37" s="1"/>
  <c r="M186" i="37"/>
  <c r="L186" i="37"/>
  <c r="K186" i="37"/>
  <c r="H186" i="37"/>
  <c r="I186" i="37" s="1"/>
  <c r="M185" i="37"/>
  <c r="L185" i="37"/>
  <c r="K185" i="37"/>
  <c r="H185" i="37"/>
  <c r="I185" i="37" s="1"/>
  <c r="M184" i="37"/>
  <c r="L184" i="37"/>
  <c r="K184" i="37"/>
  <c r="H184" i="37"/>
  <c r="I184" i="37" s="1"/>
  <c r="M183" i="37"/>
  <c r="L183" i="37"/>
  <c r="K183" i="37"/>
  <c r="H183" i="37"/>
  <c r="I183" i="37" s="1"/>
  <c r="M182" i="37"/>
  <c r="L182" i="37"/>
  <c r="K182" i="37"/>
  <c r="H182" i="37"/>
  <c r="I182" i="37" s="1"/>
  <c r="M181" i="37"/>
  <c r="L181" i="37"/>
  <c r="K181" i="37"/>
  <c r="H181" i="37"/>
  <c r="I181" i="37" s="1"/>
  <c r="M180" i="37"/>
  <c r="L180" i="37"/>
  <c r="K180" i="37"/>
  <c r="I180" i="37"/>
  <c r="H180" i="37"/>
  <c r="M179" i="37"/>
  <c r="L179" i="37"/>
  <c r="K179" i="37"/>
  <c r="H179" i="37"/>
  <c r="I179" i="37" s="1"/>
  <c r="M178" i="37"/>
  <c r="L178" i="37"/>
  <c r="K178" i="37"/>
  <c r="H178" i="37"/>
  <c r="I178" i="37" s="1"/>
  <c r="M177" i="37"/>
  <c r="L177" i="37"/>
  <c r="K177" i="37"/>
  <c r="H177" i="37"/>
  <c r="I177" i="37" s="1"/>
  <c r="M176" i="37"/>
  <c r="L176" i="37"/>
  <c r="K176" i="37"/>
  <c r="H176" i="37"/>
  <c r="I176" i="37" s="1"/>
  <c r="M175" i="37"/>
  <c r="L175" i="37"/>
  <c r="K175" i="37"/>
  <c r="H175" i="37"/>
  <c r="I175" i="37" s="1"/>
  <c r="M174" i="37"/>
  <c r="L174" i="37"/>
  <c r="K174" i="37"/>
  <c r="H174" i="37"/>
  <c r="I174" i="37" s="1"/>
  <c r="M173" i="37"/>
  <c r="L173" i="37"/>
  <c r="K173" i="37"/>
  <c r="H173" i="37"/>
  <c r="I173" i="37" s="1"/>
  <c r="M172" i="37"/>
  <c r="L172" i="37"/>
  <c r="K172" i="37"/>
  <c r="H172" i="37"/>
  <c r="I172" i="37" s="1"/>
  <c r="M171" i="37"/>
  <c r="L171" i="37"/>
  <c r="K171" i="37"/>
  <c r="H171" i="37"/>
  <c r="I171" i="37" s="1"/>
  <c r="M170" i="37"/>
  <c r="L170" i="37"/>
  <c r="K170" i="37"/>
  <c r="I170" i="37"/>
  <c r="H170" i="37"/>
  <c r="M169" i="37"/>
  <c r="L169" i="37"/>
  <c r="K169" i="37"/>
  <c r="H169" i="37"/>
  <c r="I169" i="37" s="1"/>
  <c r="M168" i="37"/>
  <c r="L168" i="37"/>
  <c r="K168" i="37"/>
  <c r="H168" i="37"/>
  <c r="I168" i="37" s="1"/>
  <c r="M167" i="37"/>
  <c r="L167" i="37"/>
  <c r="K167" i="37"/>
  <c r="H167" i="37"/>
  <c r="I167" i="37" s="1"/>
  <c r="M166" i="37"/>
  <c r="L166" i="37"/>
  <c r="K166" i="37"/>
  <c r="H166" i="37"/>
  <c r="I166" i="37" s="1"/>
  <c r="M165" i="37"/>
  <c r="L165" i="37"/>
  <c r="K165" i="37"/>
  <c r="H165" i="37"/>
  <c r="I165" i="37" s="1"/>
  <c r="M164" i="37"/>
  <c r="L164" i="37"/>
  <c r="K164" i="37"/>
  <c r="H164" i="37"/>
  <c r="I164" i="37" s="1"/>
  <c r="M163" i="37"/>
  <c r="L163" i="37"/>
  <c r="K163" i="37"/>
  <c r="H163" i="37"/>
  <c r="I163" i="37" s="1"/>
  <c r="M162" i="37"/>
  <c r="L162" i="37"/>
  <c r="K162" i="37"/>
  <c r="H162" i="37"/>
  <c r="I162" i="37" s="1"/>
  <c r="M161" i="37"/>
  <c r="L161" i="37"/>
  <c r="K161" i="37"/>
  <c r="H161" i="37"/>
  <c r="I161" i="37" s="1"/>
  <c r="M160" i="37"/>
  <c r="L160" i="37"/>
  <c r="K160" i="37"/>
  <c r="I160" i="37"/>
  <c r="H160" i="37"/>
  <c r="M159" i="37"/>
  <c r="L159" i="37"/>
  <c r="K159" i="37"/>
  <c r="H159" i="37"/>
  <c r="I159" i="37" s="1"/>
  <c r="M158" i="37"/>
  <c r="L158" i="37"/>
  <c r="K158" i="37"/>
  <c r="H158" i="37"/>
  <c r="I158" i="37" s="1"/>
  <c r="M157" i="37"/>
  <c r="L157" i="37"/>
  <c r="K157" i="37"/>
  <c r="H157" i="37"/>
  <c r="I157" i="37" s="1"/>
  <c r="M156" i="37"/>
  <c r="L156" i="37"/>
  <c r="K156" i="37"/>
  <c r="H156" i="37"/>
  <c r="I156" i="37" s="1"/>
  <c r="M155" i="37"/>
  <c r="L155" i="37"/>
  <c r="K155" i="37"/>
  <c r="H155" i="37"/>
  <c r="I155" i="37" s="1"/>
  <c r="M154" i="37"/>
  <c r="L154" i="37"/>
  <c r="K154" i="37"/>
  <c r="H154" i="37"/>
  <c r="I154" i="37" s="1"/>
  <c r="M153" i="37"/>
  <c r="L153" i="37"/>
  <c r="K153" i="37"/>
  <c r="H153" i="37"/>
  <c r="I153" i="37" s="1"/>
  <c r="M152" i="37"/>
  <c r="L152" i="37"/>
  <c r="K152" i="37"/>
  <c r="H152" i="37"/>
  <c r="I152" i="37" s="1"/>
  <c r="M151" i="37"/>
  <c r="L151" i="37"/>
  <c r="K151" i="37"/>
  <c r="H151" i="37"/>
  <c r="I151" i="37" s="1"/>
  <c r="M150" i="37"/>
  <c r="L150" i="37"/>
  <c r="K150" i="37"/>
  <c r="H150" i="37"/>
  <c r="I150" i="37" s="1"/>
  <c r="M149" i="37"/>
  <c r="L149" i="37"/>
  <c r="K149" i="37"/>
  <c r="H149" i="37"/>
  <c r="I149" i="37" s="1"/>
  <c r="M148" i="37"/>
  <c r="L148" i="37"/>
  <c r="K148" i="37"/>
  <c r="H148" i="37"/>
  <c r="I148" i="37" s="1"/>
  <c r="M147" i="37"/>
  <c r="L147" i="37"/>
  <c r="K147" i="37"/>
  <c r="H147" i="37"/>
  <c r="I147" i="37" s="1"/>
  <c r="M146" i="37"/>
  <c r="L146" i="37"/>
  <c r="K146" i="37"/>
  <c r="H146" i="37"/>
  <c r="I146" i="37" s="1"/>
  <c r="M145" i="37"/>
  <c r="L145" i="37"/>
  <c r="K145" i="37"/>
  <c r="H145" i="37"/>
  <c r="I145" i="37" s="1"/>
  <c r="M144" i="37"/>
  <c r="L144" i="37"/>
  <c r="K144" i="37"/>
  <c r="H144" i="37"/>
  <c r="I144" i="37" s="1"/>
  <c r="M143" i="37"/>
  <c r="L143" i="37"/>
  <c r="K143" i="37"/>
  <c r="H143" i="37"/>
  <c r="I143" i="37" s="1"/>
  <c r="M142" i="37"/>
  <c r="L142" i="37"/>
  <c r="K142" i="37"/>
  <c r="H142" i="37"/>
  <c r="I142" i="37" s="1"/>
  <c r="M141" i="37"/>
  <c r="L141" i="37"/>
  <c r="K141" i="37"/>
  <c r="H141" i="37"/>
  <c r="I141" i="37" s="1"/>
  <c r="M140" i="37"/>
  <c r="L140" i="37"/>
  <c r="K140" i="37"/>
  <c r="H140" i="37"/>
  <c r="I140" i="37" s="1"/>
  <c r="M139" i="37"/>
  <c r="L139" i="37"/>
  <c r="K139" i="37"/>
  <c r="H139" i="37"/>
  <c r="I139" i="37" s="1"/>
  <c r="M138" i="37"/>
  <c r="L138" i="37"/>
  <c r="K138" i="37"/>
  <c r="H138" i="37"/>
  <c r="I138" i="37" s="1"/>
  <c r="M137" i="37"/>
  <c r="L137" i="37"/>
  <c r="K137" i="37"/>
  <c r="H137" i="37"/>
  <c r="I137" i="37" s="1"/>
  <c r="M136" i="37"/>
  <c r="L136" i="37"/>
  <c r="K136" i="37"/>
  <c r="H136" i="37"/>
  <c r="I136" i="37" s="1"/>
  <c r="M135" i="37"/>
  <c r="L135" i="37"/>
  <c r="K135" i="37"/>
  <c r="H135" i="37"/>
  <c r="I135" i="37" s="1"/>
  <c r="M134" i="37"/>
  <c r="L134" i="37"/>
  <c r="K134" i="37"/>
  <c r="H134" i="37"/>
  <c r="I134" i="37" s="1"/>
  <c r="M133" i="37"/>
  <c r="L133" i="37"/>
  <c r="K133" i="37"/>
  <c r="H133" i="37"/>
  <c r="I133" i="37" s="1"/>
  <c r="M132" i="37"/>
  <c r="L132" i="37"/>
  <c r="K132" i="37"/>
  <c r="H132" i="37"/>
  <c r="I132" i="37" s="1"/>
  <c r="M131" i="37"/>
  <c r="L131" i="37"/>
  <c r="K131" i="37"/>
  <c r="H131" i="37"/>
  <c r="I131" i="37" s="1"/>
  <c r="M130" i="37"/>
  <c r="L130" i="37"/>
  <c r="K130" i="37"/>
  <c r="H130" i="37"/>
  <c r="I130" i="37" s="1"/>
  <c r="M129" i="37"/>
  <c r="L129" i="37"/>
  <c r="K129" i="37"/>
  <c r="H129" i="37"/>
  <c r="I129" i="37" s="1"/>
  <c r="M128" i="37"/>
  <c r="L128" i="37"/>
  <c r="K128" i="37"/>
  <c r="H128" i="37"/>
  <c r="I128" i="37" s="1"/>
  <c r="M127" i="37"/>
  <c r="L127" i="37"/>
  <c r="K127" i="37"/>
  <c r="H127" i="37"/>
  <c r="I127" i="37" s="1"/>
  <c r="M126" i="37"/>
  <c r="L126" i="37"/>
  <c r="K126" i="37"/>
  <c r="H126" i="37"/>
  <c r="I126" i="37" s="1"/>
  <c r="M125" i="37"/>
  <c r="L125" i="37"/>
  <c r="K125" i="37"/>
  <c r="H125" i="37"/>
  <c r="I125" i="37" s="1"/>
  <c r="M124" i="37"/>
  <c r="L124" i="37"/>
  <c r="K124" i="37"/>
  <c r="H124" i="37"/>
  <c r="I124" i="37" s="1"/>
  <c r="M123" i="37"/>
  <c r="L123" i="37"/>
  <c r="K123" i="37"/>
  <c r="H123" i="37"/>
  <c r="I123" i="37" s="1"/>
  <c r="M122" i="37"/>
  <c r="L122" i="37"/>
  <c r="K122" i="37"/>
  <c r="H122" i="37"/>
  <c r="I122" i="37" s="1"/>
  <c r="M121" i="37"/>
  <c r="L121" i="37"/>
  <c r="K121" i="37"/>
  <c r="H121" i="37"/>
  <c r="I121" i="37" s="1"/>
  <c r="M120" i="37"/>
  <c r="L120" i="37"/>
  <c r="K120" i="37"/>
  <c r="H120" i="37"/>
  <c r="I120" i="37" s="1"/>
  <c r="M119" i="37"/>
  <c r="L119" i="37"/>
  <c r="K119" i="37"/>
  <c r="H119" i="37"/>
  <c r="I119" i="37" s="1"/>
  <c r="M118" i="37"/>
  <c r="L118" i="37"/>
  <c r="K118" i="37"/>
  <c r="H118" i="37"/>
  <c r="I118" i="37" s="1"/>
  <c r="M117" i="37"/>
  <c r="L117" i="37"/>
  <c r="K117" i="37"/>
  <c r="H117" i="37"/>
  <c r="I117" i="37" s="1"/>
  <c r="M116" i="37"/>
  <c r="L116" i="37"/>
  <c r="K116" i="37"/>
  <c r="H116" i="37"/>
  <c r="I116" i="37" s="1"/>
  <c r="M115" i="37"/>
  <c r="L115" i="37"/>
  <c r="K115" i="37"/>
  <c r="I115" i="37"/>
  <c r="H115" i="37"/>
  <c r="M114" i="37"/>
  <c r="L114" i="37"/>
  <c r="K114" i="37"/>
  <c r="H114" i="37"/>
  <c r="I114" i="37" s="1"/>
  <c r="M113" i="37"/>
  <c r="L113" i="37"/>
  <c r="K113" i="37"/>
  <c r="H113" i="37"/>
  <c r="I113" i="37" s="1"/>
  <c r="M112" i="37"/>
  <c r="L112" i="37"/>
  <c r="K112" i="37"/>
  <c r="H112" i="37"/>
  <c r="I112" i="37" s="1"/>
  <c r="M111" i="37"/>
  <c r="L111" i="37"/>
  <c r="K111" i="37"/>
  <c r="H111" i="37"/>
  <c r="I111" i="37" s="1"/>
  <c r="M110" i="37"/>
  <c r="L110" i="37"/>
  <c r="K110" i="37"/>
  <c r="H110" i="37"/>
  <c r="I110" i="37" s="1"/>
  <c r="M109" i="37"/>
  <c r="L109" i="37"/>
  <c r="K109" i="37"/>
  <c r="H109" i="37"/>
  <c r="I109" i="37" s="1"/>
  <c r="M108" i="37"/>
  <c r="L108" i="37"/>
  <c r="K108" i="37"/>
  <c r="H108" i="37"/>
  <c r="I108" i="37" s="1"/>
  <c r="M107" i="37"/>
  <c r="L107" i="37"/>
  <c r="K107" i="37"/>
  <c r="H107" i="37"/>
  <c r="I107" i="37" s="1"/>
  <c r="M106" i="37"/>
  <c r="L106" i="37"/>
  <c r="K106" i="37"/>
  <c r="H106" i="37"/>
  <c r="I106" i="37" s="1"/>
  <c r="M105" i="37"/>
  <c r="L105" i="37"/>
  <c r="K105" i="37"/>
  <c r="H105" i="37"/>
  <c r="I105" i="37" s="1"/>
  <c r="M104" i="37"/>
  <c r="L104" i="37"/>
  <c r="K104" i="37"/>
  <c r="H104" i="37"/>
  <c r="I104" i="37" s="1"/>
  <c r="M103" i="37"/>
  <c r="L103" i="37"/>
  <c r="K103" i="37"/>
  <c r="H103" i="37"/>
  <c r="I103" i="37" s="1"/>
  <c r="M102" i="37"/>
  <c r="L102" i="37"/>
  <c r="K102" i="37"/>
  <c r="H102" i="37"/>
  <c r="I102" i="37" s="1"/>
  <c r="M101" i="37"/>
  <c r="L101" i="37"/>
  <c r="K101" i="37"/>
  <c r="H101" i="37"/>
  <c r="I101" i="37" s="1"/>
  <c r="M100" i="37"/>
  <c r="L100" i="37"/>
  <c r="K100" i="37"/>
  <c r="H100" i="37"/>
  <c r="I100" i="37" s="1"/>
  <c r="M99" i="37"/>
  <c r="L99" i="37"/>
  <c r="K99" i="37"/>
  <c r="H99" i="37"/>
  <c r="I99" i="37" s="1"/>
  <c r="M98" i="37"/>
  <c r="L98" i="37"/>
  <c r="K98" i="37"/>
  <c r="H98" i="37"/>
  <c r="I98" i="37" s="1"/>
  <c r="M97" i="37"/>
  <c r="L97" i="37"/>
  <c r="K97" i="37"/>
  <c r="H97" i="37"/>
  <c r="I97" i="37" s="1"/>
  <c r="M96" i="37"/>
  <c r="L96" i="37"/>
  <c r="K96" i="37"/>
  <c r="H96" i="37"/>
  <c r="I96" i="37" s="1"/>
  <c r="M95" i="37"/>
  <c r="L95" i="37"/>
  <c r="K95" i="37"/>
  <c r="H95" i="37"/>
  <c r="I95" i="37" s="1"/>
  <c r="M94" i="37"/>
  <c r="L94" i="37"/>
  <c r="K94" i="37"/>
  <c r="H94" i="37"/>
  <c r="I94" i="37" s="1"/>
  <c r="M93" i="37"/>
  <c r="L93" i="37"/>
  <c r="K93" i="37"/>
  <c r="H93" i="37"/>
  <c r="I93" i="37" s="1"/>
  <c r="M92" i="37"/>
  <c r="L92" i="37"/>
  <c r="K92" i="37"/>
  <c r="H92" i="37"/>
  <c r="I92" i="37" s="1"/>
  <c r="M91" i="37"/>
  <c r="L91" i="37"/>
  <c r="K91" i="37"/>
  <c r="H91" i="37"/>
  <c r="I91" i="37" s="1"/>
  <c r="M90" i="37"/>
  <c r="L90" i="37"/>
  <c r="K90" i="37"/>
  <c r="H90" i="37"/>
  <c r="I90" i="37" s="1"/>
  <c r="M89" i="37"/>
  <c r="L89" i="37"/>
  <c r="K89" i="37"/>
  <c r="H89" i="37"/>
  <c r="I89" i="37" s="1"/>
  <c r="M88" i="37"/>
  <c r="L88" i="37"/>
  <c r="K88" i="37"/>
  <c r="H88" i="37"/>
  <c r="I88" i="37" s="1"/>
  <c r="M87" i="37"/>
  <c r="L87" i="37"/>
  <c r="K87" i="37"/>
  <c r="H87" i="37"/>
  <c r="I87" i="37" s="1"/>
  <c r="M86" i="37"/>
  <c r="L86" i="37"/>
  <c r="K86" i="37"/>
  <c r="H86" i="37"/>
  <c r="I86" i="37" s="1"/>
  <c r="M85" i="37"/>
  <c r="L85" i="37"/>
  <c r="K85" i="37"/>
  <c r="H85" i="37"/>
  <c r="I85" i="37" s="1"/>
  <c r="M84" i="37"/>
  <c r="L84" i="37"/>
  <c r="K84" i="37"/>
  <c r="H84" i="37"/>
  <c r="I84" i="37" s="1"/>
  <c r="M83" i="37"/>
  <c r="L83" i="37"/>
  <c r="K83" i="37"/>
  <c r="H83" i="37"/>
  <c r="I83" i="37" s="1"/>
  <c r="M82" i="37"/>
  <c r="L82" i="37"/>
  <c r="K82" i="37"/>
  <c r="H82" i="37"/>
  <c r="I82" i="37" s="1"/>
  <c r="M81" i="37"/>
  <c r="L81" i="37"/>
  <c r="K81" i="37"/>
  <c r="H81" i="37"/>
  <c r="I81" i="37" s="1"/>
  <c r="M80" i="37"/>
  <c r="L80" i="37"/>
  <c r="K80" i="37"/>
  <c r="H80" i="37"/>
  <c r="I80" i="37" s="1"/>
  <c r="M79" i="37"/>
  <c r="L79" i="37"/>
  <c r="K79" i="37"/>
  <c r="H79" i="37"/>
  <c r="I79" i="37" s="1"/>
  <c r="M78" i="37"/>
  <c r="L78" i="37"/>
  <c r="K78" i="37"/>
  <c r="H78" i="37"/>
  <c r="I78" i="37" s="1"/>
  <c r="M77" i="37"/>
  <c r="L77" i="37"/>
  <c r="K77" i="37"/>
  <c r="H77" i="37"/>
  <c r="I77" i="37" s="1"/>
  <c r="M76" i="37"/>
  <c r="L76" i="37"/>
  <c r="K76" i="37"/>
  <c r="H76" i="37"/>
  <c r="I76" i="37" s="1"/>
  <c r="M75" i="37"/>
  <c r="L75" i="37"/>
  <c r="K75" i="37"/>
  <c r="H75" i="37"/>
  <c r="I75" i="37" s="1"/>
  <c r="M74" i="37"/>
  <c r="L74" i="37"/>
  <c r="K74" i="37"/>
  <c r="H74" i="37"/>
  <c r="I74" i="37" s="1"/>
  <c r="M73" i="37"/>
  <c r="L73" i="37"/>
  <c r="K73" i="37"/>
  <c r="H73" i="37"/>
  <c r="I73" i="37" s="1"/>
  <c r="M72" i="37"/>
  <c r="L72" i="37"/>
  <c r="K72" i="37"/>
  <c r="H72" i="37"/>
  <c r="I72" i="37" s="1"/>
  <c r="M71" i="37"/>
  <c r="L71" i="37"/>
  <c r="K71" i="37"/>
  <c r="H71" i="37"/>
  <c r="I71" i="37" s="1"/>
  <c r="M70" i="37"/>
  <c r="L70" i="37"/>
  <c r="K70" i="37"/>
  <c r="H70" i="37"/>
  <c r="I70" i="37" s="1"/>
  <c r="M69" i="37"/>
  <c r="L69" i="37"/>
  <c r="K69" i="37"/>
  <c r="H69" i="37"/>
  <c r="I69" i="37" s="1"/>
  <c r="M68" i="37"/>
  <c r="L68" i="37"/>
  <c r="K68" i="37"/>
  <c r="H68" i="37"/>
  <c r="I68" i="37" s="1"/>
  <c r="M67" i="37"/>
  <c r="L67" i="37"/>
  <c r="K67" i="37"/>
  <c r="H67" i="37"/>
  <c r="I67" i="37" s="1"/>
  <c r="M66" i="37"/>
  <c r="L66" i="37"/>
  <c r="K66" i="37"/>
  <c r="H66" i="37"/>
  <c r="I66" i="37" s="1"/>
  <c r="M65" i="37"/>
  <c r="L65" i="37"/>
  <c r="K65" i="37"/>
  <c r="H65" i="37"/>
  <c r="I65" i="37" s="1"/>
  <c r="M64" i="37"/>
  <c r="L64" i="37"/>
  <c r="K64" i="37"/>
  <c r="H64" i="37"/>
  <c r="I64" i="37" s="1"/>
  <c r="M63" i="37"/>
  <c r="L63" i="37"/>
  <c r="K63" i="37"/>
  <c r="H63" i="37"/>
  <c r="I63" i="37" s="1"/>
  <c r="M62" i="37"/>
  <c r="L62" i="37"/>
  <c r="K62" i="37"/>
  <c r="H62" i="37"/>
  <c r="I62" i="37" s="1"/>
  <c r="M61" i="37"/>
  <c r="L61" i="37"/>
  <c r="K61" i="37"/>
  <c r="H61" i="37"/>
  <c r="I61" i="37" s="1"/>
  <c r="M60" i="37"/>
  <c r="L60" i="37"/>
  <c r="K60" i="37"/>
  <c r="H60" i="37"/>
  <c r="I60" i="37" s="1"/>
  <c r="M59" i="37"/>
  <c r="L59" i="37"/>
  <c r="K59" i="37"/>
  <c r="H59" i="37"/>
  <c r="I59" i="37" s="1"/>
  <c r="M58" i="37"/>
  <c r="L58" i="37"/>
  <c r="K58" i="37"/>
  <c r="H58" i="37"/>
  <c r="I58" i="37" s="1"/>
  <c r="M57" i="37"/>
  <c r="L57" i="37"/>
  <c r="K57" i="37"/>
  <c r="H57" i="37"/>
  <c r="I57" i="37" s="1"/>
  <c r="M56" i="37"/>
  <c r="L56" i="37"/>
  <c r="K56" i="37"/>
  <c r="H56" i="37"/>
  <c r="I56" i="37" s="1"/>
  <c r="M55" i="37"/>
  <c r="L55" i="37"/>
  <c r="K55" i="37"/>
  <c r="H55" i="37"/>
  <c r="I55" i="37" s="1"/>
  <c r="M54" i="37"/>
  <c r="L54" i="37"/>
  <c r="K54" i="37"/>
  <c r="H54" i="37"/>
  <c r="I54" i="37" s="1"/>
  <c r="M53" i="37"/>
  <c r="L53" i="37"/>
  <c r="K53" i="37"/>
  <c r="H53" i="37"/>
  <c r="I53" i="37" s="1"/>
  <c r="M52" i="37"/>
  <c r="L52" i="37"/>
  <c r="K52" i="37"/>
  <c r="H52" i="37"/>
  <c r="I52" i="37" s="1"/>
  <c r="M51" i="37"/>
  <c r="L51" i="37"/>
  <c r="K51" i="37"/>
  <c r="H51" i="37"/>
  <c r="I51" i="37" s="1"/>
  <c r="M50" i="37"/>
  <c r="L50" i="37"/>
  <c r="K50" i="37"/>
  <c r="H50" i="37"/>
  <c r="I50" i="37" s="1"/>
  <c r="M49" i="37"/>
  <c r="L49" i="37"/>
  <c r="K49" i="37"/>
  <c r="H49" i="37"/>
  <c r="I49" i="37" s="1"/>
  <c r="M48" i="37"/>
  <c r="L48" i="37"/>
  <c r="K48" i="37"/>
  <c r="H48" i="37"/>
  <c r="I48" i="37" s="1"/>
  <c r="M47" i="37"/>
  <c r="L47" i="37"/>
  <c r="K47" i="37"/>
  <c r="H47" i="37"/>
  <c r="I47" i="37" s="1"/>
  <c r="M46" i="37"/>
  <c r="L46" i="37"/>
  <c r="K46" i="37"/>
  <c r="H46" i="37"/>
  <c r="I46" i="37" s="1"/>
  <c r="M45" i="37"/>
  <c r="L45" i="37"/>
  <c r="K45" i="37"/>
  <c r="H45" i="37"/>
  <c r="I45" i="37" s="1"/>
  <c r="M44" i="37"/>
  <c r="L44" i="37"/>
  <c r="K44" i="37"/>
  <c r="H44" i="37"/>
  <c r="I44" i="37" s="1"/>
  <c r="M43" i="37"/>
  <c r="L43" i="37"/>
  <c r="K43" i="37"/>
  <c r="H43" i="37"/>
  <c r="I43" i="37" s="1"/>
  <c r="M42" i="37"/>
  <c r="L42" i="37"/>
  <c r="K42" i="37"/>
  <c r="H42" i="37"/>
  <c r="I42" i="37" s="1"/>
  <c r="M41" i="37"/>
  <c r="L41" i="37"/>
  <c r="K41" i="37"/>
  <c r="H41" i="37"/>
  <c r="I41" i="37" s="1"/>
  <c r="M40" i="37"/>
  <c r="L40" i="37"/>
  <c r="K40" i="37"/>
  <c r="H40" i="37"/>
  <c r="I40" i="37" s="1"/>
  <c r="M39" i="37"/>
  <c r="L39" i="37"/>
  <c r="K39" i="37"/>
  <c r="H39" i="37"/>
  <c r="I39" i="37" s="1"/>
  <c r="M38" i="37"/>
  <c r="L38" i="37"/>
  <c r="K38" i="37"/>
  <c r="H38" i="37"/>
  <c r="I38" i="37" s="1"/>
  <c r="M37" i="37"/>
  <c r="L37" i="37"/>
  <c r="K37" i="37"/>
  <c r="H37" i="37"/>
  <c r="I37" i="37" s="1"/>
  <c r="M36" i="37"/>
  <c r="L36" i="37"/>
  <c r="K36" i="37"/>
  <c r="H36" i="37"/>
  <c r="I36" i="37" s="1"/>
  <c r="M35" i="37"/>
  <c r="L35" i="37"/>
  <c r="K35" i="37"/>
  <c r="H35" i="37"/>
  <c r="I35" i="37" s="1"/>
  <c r="M34" i="37"/>
  <c r="L34" i="37"/>
  <c r="K34" i="37"/>
  <c r="H34" i="37"/>
  <c r="I34" i="37" s="1"/>
  <c r="M33" i="37"/>
  <c r="L33" i="37"/>
  <c r="K33" i="37"/>
  <c r="H33" i="37"/>
  <c r="I33" i="37" s="1"/>
  <c r="M32" i="37"/>
  <c r="L32" i="37"/>
  <c r="K32" i="37"/>
  <c r="H32" i="37"/>
  <c r="I32" i="37" s="1"/>
  <c r="M31" i="37"/>
  <c r="L31" i="37"/>
  <c r="K31" i="37"/>
  <c r="H31" i="37"/>
  <c r="I31" i="37" s="1"/>
  <c r="M30" i="37"/>
  <c r="L30" i="37"/>
  <c r="K30" i="37"/>
  <c r="H30" i="37"/>
  <c r="I30" i="37" s="1"/>
  <c r="M29" i="37"/>
  <c r="L29" i="37"/>
  <c r="K29" i="37"/>
  <c r="H29" i="37"/>
  <c r="I29" i="37" s="1"/>
  <c r="M28" i="37"/>
  <c r="L28" i="37"/>
  <c r="K28" i="37"/>
  <c r="H28" i="37"/>
  <c r="I28" i="37" s="1"/>
  <c r="M27" i="37"/>
  <c r="L27" i="37"/>
  <c r="K27" i="37"/>
  <c r="H27" i="37"/>
  <c r="I27" i="37" s="1"/>
  <c r="M26" i="37"/>
  <c r="L26" i="37"/>
  <c r="K26" i="37"/>
  <c r="H26" i="37"/>
  <c r="I26" i="37" s="1"/>
  <c r="M25" i="37"/>
  <c r="L25" i="37"/>
  <c r="K25" i="37"/>
  <c r="H25" i="37"/>
  <c r="I25" i="37" s="1"/>
  <c r="M24" i="37"/>
  <c r="L24" i="37"/>
  <c r="K24" i="37"/>
  <c r="H24" i="37"/>
  <c r="I24" i="37" s="1"/>
  <c r="M23" i="37"/>
  <c r="L23" i="37"/>
  <c r="K23" i="37"/>
  <c r="H23" i="37"/>
  <c r="I23" i="37" s="1"/>
  <c r="M22" i="37"/>
  <c r="L22" i="37"/>
  <c r="K22" i="37"/>
  <c r="H22" i="37"/>
  <c r="I22" i="37" s="1"/>
  <c r="M21" i="37"/>
  <c r="L21" i="37"/>
  <c r="K21" i="37"/>
  <c r="H21" i="37"/>
  <c r="I21" i="37" s="1"/>
  <c r="M20" i="37"/>
  <c r="L20" i="37"/>
  <c r="K20" i="37"/>
  <c r="H20" i="37"/>
  <c r="I20" i="37" s="1"/>
  <c r="M19" i="37"/>
  <c r="L19" i="37"/>
  <c r="K19" i="37"/>
  <c r="H19" i="37"/>
  <c r="I19" i="37" s="1"/>
  <c r="M18" i="37"/>
  <c r="L18" i="37"/>
  <c r="K18" i="37"/>
  <c r="H18" i="37"/>
  <c r="I18" i="37" s="1"/>
  <c r="M17" i="37"/>
  <c r="L17" i="37"/>
  <c r="K17" i="37"/>
  <c r="H17" i="37"/>
  <c r="I17" i="37" s="1"/>
  <c r="M16" i="37"/>
  <c r="L16" i="37"/>
  <c r="K16" i="37"/>
  <c r="H16" i="37"/>
  <c r="I16" i="37" s="1"/>
  <c r="M15" i="37"/>
  <c r="L15" i="37"/>
  <c r="K15" i="37"/>
  <c r="H15" i="37"/>
  <c r="I15" i="37" s="1"/>
  <c r="M14" i="37"/>
  <c r="L14" i="37"/>
  <c r="K14" i="37"/>
  <c r="H14" i="37"/>
  <c r="I14" i="37" s="1"/>
  <c r="M13" i="37"/>
  <c r="L13" i="37"/>
  <c r="K13" i="37"/>
  <c r="H13" i="37"/>
  <c r="I13" i="37" s="1"/>
  <c r="M12" i="37"/>
  <c r="L12" i="37"/>
  <c r="K12" i="37"/>
  <c r="H12" i="37"/>
  <c r="I12" i="37" s="1"/>
  <c r="M11" i="37"/>
  <c r="L11" i="37"/>
  <c r="K11" i="37"/>
  <c r="H11" i="37"/>
  <c r="I11" i="37" s="1"/>
  <c r="M10" i="37"/>
  <c r="L10" i="37"/>
  <c r="K10" i="37"/>
  <c r="H10" i="37"/>
  <c r="I10" i="37" s="1"/>
  <c r="M9" i="37"/>
  <c r="L9" i="37"/>
  <c r="K9" i="37"/>
  <c r="H9" i="37"/>
  <c r="I9" i="37" s="1"/>
  <c r="M8" i="37"/>
  <c r="L8" i="37"/>
  <c r="K8" i="37"/>
  <c r="H8" i="37"/>
  <c r="I8" i="37" s="1"/>
  <c r="M7" i="37"/>
  <c r="L7" i="37"/>
  <c r="K7" i="37"/>
  <c r="H7" i="37"/>
  <c r="I7" i="37" s="1"/>
  <c r="M6" i="37"/>
  <c r="L6" i="37"/>
  <c r="K6" i="37"/>
  <c r="H6" i="37"/>
  <c r="I6" i="37" s="1"/>
  <c r="M5" i="37"/>
  <c r="L5" i="37"/>
  <c r="K5" i="37"/>
  <c r="H5" i="37"/>
  <c r="I5" i="37" s="1"/>
  <c r="M4" i="37"/>
  <c r="L4" i="37"/>
  <c r="K4" i="37"/>
  <c r="H4" i="37"/>
  <c r="I4" i="37" s="1"/>
  <c r="M3" i="37"/>
  <c r="L3" i="37"/>
  <c r="K3" i="37"/>
  <c r="H3" i="37"/>
  <c r="I3" i="37" s="1"/>
  <c r="M2" i="37"/>
  <c r="L2" i="37"/>
  <c r="K2" i="37"/>
  <c r="H2" i="37"/>
  <c r="I2" i="37" s="1"/>
  <c r="B753" i="36"/>
  <c r="B752" i="36" s="1"/>
  <c r="L750" i="36"/>
  <c r="K750" i="36"/>
  <c r="I750" i="36"/>
  <c r="H750" i="36"/>
  <c r="L749" i="36"/>
  <c r="K749" i="36"/>
  <c r="H749" i="36"/>
  <c r="I749" i="36" s="1"/>
  <c r="L748" i="36"/>
  <c r="K748" i="36"/>
  <c r="I748" i="36"/>
  <c r="H748" i="36"/>
  <c r="L747" i="36"/>
  <c r="K747" i="36"/>
  <c r="H747" i="36"/>
  <c r="I747" i="36" s="1"/>
  <c r="L746" i="36"/>
  <c r="K746" i="36"/>
  <c r="I746" i="36"/>
  <c r="H746" i="36"/>
  <c r="L745" i="36"/>
  <c r="K745" i="36"/>
  <c r="I745" i="36"/>
  <c r="H745" i="36"/>
  <c r="L744" i="36"/>
  <c r="K744" i="36"/>
  <c r="H744" i="36"/>
  <c r="I744" i="36" s="1"/>
  <c r="L743" i="36"/>
  <c r="K743" i="36"/>
  <c r="H743" i="36"/>
  <c r="I743" i="36" s="1"/>
  <c r="L742" i="36"/>
  <c r="K742" i="36"/>
  <c r="I742" i="36"/>
  <c r="H742" i="36"/>
  <c r="L741" i="36"/>
  <c r="K741" i="36"/>
  <c r="I741" i="36"/>
  <c r="H741" i="36"/>
  <c r="L740" i="36"/>
  <c r="K740" i="36"/>
  <c r="I740" i="36"/>
  <c r="H740" i="36"/>
  <c r="L739" i="36"/>
  <c r="K739" i="36"/>
  <c r="I739" i="36"/>
  <c r="H739" i="36"/>
  <c r="L738" i="36"/>
  <c r="K738" i="36"/>
  <c r="I738" i="36"/>
  <c r="H738" i="36"/>
  <c r="L737" i="36"/>
  <c r="K737" i="36"/>
  <c r="I737" i="36"/>
  <c r="H737" i="36"/>
  <c r="L736" i="36"/>
  <c r="K736" i="36"/>
  <c r="I736" i="36"/>
  <c r="H736" i="36"/>
  <c r="L735" i="36"/>
  <c r="K735" i="36"/>
  <c r="I735" i="36"/>
  <c r="H735" i="36"/>
  <c r="L734" i="36"/>
  <c r="K734" i="36"/>
  <c r="I734" i="36"/>
  <c r="H734" i="36"/>
  <c r="L733" i="36"/>
  <c r="K733" i="36"/>
  <c r="H733" i="36"/>
  <c r="I733" i="36" s="1"/>
  <c r="L732" i="36"/>
  <c r="K732" i="36"/>
  <c r="I732" i="36"/>
  <c r="H732" i="36"/>
  <c r="L731" i="36"/>
  <c r="K731" i="36"/>
  <c r="I731" i="36"/>
  <c r="H731" i="36"/>
  <c r="L730" i="36"/>
  <c r="K730" i="36"/>
  <c r="I730" i="36"/>
  <c r="H730" i="36"/>
  <c r="L729" i="36"/>
  <c r="K729" i="36"/>
  <c r="H729" i="36"/>
  <c r="I729" i="36" s="1"/>
  <c r="L728" i="36"/>
  <c r="K728" i="36"/>
  <c r="I728" i="36"/>
  <c r="H728" i="36"/>
  <c r="L727" i="36"/>
  <c r="K727" i="36"/>
  <c r="I727" i="36"/>
  <c r="H727" i="36"/>
  <c r="L726" i="36"/>
  <c r="K726" i="36"/>
  <c r="I726" i="36"/>
  <c r="H726" i="36"/>
  <c r="L725" i="36"/>
  <c r="K725" i="36"/>
  <c r="I725" i="36"/>
  <c r="H725" i="36"/>
  <c r="L724" i="36"/>
  <c r="K724" i="36"/>
  <c r="H724" i="36"/>
  <c r="I724" i="36" s="1"/>
  <c r="L723" i="36"/>
  <c r="K723" i="36"/>
  <c r="I723" i="36"/>
  <c r="H723" i="36"/>
  <c r="L722" i="36"/>
  <c r="K722" i="36"/>
  <c r="I722" i="36"/>
  <c r="H722" i="36"/>
  <c r="L721" i="36"/>
  <c r="K721" i="36"/>
  <c r="I721" i="36"/>
  <c r="H721" i="36"/>
  <c r="L720" i="36"/>
  <c r="K720" i="36"/>
  <c r="H720" i="36"/>
  <c r="I720" i="36" s="1"/>
  <c r="L719" i="36"/>
  <c r="K719" i="36"/>
  <c r="H719" i="36"/>
  <c r="I719" i="36" s="1"/>
  <c r="L718" i="36"/>
  <c r="K718" i="36"/>
  <c r="I718" i="36"/>
  <c r="H718" i="36"/>
  <c r="L717" i="36"/>
  <c r="K717" i="36"/>
  <c r="H717" i="36"/>
  <c r="I717" i="36" s="1"/>
  <c r="L716" i="36"/>
  <c r="K716" i="36"/>
  <c r="I716" i="36"/>
  <c r="H716" i="36"/>
  <c r="L715" i="36"/>
  <c r="K715" i="36"/>
  <c r="H715" i="36"/>
  <c r="I715" i="36" s="1"/>
  <c r="L714" i="36"/>
  <c r="K714" i="36"/>
  <c r="H714" i="36"/>
  <c r="I714" i="36" s="1"/>
  <c r="L713" i="36"/>
  <c r="K713" i="36"/>
  <c r="H713" i="36"/>
  <c r="I713" i="36" s="1"/>
  <c r="L712" i="36"/>
  <c r="K712" i="36"/>
  <c r="I712" i="36"/>
  <c r="H712" i="36"/>
  <c r="L711" i="36"/>
  <c r="K711" i="36"/>
  <c r="H711" i="36"/>
  <c r="I711" i="36" s="1"/>
  <c r="L710" i="36"/>
  <c r="K710" i="36"/>
  <c r="H710" i="36"/>
  <c r="I710" i="36" s="1"/>
  <c r="L709" i="36"/>
  <c r="K709" i="36"/>
  <c r="I709" i="36"/>
  <c r="H709" i="36"/>
  <c r="L708" i="36"/>
  <c r="K708" i="36"/>
  <c r="H708" i="36"/>
  <c r="I708" i="36" s="1"/>
  <c r="L707" i="36"/>
  <c r="K707" i="36"/>
  <c r="H707" i="36"/>
  <c r="I707" i="36" s="1"/>
  <c r="L706" i="36"/>
  <c r="K706" i="36"/>
  <c r="H706" i="36"/>
  <c r="I706" i="36" s="1"/>
  <c r="L705" i="36"/>
  <c r="K705" i="36"/>
  <c r="I705" i="36"/>
  <c r="H705" i="36"/>
  <c r="L704" i="36"/>
  <c r="K704" i="36"/>
  <c r="H704" i="36"/>
  <c r="I704" i="36" s="1"/>
  <c r="L703" i="36"/>
  <c r="K703" i="36"/>
  <c r="H703" i="36"/>
  <c r="I703" i="36" s="1"/>
  <c r="L702" i="36"/>
  <c r="K702" i="36"/>
  <c r="H702" i="36"/>
  <c r="I702" i="36" s="1"/>
  <c r="L701" i="36"/>
  <c r="K701" i="36"/>
  <c r="H701" i="36"/>
  <c r="I701" i="36" s="1"/>
  <c r="L700" i="36"/>
  <c r="K700" i="36"/>
  <c r="I700" i="36"/>
  <c r="H700" i="36"/>
  <c r="L699" i="36"/>
  <c r="K699" i="36"/>
  <c r="I699" i="36"/>
  <c r="H699" i="36"/>
  <c r="L698" i="36"/>
  <c r="K698" i="36"/>
  <c r="H698" i="36"/>
  <c r="I698" i="36" s="1"/>
  <c r="L697" i="36"/>
  <c r="K697" i="36"/>
  <c r="I697" i="36"/>
  <c r="H697" i="36"/>
  <c r="L696" i="36"/>
  <c r="K696" i="36"/>
  <c r="I696" i="36"/>
  <c r="H696" i="36"/>
  <c r="L695" i="36"/>
  <c r="K695" i="36"/>
  <c r="I695" i="36"/>
  <c r="H695" i="36"/>
  <c r="L694" i="36"/>
  <c r="K694" i="36"/>
  <c r="I694" i="36"/>
  <c r="H694" i="36"/>
  <c r="L693" i="36"/>
  <c r="K693" i="36"/>
  <c r="H693" i="36"/>
  <c r="I693" i="36" s="1"/>
  <c r="L692" i="36"/>
  <c r="K692" i="36"/>
  <c r="I692" i="36"/>
  <c r="H692" i="36"/>
  <c r="L691" i="36"/>
  <c r="K691" i="36"/>
  <c r="I691" i="36"/>
  <c r="H691" i="36"/>
  <c r="L690" i="36"/>
  <c r="K690" i="36"/>
  <c r="H690" i="36"/>
  <c r="I690" i="36" s="1"/>
  <c r="L689" i="36"/>
  <c r="K689" i="36"/>
  <c r="I689" i="36"/>
  <c r="H689" i="36"/>
  <c r="L688" i="36"/>
  <c r="K688" i="36"/>
  <c r="H688" i="36"/>
  <c r="I688" i="36" s="1"/>
  <c r="L687" i="36"/>
  <c r="K687" i="36"/>
  <c r="H687" i="36"/>
  <c r="I687" i="36" s="1"/>
  <c r="L686" i="36"/>
  <c r="K686" i="36"/>
  <c r="I686" i="36"/>
  <c r="H686" i="36"/>
  <c r="L685" i="36"/>
  <c r="K685" i="36"/>
  <c r="H685" i="36"/>
  <c r="I685" i="36" s="1"/>
  <c r="L684" i="36"/>
  <c r="K684" i="36"/>
  <c r="I684" i="36"/>
  <c r="H684" i="36"/>
  <c r="L683" i="36"/>
  <c r="K683" i="36"/>
  <c r="I683" i="36"/>
  <c r="H683" i="36"/>
  <c r="L682" i="36"/>
  <c r="K682" i="36"/>
  <c r="I682" i="36"/>
  <c r="H682" i="36"/>
  <c r="L681" i="36"/>
  <c r="K681" i="36"/>
  <c r="H681" i="36"/>
  <c r="I681" i="36" s="1"/>
  <c r="L680" i="36"/>
  <c r="K680" i="36"/>
  <c r="I680" i="36"/>
  <c r="H680" i="36"/>
  <c r="L679" i="36"/>
  <c r="K679" i="36"/>
  <c r="H679" i="36"/>
  <c r="I679" i="36" s="1"/>
  <c r="L678" i="36"/>
  <c r="K678" i="36"/>
  <c r="H678" i="36"/>
  <c r="I678" i="36" s="1"/>
  <c r="L677" i="36"/>
  <c r="K677" i="36"/>
  <c r="H677" i="36"/>
  <c r="I677" i="36" s="1"/>
  <c r="L676" i="36"/>
  <c r="K676" i="36"/>
  <c r="H676" i="36"/>
  <c r="I676" i="36" s="1"/>
  <c r="L675" i="36"/>
  <c r="K675" i="36"/>
  <c r="H675" i="36"/>
  <c r="I675" i="36" s="1"/>
  <c r="L674" i="36"/>
  <c r="K674" i="36"/>
  <c r="I674" i="36"/>
  <c r="H674" i="36"/>
  <c r="L673" i="36"/>
  <c r="K673" i="36"/>
  <c r="H673" i="36"/>
  <c r="I673" i="36" s="1"/>
  <c r="L672" i="36"/>
  <c r="K672" i="36"/>
  <c r="I672" i="36"/>
  <c r="H672" i="36"/>
  <c r="L671" i="36"/>
  <c r="K671" i="36"/>
  <c r="H671" i="36"/>
  <c r="I671" i="36" s="1"/>
  <c r="L670" i="36"/>
  <c r="K670" i="36"/>
  <c r="I670" i="36"/>
  <c r="H670" i="36"/>
  <c r="L669" i="36"/>
  <c r="K669" i="36"/>
  <c r="I669" i="36"/>
  <c r="H669" i="36"/>
  <c r="L668" i="36"/>
  <c r="K668" i="36"/>
  <c r="I668" i="36"/>
  <c r="H668" i="36"/>
  <c r="L667" i="36"/>
  <c r="K667" i="36"/>
  <c r="I667" i="36"/>
  <c r="H667" i="36"/>
  <c r="L666" i="36"/>
  <c r="K666" i="36"/>
  <c r="H666" i="36"/>
  <c r="I666" i="36" s="1"/>
  <c r="L665" i="36"/>
  <c r="K665" i="36"/>
  <c r="I665" i="36"/>
  <c r="H665" i="36"/>
  <c r="L664" i="36"/>
  <c r="K664" i="36"/>
  <c r="I664" i="36"/>
  <c r="H664" i="36"/>
  <c r="L663" i="36"/>
  <c r="K663" i="36"/>
  <c r="H663" i="36"/>
  <c r="I663" i="36" s="1"/>
  <c r="L662" i="36"/>
  <c r="K662" i="36"/>
  <c r="H662" i="36"/>
  <c r="I662" i="36" s="1"/>
  <c r="L661" i="36"/>
  <c r="K661" i="36"/>
  <c r="I661" i="36"/>
  <c r="H661" i="36"/>
  <c r="L660" i="36"/>
  <c r="K660" i="36"/>
  <c r="I660" i="36"/>
  <c r="H660" i="36"/>
  <c r="L659" i="36"/>
  <c r="K659" i="36"/>
  <c r="I659" i="36"/>
  <c r="H659" i="36"/>
  <c r="L658" i="36"/>
  <c r="K658" i="36"/>
  <c r="I658" i="36"/>
  <c r="H658" i="36"/>
  <c r="L657" i="36"/>
  <c r="K657" i="36"/>
  <c r="H657" i="36"/>
  <c r="I657" i="36" s="1"/>
  <c r="L656" i="36"/>
  <c r="K656" i="36"/>
  <c r="I656" i="36"/>
  <c r="H656" i="36"/>
  <c r="L655" i="36"/>
  <c r="K655" i="36"/>
  <c r="I655" i="36"/>
  <c r="H655" i="36"/>
  <c r="L654" i="36"/>
  <c r="K654" i="36"/>
  <c r="I654" i="36"/>
  <c r="H654" i="36"/>
  <c r="L653" i="36"/>
  <c r="K653" i="36"/>
  <c r="I653" i="36"/>
  <c r="H653" i="36"/>
  <c r="L652" i="36"/>
  <c r="K652" i="36"/>
  <c r="I652" i="36"/>
  <c r="H652" i="36"/>
  <c r="L651" i="36"/>
  <c r="K651" i="36"/>
  <c r="I651" i="36"/>
  <c r="H651" i="36"/>
  <c r="L650" i="36"/>
  <c r="K650" i="36"/>
  <c r="I650" i="36"/>
  <c r="H650" i="36"/>
  <c r="L649" i="36"/>
  <c r="K649" i="36"/>
  <c r="H649" i="36"/>
  <c r="I649" i="36" s="1"/>
  <c r="L648" i="36"/>
  <c r="K648" i="36"/>
  <c r="H648" i="36"/>
  <c r="I648" i="36" s="1"/>
  <c r="L647" i="36"/>
  <c r="K647" i="36"/>
  <c r="I647" i="36"/>
  <c r="H647" i="36"/>
  <c r="L646" i="36"/>
  <c r="K646" i="36"/>
  <c r="H646" i="36"/>
  <c r="I646" i="36" s="1"/>
  <c r="L645" i="36"/>
  <c r="K645" i="36"/>
  <c r="H645" i="36"/>
  <c r="I645" i="36" s="1"/>
  <c r="L644" i="36"/>
  <c r="K644" i="36"/>
  <c r="I644" i="36"/>
  <c r="H644" i="36"/>
  <c r="L643" i="36"/>
  <c r="K643" i="36"/>
  <c r="I643" i="36"/>
  <c r="H643" i="36"/>
  <c r="L642" i="36"/>
  <c r="K642" i="36"/>
  <c r="H642" i="36"/>
  <c r="I642" i="36" s="1"/>
  <c r="L641" i="36"/>
  <c r="K641" i="36"/>
  <c r="H641" i="36"/>
  <c r="I641" i="36" s="1"/>
  <c r="L640" i="36"/>
  <c r="K640" i="36"/>
  <c r="H640" i="36"/>
  <c r="I640" i="36" s="1"/>
  <c r="L639" i="36"/>
  <c r="K639" i="36"/>
  <c r="H639" i="36"/>
  <c r="I639" i="36" s="1"/>
  <c r="L638" i="36"/>
  <c r="K638" i="36"/>
  <c r="I638" i="36"/>
  <c r="H638" i="36"/>
  <c r="L637" i="36"/>
  <c r="K637" i="36"/>
  <c r="I637" i="36"/>
  <c r="H637" i="36"/>
  <c r="L636" i="36"/>
  <c r="K636" i="36"/>
  <c r="H636" i="36"/>
  <c r="I636" i="36" s="1"/>
  <c r="L635" i="36"/>
  <c r="K635" i="36"/>
  <c r="H635" i="36"/>
  <c r="I635" i="36" s="1"/>
  <c r="L634" i="36"/>
  <c r="K634" i="36"/>
  <c r="I634" i="36"/>
  <c r="H634" i="36"/>
  <c r="L633" i="36"/>
  <c r="K633" i="36"/>
  <c r="H633" i="36"/>
  <c r="I633" i="36" s="1"/>
  <c r="L632" i="36"/>
  <c r="K632" i="36"/>
  <c r="I632" i="36"/>
  <c r="H632" i="36"/>
  <c r="L631" i="36"/>
  <c r="K631" i="36"/>
  <c r="H631" i="36"/>
  <c r="I631" i="36" s="1"/>
  <c r="L630" i="36"/>
  <c r="K630" i="36"/>
  <c r="I630" i="36"/>
  <c r="H630" i="36"/>
  <c r="L629" i="36"/>
  <c r="K629" i="36"/>
  <c r="I629" i="36"/>
  <c r="H629" i="36"/>
  <c r="L628" i="36"/>
  <c r="K628" i="36"/>
  <c r="I628" i="36"/>
  <c r="H628" i="36"/>
  <c r="L627" i="36"/>
  <c r="K627" i="36"/>
  <c r="H627" i="36"/>
  <c r="I627" i="36" s="1"/>
  <c r="L626" i="36"/>
  <c r="K626" i="36"/>
  <c r="H626" i="36"/>
  <c r="I626" i="36" s="1"/>
  <c r="L625" i="36"/>
  <c r="K625" i="36"/>
  <c r="I625" i="36"/>
  <c r="H625" i="36"/>
  <c r="L624" i="36"/>
  <c r="K624" i="36"/>
  <c r="I624" i="36"/>
  <c r="H624" i="36"/>
  <c r="L623" i="36"/>
  <c r="K623" i="36"/>
  <c r="I623" i="36"/>
  <c r="H623" i="36"/>
  <c r="L622" i="36"/>
  <c r="K622" i="36"/>
  <c r="H622" i="36"/>
  <c r="I622" i="36" s="1"/>
  <c r="L621" i="36"/>
  <c r="K621" i="36"/>
  <c r="H621" i="36"/>
  <c r="I621" i="36" s="1"/>
  <c r="L620" i="36"/>
  <c r="K620" i="36"/>
  <c r="I620" i="36"/>
  <c r="H620" i="36"/>
  <c r="L619" i="36"/>
  <c r="K619" i="36"/>
  <c r="H619" i="36"/>
  <c r="I619" i="36" s="1"/>
  <c r="L618" i="36"/>
  <c r="K618" i="36"/>
  <c r="I618" i="36"/>
  <c r="H618" i="36"/>
  <c r="L617" i="36"/>
  <c r="K617" i="36"/>
  <c r="H617" i="36"/>
  <c r="I617" i="36" s="1"/>
  <c r="L616" i="36"/>
  <c r="K616" i="36"/>
  <c r="H616" i="36"/>
  <c r="I616" i="36" s="1"/>
  <c r="L615" i="36"/>
  <c r="K615" i="36"/>
  <c r="I615" i="36"/>
  <c r="H615" i="36"/>
  <c r="L614" i="36"/>
  <c r="K614" i="36"/>
  <c r="I614" i="36"/>
  <c r="H614" i="36"/>
  <c r="L613" i="36"/>
  <c r="K613" i="36"/>
  <c r="I613" i="36"/>
  <c r="H613" i="36"/>
  <c r="L612" i="36"/>
  <c r="K612" i="36"/>
  <c r="H612" i="36"/>
  <c r="I612" i="36" s="1"/>
  <c r="L611" i="36"/>
  <c r="K611" i="36"/>
  <c r="I611" i="36"/>
  <c r="H611" i="36"/>
  <c r="L610" i="36"/>
  <c r="K610" i="36"/>
  <c r="I610" i="36"/>
  <c r="H610" i="36"/>
  <c r="L609" i="36"/>
  <c r="K609" i="36"/>
  <c r="I609" i="36"/>
  <c r="H609" i="36"/>
  <c r="L608" i="36"/>
  <c r="K608" i="36"/>
  <c r="H608" i="36"/>
  <c r="I608" i="36" s="1"/>
  <c r="L607" i="36"/>
  <c r="K607" i="36"/>
  <c r="H607" i="36"/>
  <c r="I607" i="36" s="1"/>
  <c r="L606" i="36"/>
  <c r="K606" i="36"/>
  <c r="I606" i="36"/>
  <c r="H606" i="36"/>
  <c r="L605" i="36"/>
  <c r="K605" i="36"/>
  <c r="H605" i="36"/>
  <c r="I605" i="36" s="1"/>
  <c r="L604" i="36"/>
  <c r="K604" i="36"/>
  <c r="H604" i="36"/>
  <c r="I604" i="36" s="1"/>
  <c r="L603" i="36"/>
  <c r="K603" i="36"/>
  <c r="H603" i="36"/>
  <c r="I603" i="36" s="1"/>
  <c r="L602" i="36"/>
  <c r="K602" i="36"/>
  <c r="H602" i="36"/>
  <c r="I602" i="36" s="1"/>
  <c r="L601" i="36"/>
  <c r="K601" i="36"/>
  <c r="H601" i="36"/>
  <c r="I601" i="36" s="1"/>
  <c r="L600" i="36"/>
  <c r="K600" i="36"/>
  <c r="H600" i="36"/>
  <c r="I600" i="36" s="1"/>
  <c r="L599" i="36"/>
  <c r="K599" i="36"/>
  <c r="H599" i="36"/>
  <c r="I599" i="36" s="1"/>
  <c r="L598" i="36"/>
  <c r="K598" i="36"/>
  <c r="I598" i="36"/>
  <c r="H598" i="36"/>
  <c r="L597" i="36"/>
  <c r="K597" i="36"/>
  <c r="H597" i="36"/>
  <c r="I597" i="36" s="1"/>
  <c r="L596" i="36"/>
  <c r="K596" i="36"/>
  <c r="H596" i="36"/>
  <c r="I596" i="36" s="1"/>
  <c r="L595" i="36"/>
  <c r="K595" i="36"/>
  <c r="I595" i="36"/>
  <c r="H595" i="36"/>
  <c r="L594" i="36"/>
  <c r="K594" i="36"/>
  <c r="I594" i="36"/>
  <c r="H594" i="36"/>
  <c r="L593" i="36"/>
  <c r="K593" i="36"/>
  <c r="H593" i="36"/>
  <c r="I593" i="36" s="1"/>
  <c r="L592" i="36"/>
  <c r="K592" i="36"/>
  <c r="I592" i="36"/>
  <c r="H592" i="36"/>
  <c r="L591" i="36"/>
  <c r="K591" i="36"/>
  <c r="H591" i="36"/>
  <c r="I591" i="36" s="1"/>
  <c r="L590" i="36"/>
  <c r="K590" i="36"/>
  <c r="I590" i="36"/>
  <c r="H590" i="36"/>
  <c r="L589" i="36"/>
  <c r="K589" i="36"/>
  <c r="I589" i="36"/>
  <c r="H589" i="36"/>
  <c r="L588" i="36"/>
  <c r="K588" i="36"/>
  <c r="H588" i="36"/>
  <c r="I588" i="36" s="1"/>
  <c r="L587" i="36"/>
  <c r="K587" i="36"/>
  <c r="I587" i="36"/>
  <c r="H587" i="36"/>
  <c r="L586" i="36"/>
  <c r="K586" i="36"/>
  <c r="I586" i="36"/>
  <c r="H586" i="36"/>
  <c r="L585" i="36"/>
  <c r="K585" i="36"/>
  <c r="H585" i="36"/>
  <c r="I585" i="36" s="1"/>
  <c r="L584" i="36"/>
  <c r="K584" i="36"/>
  <c r="I584" i="36"/>
  <c r="H584" i="36"/>
  <c r="L583" i="36"/>
  <c r="K583" i="36"/>
  <c r="I583" i="36"/>
  <c r="H583" i="36"/>
  <c r="L582" i="36"/>
  <c r="K582" i="36"/>
  <c r="H582" i="36"/>
  <c r="I582" i="36" s="1"/>
  <c r="L581" i="36"/>
  <c r="K581" i="36"/>
  <c r="I581" i="36"/>
  <c r="H581" i="36"/>
  <c r="L580" i="36"/>
  <c r="K580" i="36"/>
  <c r="I580" i="36"/>
  <c r="H580" i="36"/>
  <c r="L579" i="36"/>
  <c r="K579" i="36"/>
  <c r="H579" i="36"/>
  <c r="I579" i="36" s="1"/>
  <c r="L578" i="36"/>
  <c r="K578" i="36"/>
  <c r="I578" i="36"/>
  <c r="H578" i="36"/>
  <c r="L577" i="36"/>
  <c r="K577" i="36"/>
  <c r="H577" i="36"/>
  <c r="I577" i="36" s="1"/>
  <c r="L576" i="36"/>
  <c r="K576" i="36"/>
  <c r="I576" i="36"/>
  <c r="H576" i="36"/>
  <c r="L575" i="36"/>
  <c r="K575" i="36"/>
  <c r="H575" i="36"/>
  <c r="I575" i="36" s="1"/>
  <c r="L574" i="36"/>
  <c r="K574" i="36"/>
  <c r="I574" i="36"/>
  <c r="H574" i="36"/>
  <c r="L573" i="36"/>
  <c r="K573" i="36"/>
  <c r="I573" i="36"/>
  <c r="H573" i="36"/>
  <c r="L572" i="36"/>
  <c r="K572" i="36"/>
  <c r="H572" i="36"/>
  <c r="I572" i="36" s="1"/>
  <c r="L571" i="36"/>
  <c r="K571" i="36"/>
  <c r="I571" i="36"/>
  <c r="H571" i="36"/>
  <c r="L570" i="36"/>
  <c r="K570" i="36"/>
  <c r="H570" i="36"/>
  <c r="I570" i="36" s="1"/>
  <c r="L569" i="36"/>
  <c r="K569" i="36"/>
  <c r="I569" i="36"/>
  <c r="H569" i="36"/>
  <c r="L568" i="36"/>
  <c r="K568" i="36"/>
  <c r="H568" i="36"/>
  <c r="I568" i="36" s="1"/>
  <c r="L567" i="36"/>
  <c r="K567" i="36"/>
  <c r="I567" i="36"/>
  <c r="H567" i="36"/>
  <c r="L566" i="36"/>
  <c r="K566" i="36"/>
  <c r="H566" i="36"/>
  <c r="I566" i="36" s="1"/>
  <c r="L565" i="36"/>
  <c r="K565" i="36"/>
  <c r="H565" i="36"/>
  <c r="I565" i="36" s="1"/>
  <c r="L564" i="36"/>
  <c r="K564" i="36"/>
  <c r="I564" i="36"/>
  <c r="H564" i="36"/>
  <c r="L563" i="36"/>
  <c r="K563" i="36"/>
  <c r="I563" i="36"/>
  <c r="H563" i="36"/>
  <c r="L562" i="36"/>
  <c r="K562" i="36"/>
  <c r="I562" i="36"/>
  <c r="H562" i="36"/>
  <c r="L561" i="36"/>
  <c r="K561" i="36"/>
  <c r="I561" i="36"/>
  <c r="H561" i="36"/>
  <c r="L560" i="36"/>
  <c r="K560" i="36"/>
  <c r="I560" i="36"/>
  <c r="H560" i="36"/>
  <c r="L559" i="36"/>
  <c r="K559" i="36"/>
  <c r="H559" i="36"/>
  <c r="I559" i="36" s="1"/>
  <c r="L558" i="36"/>
  <c r="K558" i="36"/>
  <c r="I558" i="36"/>
  <c r="H558" i="36"/>
  <c r="L557" i="36"/>
  <c r="K557" i="36"/>
  <c r="I557" i="36"/>
  <c r="H557" i="36"/>
  <c r="L556" i="36"/>
  <c r="K556" i="36"/>
  <c r="H556" i="36"/>
  <c r="I556" i="36" s="1"/>
  <c r="L555" i="36"/>
  <c r="K555" i="36"/>
  <c r="H555" i="36"/>
  <c r="I555" i="36" s="1"/>
  <c r="L554" i="36"/>
  <c r="K554" i="36"/>
  <c r="H554" i="36"/>
  <c r="I554" i="36" s="1"/>
  <c r="L553" i="36"/>
  <c r="K553" i="36"/>
  <c r="H553" i="36"/>
  <c r="I553" i="36" s="1"/>
  <c r="L552" i="36"/>
  <c r="K552" i="36"/>
  <c r="H552" i="36"/>
  <c r="I552" i="36" s="1"/>
  <c r="L551" i="36"/>
  <c r="K551" i="36"/>
  <c r="I551" i="36"/>
  <c r="H551" i="36"/>
  <c r="L550" i="36"/>
  <c r="K550" i="36"/>
  <c r="H550" i="36"/>
  <c r="I550" i="36" s="1"/>
  <c r="L549" i="36"/>
  <c r="K549" i="36"/>
  <c r="I549" i="36"/>
  <c r="H549" i="36"/>
  <c r="L548" i="36"/>
  <c r="K548" i="36"/>
  <c r="I548" i="36"/>
  <c r="H548" i="36"/>
  <c r="L547" i="36"/>
  <c r="K547" i="36"/>
  <c r="H547" i="36"/>
  <c r="I547" i="36" s="1"/>
  <c r="L546" i="36"/>
  <c r="K546" i="36"/>
  <c r="I546" i="36"/>
  <c r="H546" i="36"/>
  <c r="L545" i="36"/>
  <c r="K545" i="36"/>
  <c r="H545" i="36"/>
  <c r="I545" i="36" s="1"/>
  <c r="L544" i="36"/>
  <c r="K544" i="36"/>
  <c r="I544" i="36"/>
  <c r="H544" i="36"/>
  <c r="L543" i="36"/>
  <c r="K543" i="36"/>
  <c r="I543" i="36"/>
  <c r="H543" i="36"/>
  <c r="L542" i="36"/>
  <c r="K542" i="36"/>
  <c r="H542" i="36"/>
  <c r="I542" i="36" s="1"/>
  <c r="L541" i="36"/>
  <c r="K541" i="36"/>
  <c r="H541" i="36"/>
  <c r="I541" i="36" s="1"/>
  <c r="L540" i="36"/>
  <c r="K540" i="36"/>
  <c r="I540" i="36"/>
  <c r="H540" i="36"/>
  <c r="L539" i="36"/>
  <c r="K539" i="36"/>
  <c r="H539" i="36"/>
  <c r="I539" i="36" s="1"/>
  <c r="L538" i="36"/>
  <c r="K538" i="36"/>
  <c r="I538" i="36"/>
  <c r="H538" i="36"/>
  <c r="L537" i="36"/>
  <c r="K537" i="36"/>
  <c r="I537" i="36"/>
  <c r="H537" i="36"/>
  <c r="L536" i="36"/>
  <c r="K536" i="36"/>
  <c r="H536" i="36"/>
  <c r="I536" i="36" s="1"/>
  <c r="L535" i="36"/>
  <c r="K535" i="36"/>
  <c r="I535" i="36"/>
  <c r="H535" i="36"/>
  <c r="L534" i="36"/>
  <c r="K534" i="36"/>
  <c r="H534" i="36"/>
  <c r="I534" i="36" s="1"/>
  <c r="L533" i="36"/>
  <c r="K533" i="36"/>
  <c r="H533" i="36"/>
  <c r="I533" i="36" s="1"/>
  <c r="L532" i="36"/>
  <c r="K532" i="36"/>
  <c r="I532" i="36"/>
  <c r="H532" i="36"/>
  <c r="L531" i="36"/>
  <c r="K531" i="36"/>
  <c r="H531" i="36"/>
  <c r="I531" i="36" s="1"/>
  <c r="L530" i="36"/>
  <c r="K530" i="36"/>
  <c r="I530" i="36"/>
  <c r="H530" i="36"/>
  <c r="L529" i="36"/>
  <c r="K529" i="36"/>
  <c r="H529" i="36"/>
  <c r="I529" i="36" s="1"/>
  <c r="L528" i="36"/>
  <c r="K528" i="36"/>
  <c r="H528" i="36"/>
  <c r="I528" i="36" s="1"/>
  <c r="L527" i="36"/>
  <c r="K527" i="36"/>
  <c r="I527" i="36"/>
  <c r="H527" i="36"/>
  <c r="L526" i="36"/>
  <c r="K526" i="36"/>
  <c r="H526" i="36"/>
  <c r="I526" i="36" s="1"/>
  <c r="L525" i="36"/>
  <c r="K525" i="36"/>
  <c r="H525" i="36"/>
  <c r="I525" i="36" s="1"/>
  <c r="L524" i="36"/>
  <c r="K524" i="36"/>
  <c r="I524" i="36"/>
  <c r="H524" i="36"/>
  <c r="L523" i="36"/>
  <c r="K523" i="36"/>
  <c r="H523" i="36"/>
  <c r="I523" i="36" s="1"/>
  <c r="L522" i="36"/>
  <c r="K522" i="36"/>
  <c r="H522" i="36"/>
  <c r="I522" i="36" s="1"/>
  <c r="L521" i="36"/>
  <c r="K521" i="36"/>
  <c r="H521" i="36"/>
  <c r="I521" i="36" s="1"/>
  <c r="L520" i="36"/>
  <c r="K520" i="36"/>
  <c r="I520" i="36"/>
  <c r="H520" i="36"/>
  <c r="L519" i="36"/>
  <c r="K519" i="36"/>
  <c r="I519" i="36"/>
  <c r="H519" i="36"/>
  <c r="L518" i="36"/>
  <c r="K518" i="36"/>
  <c r="I518" i="36"/>
  <c r="H518" i="36"/>
  <c r="L517" i="36"/>
  <c r="K517" i="36"/>
  <c r="H517" i="36"/>
  <c r="I517" i="36" s="1"/>
  <c r="L516" i="36"/>
  <c r="K516" i="36"/>
  <c r="I516" i="36"/>
  <c r="H516" i="36"/>
  <c r="L515" i="36"/>
  <c r="K515" i="36"/>
  <c r="I515" i="36"/>
  <c r="H515" i="36"/>
  <c r="L514" i="36"/>
  <c r="K514" i="36"/>
  <c r="H514" i="36"/>
  <c r="I514" i="36" s="1"/>
  <c r="L513" i="36"/>
  <c r="K513" i="36"/>
  <c r="I513" i="36"/>
  <c r="H513" i="36"/>
  <c r="L512" i="36"/>
  <c r="K512" i="36"/>
  <c r="I512" i="36"/>
  <c r="H512" i="36"/>
  <c r="L511" i="36"/>
  <c r="K511" i="36"/>
  <c r="H511" i="36"/>
  <c r="I511" i="36" s="1"/>
  <c r="L510" i="36"/>
  <c r="K510" i="36"/>
  <c r="H510" i="36"/>
  <c r="I510" i="36" s="1"/>
  <c r="L509" i="36"/>
  <c r="K509" i="36"/>
  <c r="H509" i="36"/>
  <c r="I509" i="36" s="1"/>
  <c r="L508" i="36"/>
  <c r="K508" i="36"/>
  <c r="I508" i="36"/>
  <c r="H508" i="36"/>
  <c r="L507" i="36"/>
  <c r="K507" i="36"/>
  <c r="H507" i="36"/>
  <c r="I507" i="36" s="1"/>
  <c r="L506" i="36"/>
  <c r="K506" i="36"/>
  <c r="I506" i="36"/>
  <c r="H506" i="36"/>
  <c r="L505" i="36"/>
  <c r="K505" i="36"/>
  <c r="H505" i="36"/>
  <c r="I505" i="36" s="1"/>
  <c r="L504" i="36"/>
  <c r="K504" i="36"/>
  <c r="I504" i="36"/>
  <c r="H504" i="36"/>
  <c r="L503" i="36"/>
  <c r="K503" i="36"/>
  <c r="I503" i="36"/>
  <c r="H503" i="36"/>
  <c r="L502" i="36"/>
  <c r="K502" i="36"/>
  <c r="H502" i="36"/>
  <c r="I502" i="36" s="1"/>
  <c r="L501" i="36"/>
  <c r="K501" i="36"/>
  <c r="H501" i="36"/>
  <c r="I501" i="36" s="1"/>
  <c r="L500" i="36"/>
  <c r="K500" i="36"/>
  <c r="I500" i="36"/>
  <c r="H500" i="36"/>
  <c r="L499" i="36"/>
  <c r="K499" i="36"/>
  <c r="H499" i="36"/>
  <c r="I499" i="36" s="1"/>
  <c r="L498" i="36"/>
  <c r="K498" i="36"/>
  <c r="I498" i="36"/>
  <c r="H498" i="36"/>
  <c r="L497" i="36"/>
  <c r="K497" i="36"/>
  <c r="H497" i="36"/>
  <c r="I497" i="36" s="1"/>
  <c r="L496" i="36"/>
  <c r="K496" i="36"/>
  <c r="I496" i="36"/>
  <c r="H496" i="36"/>
  <c r="L495" i="36"/>
  <c r="K495" i="36"/>
  <c r="H495" i="36"/>
  <c r="I495" i="36" s="1"/>
  <c r="L494" i="36"/>
  <c r="K494" i="36"/>
  <c r="H494" i="36"/>
  <c r="I494" i="36" s="1"/>
  <c r="L493" i="36"/>
  <c r="K493" i="36"/>
  <c r="H493" i="36"/>
  <c r="I493" i="36" s="1"/>
  <c r="L492" i="36"/>
  <c r="K492" i="36"/>
  <c r="H492" i="36"/>
  <c r="I492" i="36" s="1"/>
  <c r="L491" i="36"/>
  <c r="K491" i="36"/>
  <c r="H491" i="36"/>
  <c r="I491" i="36" s="1"/>
  <c r="L490" i="36"/>
  <c r="K490" i="36"/>
  <c r="I490" i="36"/>
  <c r="H490" i="36"/>
  <c r="L489" i="36"/>
  <c r="K489" i="36"/>
  <c r="I489" i="36"/>
  <c r="H489" i="36"/>
  <c r="L488" i="36"/>
  <c r="K488" i="36"/>
  <c r="I488" i="36"/>
  <c r="H488" i="36"/>
  <c r="L487" i="36"/>
  <c r="K487" i="36"/>
  <c r="H487" i="36"/>
  <c r="I487" i="36" s="1"/>
  <c r="L486" i="36"/>
  <c r="K486" i="36"/>
  <c r="H486" i="36"/>
  <c r="I486" i="36" s="1"/>
  <c r="L485" i="36"/>
  <c r="K485" i="36"/>
  <c r="H485" i="36"/>
  <c r="I485" i="36" s="1"/>
  <c r="L484" i="36"/>
  <c r="K484" i="36"/>
  <c r="I484" i="36"/>
  <c r="H484" i="36"/>
  <c r="L483" i="36"/>
  <c r="K483" i="36"/>
  <c r="H483" i="36"/>
  <c r="I483" i="36" s="1"/>
  <c r="L482" i="36"/>
  <c r="K482" i="36"/>
  <c r="H482" i="36"/>
  <c r="I482" i="36" s="1"/>
  <c r="L481" i="36"/>
  <c r="K481" i="36"/>
  <c r="I481" i="36"/>
  <c r="H481" i="36"/>
  <c r="L480" i="36"/>
  <c r="K480" i="36"/>
  <c r="I480" i="36"/>
  <c r="H480" i="36"/>
  <c r="L479" i="36"/>
  <c r="K479" i="36"/>
  <c r="H479" i="36"/>
  <c r="I479" i="36" s="1"/>
  <c r="L478" i="36"/>
  <c r="K478" i="36"/>
  <c r="I478" i="36"/>
  <c r="H478" i="36"/>
  <c r="L477" i="36"/>
  <c r="K477" i="36"/>
  <c r="H477" i="36"/>
  <c r="I477" i="36" s="1"/>
  <c r="L476" i="36"/>
  <c r="K476" i="36"/>
  <c r="H476" i="36"/>
  <c r="I476" i="36" s="1"/>
  <c r="L475" i="36"/>
  <c r="K475" i="36"/>
  <c r="I475" i="36"/>
  <c r="H475" i="36"/>
  <c r="L474" i="36"/>
  <c r="K474" i="36"/>
  <c r="I474" i="36"/>
  <c r="H474" i="36"/>
  <c r="L473" i="36"/>
  <c r="K473" i="36"/>
  <c r="H473" i="36"/>
  <c r="I473" i="36" s="1"/>
  <c r="L472" i="36"/>
  <c r="K472" i="36"/>
  <c r="I472" i="36"/>
  <c r="H472" i="36"/>
  <c r="L471" i="36"/>
  <c r="K471" i="36"/>
  <c r="H471" i="36"/>
  <c r="I471" i="36" s="1"/>
  <c r="L470" i="36"/>
  <c r="K470" i="36"/>
  <c r="I470" i="36"/>
  <c r="H470" i="36"/>
  <c r="L469" i="36"/>
  <c r="K469" i="36"/>
  <c r="I469" i="36"/>
  <c r="H469" i="36"/>
  <c r="L468" i="36"/>
  <c r="K468" i="36"/>
  <c r="I468" i="36"/>
  <c r="H468" i="36"/>
  <c r="L467" i="36"/>
  <c r="K467" i="36"/>
  <c r="H467" i="36"/>
  <c r="I467" i="36" s="1"/>
  <c r="L466" i="36"/>
  <c r="K466" i="36"/>
  <c r="I466" i="36"/>
  <c r="H466" i="36"/>
  <c r="L465" i="36"/>
  <c r="K465" i="36"/>
  <c r="H465" i="36"/>
  <c r="I465" i="36" s="1"/>
  <c r="L464" i="36"/>
  <c r="K464" i="36"/>
  <c r="H464" i="36"/>
  <c r="I464" i="36" s="1"/>
  <c r="L463" i="36"/>
  <c r="K463" i="36"/>
  <c r="I463" i="36"/>
  <c r="H463" i="36"/>
  <c r="L462" i="36"/>
  <c r="K462" i="36"/>
  <c r="H462" i="36"/>
  <c r="I462" i="36" s="1"/>
  <c r="L461" i="36"/>
  <c r="K461" i="36"/>
  <c r="I461" i="36"/>
  <c r="H461" i="36"/>
  <c r="L460" i="36"/>
  <c r="K460" i="36"/>
  <c r="I460" i="36"/>
  <c r="H460" i="36"/>
  <c r="L459" i="36"/>
  <c r="K459" i="36"/>
  <c r="H459" i="36"/>
  <c r="I459" i="36" s="1"/>
  <c r="L458" i="36"/>
  <c r="K458" i="36"/>
  <c r="H458" i="36"/>
  <c r="I458" i="36" s="1"/>
  <c r="L457" i="36"/>
  <c r="K457" i="36"/>
  <c r="I457" i="36"/>
  <c r="H457" i="36"/>
  <c r="L456" i="36"/>
  <c r="K456" i="36"/>
  <c r="I456" i="36"/>
  <c r="H456" i="36"/>
  <c r="L455" i="36"/>
  <c r="K455" i="36"/>
  <c r="I455" i="36"/>
  <c r="H455" i="36"/>
  <c r="L454" i="36"/>
  <c r="K454" i="36"/>
  <c r="H454" i="36"/>
  <c r="I454" i="36" s="1"/>
  <c r="L453" i="36"/>
  <c r="K453" i="36"/>
  <c r="H453" i="36"/>
  <c r="I453" i="36" s="1"/>
  <c r="L452" i="36"/>
  <c r="K452" i="36"/>
  <c r="I452" i="36"/>
  <c r="H452" i="36"/>
  <c r="L451" i="36"/>
  <c r="K451" i="36"/>
  <c r="H451" i="36"/>
  <c r="I451" i="36" s="1"/>
  <c r="L450" i="36"/>
  <c r="K450" i="36"/>
  <c r="H450" i="36"/>
  <c r="I450" i="36" s="1"/>
  <c r="L449" i="36"/>
  <c r="K449" i="36"/>
  <c r="H449" i="36"/>
  <c r="I449" i="36" s="1"/>
  <c r="L448" i="36"/>
  <c r="K448" i="36"/>
  <c r="I448" i="36"/>
  <c r="H448" i="36"/>
  <c r="L447" i="36"/>
  <c r="K447" i="36"/>
  <c r="I447" i="36"/>
  <c r="H447" i="36"/>
  <c r="L446" i="36"/>
  <c r="K446" i="36"/>
  <c r="H446" i="36"/>
  <c r="I446" i="36" s="1"/>
  <c r="L445" i="36"/>
  <c r="K445" i="36"/>
  <c r="H445" i="36"/>
  <c r="I445" i="36" s="1"/>
  <c r="L444" i="36"/>
  <c r="K444" i="36"/>
  <c r="H444" i="36"/>
  <c r="I444" i="36" s="1"/>
  <c r="L443" i="36"/>
  <c r="K443" i="36"/>
  <c r="H443" i="36"/>
  <c r="I443" i="36" s="1"/>
  <c r="L442" i="36"/>
  <c r="K442" i="36"/>
  <c r="H442" i="36"/>
  <c r="I442" i="36" s="1"/>
  <c r="L441" i="36"/>
  <c r="K441" i="36"/>
  <c r="H441" i="36"/>
  <c r="I441" i="36" s="1"/>
  <c r="L440" i="36"/>
  <c r="K440" i="36"/>
  <c r="H440" i="36"/>
  <c r="I440" i="36" s="1"/>
  <c r="L439" i="36"/>
  <c r="K439" i="36"/>
  <c r="H439" i="36"/>
  <c r="I439" i="36" s="1"/>
  <c r="L438" i="36"/>
  <c r="K438" i="36"/>
  <c r="I438" i="36"/>
  <c r="H438" i="36"/>
  <c r="L437" i="36"/>
  <c r="K437" i="36"/>
  <c r="H437" i="36"/>
  <c r="I437" i="36" s="1"/>
  <c r="L436" i="36"/>
  <c r="K436" i="36"/>
  <c r="I436" i="36"/>
  <c r="H436" i="36"/>
  <c r="L435" i="36"/>
  <c r="K435" i="36"/>
  <c r="H435" i="36"/>
  <c r="I435" i="36" s="1"/>
  <c r="L434" i="36"/>
  <c r="K434" i="36"/>
  <c r="H434" i="36"/>
  <c r="I434" i="36" s="1"/>
  <c r="L433" i="36"/>
  <c r="K433" i="36"/>
  <c r="H433" i="36"/>
  <c r="I433" i="36" s="1"/>
  <c r="L432" i="36"/>
  <c r="K432" i="36"/>
  <c r="I432" i="36"/>
  <c r="H432" i="36"/>
  <c r="L431" i="36"/>
  <c r="K431" i="36"/>
  <c r="I431" i="36"/>
  <c r="H431" i="36"/>
  <c r="L430" i="36"/>
  <c r="K430" i="36"/>
  <c r="I430" i="36"/>
  <c r="H430" i="36"/>
  <c r="L429" i="36"/>
  <c r="K429" i="36"/>
  <c r="I429" i="36"/>
  <c r="H429" i="36"/>
  <c r="L428" i="36"/>
  <c r="K428" i="36"/>
  <c r="I428" i="36"/>
  <c r="H428" i="36"/>
  <c r="L427" i="36"/>
  <c r="K427" i="36"/>
  <c r="H427" i="36"/>
  <c r="I427" i="36" s="1"/>
  <c r="L426" i="36"/>
  <c r="K426" i="36"/>
  <c r="I426" i="36"/>
  <c r="H426" i="36"/>
  <c r="L425" i="36"/>
  <c r="K425" i="36"/>
  <c r="I425" i="36"/>
  <c r="H425" i="36"/>
  <c r="L424" i="36"/>
  <c r="K424" i="36"/>
  <c r="I424" i="36"/>
  <c r="H424" i="36"/>
  <c r="L423" i="36"/>
  <c r="K423" i="36"/>
  <c r="H423" i="36"/>
  <c r="I423" i="36" s="1"/>
  <c r="L422" i="36"/>
  <c r="K422" i="36"/>
  <c r="H422" i="36"/>
  <c r="I422" i="36" s="1"/>
  <c r="L421" i="36"/>
  <c r="K421" i="36"/>
  <c r="H421" i="36"/>
  <c r="I421" i="36" s="1"/>
  <c r="L420" i="36"/>
  <c r="K420" i="36"/>
  <c r="I420" i="36"/>
  <c r="H420" i="36"/>
  <c r="L419" i="36"/>
  <c r="K419" i="36"/>
  <c r="H419" i="36"/>
  <c r="I419" i="36" s="1"/>
  <c r="L418" i="36"/>
  <c r="K418" i="36"/>
  <c r="I418" i="36"/>
  <c r="H418" i="36"/>
  <c r="L417" i="36"/>
  <c r="K417" i="36"/>
  <c r="I417" i="36"/>
  <c r="H417" i="36"/>
  <c r="L416" i="36"/>
  <c r="K416" i="36"/>
  <c r="H416" i="36"/>
  <c r="I416" i="36" s="1"/>
  <c r="L415" i="36"/>
  <c r="K415" i="36"/>
  <c r="I415" i="36"/>
  <c r="H415" i="36"/>
  <c r="L414" i="36"/>
  <c r="K414" i="36"/>
  <c r="H414" i="36"/>
  <c r="I414" i="36" s="1"/>
  <c r="L413" i="36"/>
  <c r="K413" i="36"/>
  <c r="H413" i="36"/>
  <c r="I413" i="36" s="1"/>
  <c r="L412" i="36"/>
  <c r="K412" i="36"/>
  <c r="I412" i="36"/>
  <c r="H412" i="36"/>
  <c r="L411" i="36"/>
  <c r="K411" i="36"/>
  <c r="H411" i="36"/>
  <c r="I411" i="36" s="1"/>
  <c r="L410" i="36"/>
  <c r="K410" i="36"/>
  <c r="I410" i="36"/>
  <c r="H410" i="36"/>
  <c r="L409" i="36"/>
  <c r="K409" i="36"/>
  <c r="H409" i="36"/>
  <c r="I409" i="36" s="1"/>
  <c r="L408" i="36"/>
  <c r="K408" i="36"/>
  <c r="I408" i="36"/>
  <c r="H408" i="36"/>
  <c r="L407" i="36"/>
  <c r="K407" i="36"/>
  <c r="I407" i="36"/>
  <c r="H407" i="36"/>
  <c r="L406" i="36"/>
  <c r="K406" i="36"/>
  <c r="H406" i="36"/>
  <c r="I406" i="36" s="1"/>
  <c r="L405" i="36"/>
  <c r="K405" i="36"/>
  <c r="H405" i="36"/>
  <c r="I405" i="36" s="1"/>
  <c r="L404" i="36"/>
  <c r="K404" i="36"/>
  <c r="H404" i="36"/>
  <c r="I404" i="36" s="1"/>
  <c r="L403" i="36"/>
  <c r="K403" i="36"/>
  <c r="H403" i="36"/>
  <c r="I403" i="36" s="1"/>
  <c r="L402" i="36"/>
  <c r="K402" i="36"/>
  <c r="I402" i="36"/>
  <c r="H402" i="36"/>
  <c r="L401" i="36"/>
  <c r="K401" i="36"/>
  <c r="I401" i="36"/>
  <c r="H401" i="36"/>
  <c r="L400" i="36"/>
  <c r="K400" i="36"/>
  <c r="I400" i="36"/>
  <c r="H400" i="36"/>
  <c r="L399" i="36"/>
  <c r="K399" i="36"/>
  <c r="H399" i="36"/>
  <c r="I399" i="36" s="1"/>
  <c r="L398" i="36"/>
  <c r="K398" i="36"/>
  <c r="I398" i="36"/>
  <c r="H398" i="36"/>
  <c r="L397" i="36"/>
  <c r="K397" i="36"/>
  <c r="I397" i="36"/>
  <c r="H397" i="36"/>
  <c r="L396" i="36"/>
  <c r="K396" i="36"/>
  <c r="H396" i="36"/>
  <c r="I396" i="36" s="1"/>
  <c r="L395" i="36"/>
  <c r="K395" i="36"/>
  <c r="H395" i="36"/>
  <c r="I395" i="36" s="1"/>
  <c r="L394" i="36"/>
  <c r="K394" i="36"/>
  <c r="H394" i="36"/>
  <c r="I394" i="36" s="1"/>
  <c r="L393" i="36"/>
  <c r="K393" i="36"/>
  <c r="I393" i="36"/>
  <c r="H393" i="36"/>
  <c r="L392" i="36"/>
  <c r="K392" i="36"/>
  <c r="I392" i="36"/>
  <c r="H392" i="36"/>
  <c r="L391" i="36"/>
  <c r="K391" i="36"/>
  <c r="I391" i="36"/>
  <c r="H391" i="36"/>
  <c r="L390" i="36"/>
  <c r="K390" i="36"/>
  <c r="H390" i="36"/>
  <c r="I390" i="36" s="1"/>
  <c r="L389" i="36"/>
  <c r="K389" i="36"/>
  <c r="I389" i="36"/>
  <c r="H389" i="36"/>
  <c r="L388" i="36"/>
  <c r="K388" i="36"/>
  <c r="I388" i="36"/>
  <c r="H388" i="36"/>
  <c r="L387" i="36"/>
  <c r="K387" i="36"/>
  <c r="H387" i="36"/>
  <c r="I387" i="36" s="1"/>
  <c r="L386" i="36"/>
  <c r="K386" i="36"/>
  <c r="I386" i="36"/>
  <c r="H386" i="36"/>
  <c r="L385" i="36"/>
  <c r="K385" i="36"/>
  <c r="I385" i="36"/>
  <c r="H385" i="36"/>
  <c r="L384" i="36"/>
  <c r="K384" i="36"/>
  <c r="H384" i="36"/>
  <c r="I384" i="36" s="1"/>
  <c r="L383" i="36"/>
  <c r="K383" i="36"/>
  <c r="H383" i="36"/>
  <c r="I383" i="36" s="1"/>
  <c r="L382" i="36"/>
  <c r="K382" i="36"/>
  <c r="I382" i="36"/>
  <c r="H382" i="36"/>
  <c r="L381" i="36"/>
  <c r="K381" i="36"/>
  <c r="H381" i="36"/>
  <c r="I381" i="36" s="1"/>
  <c r="L380" i="36"/>
  <c r="K380" i="36"/>
  <c r="H380" i="36"/>
  <c r="I380" i="36" s="1"/>
  <c r="L379" i="36"/>
  <c r="K379" i="36"/>
  <c r="H379" i="36"/>
  <c r="I379" i="36" s="1"/>
  <c r="L378" i="36"/>
  <c r="K378" i="36"/>
  <c r="I378" i="36"/>
  <c r="H378" i="36"/>
  <c r="L377" i="36"/>
  <c r="K377" i="36"/>
  <c r="H377" i="36"/>
  <c r="I377" i="36" s="1"/>
  <c r="L376" i="36"/>
  <c r="K376" i="36"/>
  <c r="H376" i="36"/>
  <c r="I376" i="36" s="1"/>
  <c r="L375" i="36"/>
  <c r="K375" i="36"/>
  <c r="I375" i="36"/>
  <c r="H375" i="36"/>
  <c r="L374" i="36"/>
  <c r="K374" i="36"/>
  <c r="H374" i="36"/>
  <c r="I374" i="36" s="1"/>
  <c r="L373" i="36"/>
  <c r="K373" i="36"/>
  <c r="H373" i="36"/>
  <c r="I373" i="36" s="1"/>
  <c r="L372" i="36"/>
  <c r="K372" i="36"/>
  <c r="H372" i="36"/>
  <c r="I372" i="36" s="1"/>
  <c r="L371" i="36"/>
  <c r="K371" i="36"/>
  <c r="H371" i="36"/>
  <c r="I371" i="36" s="1"/>
  <c r="L370" i="36"/>
  <c r="K370" i="36"/>
  <c r="I370" i="36"/>
  <c r="H370" i="36"/>
  <c r="L369" i="36"/>
  <c r="K369" i="36"/>
  <c r="H369" i="36"/>
  <c r="I369" i="36" s="1"/>
  <c r="L368" i="36"/>
  <c r="K368" i="36"/>
  <c r="I368" i="36"/>
  <c r="H368" i="36"/>
  <c r="L367" i="36"/>
  <c r="K367" i="36"/>
  <c r="I367" i="36"/>
  <c r="H367" i="36"/>
  <c r="L366" i="36"/>
  <c r="K366" i="36"/>
  <c r="H366" i="36"/>
  <c r="I366" i="36" s="1"/>
  <c r="L365" i="36"/>
  <c r="K365" i="36"/>
  <c r="H365" i="36"/>
  <c r="I365" i="36" s="1"/>
  <c r="L364" i="36"/>
  <c r="K364" i="36"/>
  <c r="I364" i="36"/>
  <c r="H364" i="36"/>
  <c r="L363" i="36"/>
  <c r="K363" i="36"/>
  <c r="I363" i="36"/>
  <c r="H363" i="36"/>
  <c r="L362" i="36"/>
  <c r="K362" i="36"/>
  <c r="I362" i="36"/>
  <c r="H362" i="36"/>
  <c r="L361" i="36"/>
  <c r="K361" i="36"/>
  <c r="I361" i="36"/>
  <c r="H361" i="36"/>
  <c r="L360" i="36"/>
  <c r="K360" i="36"/>
  <c r="I360" i="36"/>
  <c r="H360" i="36"/>
  <c r="L359" i="36"/>
  <c r="K359" i="36"/>
  <c r="H359" i="36"/>
  <c r="I359" i="36" s="1"/>
  <c r="L358" i="36"/>
  <c r="K358" i="36"/>
  <c r="I358" i="36"/>
  <c r="H358" i="36"/>
  <c r="L357" i="36"/>
  <c r="K357" i="36"/>
  <c r="I357" i="36"/>
  <c r="H357" i="36"/>
  <c r="L356" i="36"/>
  <c r="K356" i="36"/>
  <c r="I356" i="36"/>
  <c r="H356" i="36"/>
  <c r="L355" i="36"/>
  <c r="K355" i="36"/>
  <c r="H355" i="36"/>
  <c r="I355" i="36" s="1"/>
  <c r="L354" i="36"/>
  <c r="K354" i="36"/>
  <c r="H354" i="36"/>
  <c r="I354" i="36" s="1"/>
  <c r="L353" i="36"/>
  <c r="K353" i="36"/>
  <c r="I353" i="36"/>
  <c r="H353" i="36"/>
  <c r="L352" i="36"/>
  <c r="K352" i="36"/>
  <c r="I352" i="36"/>
  <c r="H352" i="36"/>
  <c r="L351" i="36"/>
  <c r="K351" i="36"/>
  <c r="H351" i="36"/>
  <c r="I351" i="36" s="1"/>
  <c r="L350" i="36"/>
  <c r="K350" i="36"/>
  <c r="H350" i="36"/>
  <c r="I350" i="36" s="1"/>
  <c r="L349" i="36"/>
  <c r="K349" i="36"/>
  <c r="I349" i="36"/>
  <c r="H349" i="36"/>
  <c r="L348" i="36"/>
  <c r="K348" i="36"/>
  <c r="I348" i="36"/>
  <c r="H348" i="36"/>
  <c r="L347" i="36"/>
  <c r="K347" i="36"/>
  <c r="I347" i="36"/>
  <c r="H347" i="36"/>
  <c r="L346" i="36"/>
  <c r="K346" i="36"/>
  <c r="I346" i="36"/>
  <c r="H346" i="36"/>
  <c r="L345" i="36"/>
  <c r="K345" i="36"/>
  <c r="H345" i="36"/>
  <c r="I345" i="36" s="1"/>
  <c r="L344" i="36"/>
  <c r="K344" i="36"/>
  <c r="I344" i="36"/>
  <c r="H344" i="36"/>
  <c r="L343" i="36"/>
  <c r="K343" i="36"/>
  <c r="H343" i="36"/>
  <c r="I343" i="36" s="1"/>
  <c r="L342" i="36"/>
  <c r="K342" i="36"/>
  <c r="I342" i="36"/>
  <c r="H342" i="36"/>
  <c r="L341" i="36"/>
  <c r="K341" i="36"/>
  <c r="H341" i="36"/>
  <c r="I341" i="36" s="1"/>
  <c r="L340" i="36"/>
  <c r="K340" i="36"/>
  <c r="H340" i="36"/>
  <c r="I340" i="36" s="1"/>
  <c r="L339" i="36"/>
  <c r="K339" i="36"/>
  <c r="H339" i="36"/>
  <c r="I339" i="36" s="1"/>
  <c r="L338" i="36"/>
  <c r="K338" i="36"/>
  <c r="I338" i="36"/>
  <c r="H338" i="36"/>
  <c r="L337" i="36"/>
  <c r="K337" i="36"/>
  <c r="H337" i="36"/>
  <c r="I337" i="36" s="1"/>
  <c r="L336" i="36"/>
  <c r="K336" i="36"/>
  <c r="I336" i="36"/>
  <c r="H336" i="36"/>
  <c r="L335" i="36"/>
  <c r="K335" i="36"/>
  <c r="I335" i="36"/>
  <c r="H335" i="36"/>
  <c r="L334" i="36"/>
  <c r="K334" i="36"/>
  <c r="H334" i="36"/>
  <c r="I334" i="36" s="1"/>
  <c r="L333" i="36"/>
  <c r="K333" i="36"/>
  <c r="H333" i="36"/>
  <c r="I333" i="36" s="1"/>
  <c r="L332" i="36"/>
  <c r="K332" i="36"/>
  <c r="I332" i="36"/>
  <c r="H332" i="36"/>
  <c r="L331" i="36"/>
  <c r="K331" i="36"/>
  <c r="H331" i="36"/>
  <c r="I331" i="36" s="1"/>
  <c r="L330" i="36"/>
  <c r="K330" i="36"/>
  <c r="I330" i="36"/>
  <c r="H330" i="36"/>
  <c r="L329" i="36"/>
  <c r="K329" i="36"/>
  <c r="H329" i="36"/>
  <c r="I329" i="36" s="1"/>
  <c r="L328" i="36"/>
  <c r="K328" i="36"/>
  <c r="I328" i="36"/>
  <c r="H328" i="36"/>
  <c r="L327" i="36"/>
  <c r="K327" i="36"/>
  <c r="I327" i="36"/>
  <c r="H327" i="36"/>
  <c r="L326" i="36"/>
  <c r="K326" i="36"/>
  <c r="H326" i="36"/>
  <c r="I326" i="36" s="1"/>
  <c r="L325" i="36"/>
  <c r="K325" i="36"/>
  <c r="I325" i="36"/>
  <c r="H325" i="36"/>
  <c r="L324" i="36"/>
  <c r="K324" i="36"/>
  <c r="H324" i="36"/>
  <c r="I324" i="36" s="1"/>
  <c r="L323" i="36"/>
  <c r="K323" i="36"/>
  <c r="I323" i="36"/>
  <c r="H323" i="36"/>
  <c r="L322" i="36"/>
  <c r="K322" i="36"/>
  <c r="H322" i="36"/>
  <c r="I322" i="36" s="1"/>
  <c r="L321" i="36"/>
  <c r="K321" i="36"/>
  <c r="I321" i="36"/>
  <c r="H321" i="36"/>
  <c r="L320" i="36"/>
  <c r="K320" i="36"/>
  <c r="I320" i="36"/>
  <c r="H320" i="36"/>
  <c r="L319" i="36"/>
  <c r="K319" i="36"/>
  <c r="I319" i="36"/>
  <c r="H319" i="36"/>
  <c r="L318" i="36"/>
  <c r="K318" i="36"/>
  <c r="I318" i="36"/>
  <c r="H318" i="36"/>
  <c r="L317" i="36"/>
  <c r="K317" i="36"/>
  <c r="I317" i="36"/>
  <c r="H317" i="36"/>
  <c r="L316" i="36"/>
  <c r="K316" i="36"/>
  <c r="H316" i="36"/>
  <c r="I316" i="36" s="1"/>
  <c r="L315" i="36"/>
  <c r="K315" i="36"/>
  <c r="I315" i="36"/>
  <c r="H315" i="36"/>
  <c r="L314" i="36"/>
  <c r="K314" i="36"/>
  <c r="H314" i="36"/>
  <c r="I314" i="36" s="1"/>
  <c r="L313" i="36"/>
  <c r="K313" i="36"/>
  <c r="H313" i="36"/>
  <c r="I313" i="36" s="1"/>
  <c r="L312" i="36"/>
  <c r="K312" i="36"/>
  <c r="H312" i="36"/>
  <c r="I312" i="36" s="1"/>
  <c r="L311" i="36"/>
  <c r="K311" i="36"/>
  <c r="H311" i="36"/>
  <c r="I311" i="36" s="1"/>
  <c r="L310" i="36"/>
  <c r="K310" i="36"/>
  <c r="I310" i="36"/>
  <c r="H310" i="36"/>
  <c r="L309" i="36"/>
  <c r="K309" i="36"/>
  <c r="I309" i="36"/>
  <c r="H309" i="36"/>
  <c r="L308" i="36"/>
  <c r="K308" i="36"/>
  <c r="I308" i="36"/>
  <c r="H308" i="36"/>
  <c r="L307" i="36"/>
  <c r="K307" i="36"/>
  <c r="I307" i="36"/>
  <c r="H307" i="36"/>
  <c r="L306" i="36"/>
  <c r="K306" i="36"/>
  <c r="H306" i="36"/>
  <c r="I306" i="36" s="1"/>
  <c r="L305" i="36"/>
  <c r="K305" i="36"/>
  <c r="I305" i="36"/>
  <c r="H305" i="36"/>
  <c r="L304" i="36"/>
  <c r="K304" i="36"/>
  <c r="I304" i="36"/>
  <c r="H304" i="36"/>
  <c r="L303" i="36"/>
  <c r="K303" i="36"/>
  <c r="H303" i="36"/>
  <c r="I303" i="36" s="1"/>
  <c r="L302" i="36"/>
  <c r="K302" i="36"/>
  <c r="H302" i="36"/>
  <c r="I302" i="36" s="1"/>
  <c r="L301" i="36"/>
  <c r="K301" i="36"/>
  <c r="H301" i="36"/>
  <c r="I301" i="36" s="1"/>
  <c r="L300" i="36"/>
  <c r="K300" i="36"/>
  <c r="H300" i="36"/>
  <c r="I300" i="36" s="1"/>
  <c r="L299" i="36"/>
  <c r="K299" i="36"/>
  <c r="I299" i="36"/>
  <c r="H299" i="36"/>
  <c r="L298" i="36"/>
  <c r="K298" i="36"/>
  <c r="I298" i="36"/>
  <c r="H298" i="36"/>
  <c r="L297" i="36"/>
  <c r="K297" i="36"/>
  <c r="I297" i="36"/>
  <c r="H297" i="36"/>
  <c r="L296" i="36"/>
  <c r="K296" i="36"/>
  <c r="I296" i="36"/>
  <c r="H296" i="36"/>
  <c r="L295" i="36"/>
  <c r="K295" i="36"/>
  <c r="H295" i="36"/>
  <c r="I295" i="36" s="1"/>
  <c r="L294" i="36"/>
  <c r="K294" i="36"/>
  <c r="I294" i="36"/>
  <c r="H294" i="36"/>
  <c r="L293" i="36"/>
  <c r="K293" i="36"/>
  <c r="H293" i="36"/>
  <c r="I293" i="36" s="1"/>
  <c r="L292" i="36"/>
  <c r="K292" i="36"/>
  <c r="I292" i="36"/>
  <c r="H292" i="36"/>
  <c r="L291" i="36"/>
  <c r="K291" i="36"/>
  <c r="H291" i="36"/>
  <c r="I291" i="36" s="1"/>
  <c r="L290" i="36"/>
  <c r="K290" i="36"/>
  <c r="I290" i="36"/>
  <c r="H290" i="36"/>
  <c r="L289" i="36"/>
  <c r="K289" i="36"/>
  <c r="H289" i="36"/>
  <c r="I289" i="36" s="1"/>
  <c r="L288" i="36"/>
  <c r="K288" i="36"/>
  <c r="I288" i="36"/>
  <c r="H288" i="36"/>
  <c r="L287" i="36"/>
  <c r="K287" i="36"/>
  <c r="I287" i="36"/>
  <c r="H287" i="36"/>
  <c r="L286" i="36"/>
  <c r="K286" i="36"/>
  <c r="I286" i="36"/>
  <c r="H286" i="36"/>
  <c r="L285" i="36"/>
  <c r="K285" i="36"/>
  <c r="I285" i="36"/>
  <c r="H285" i="36"/>
  <c r="L284" i="36"/>
  <c r="K284" i="36"/>
  <c r="H284" i="36"/>
  <c r="I284" i="36" s="1"/>
  <c r="L283" i="36"/>
  <c r="K283" i="36"/>
  <c r="H283" i="36"/>
  <c r="I283" i="36" s="1"/>
  <c r="L282" i="36"/>
  <c r="K282" i="36"/>
  <c r="I282" i="36"/>
  <c r="H282" i="36"/>
  <c r="L281" i="36"/>
  <c r="K281" i="36"/>
  <c r="I281" i="36"/>
  <c r="H281" i="36"/>
  <c r="L280" i="36"/>
  <c r="K280" i="36"/>
  <c r="I280" i="36"/>
  <c r="H280" i="36"/>
  <c r="L279" i="36"/>
  <c r="K279" i="36"/>
  <c r="H279" i="36"/>
  <c r="I279" i="36" s="1"/>
  <c r="L278" i="36"/>
  <c r="K278" i="36"/>
  <c r="I278" i="36"/>
  <c r="H278" i="36"/>
  <c r="L277" i="36"/>
  <c r="K277" i="36"/>
  <c r="H277" i="36"/>
  <c r="I277" i="36" s="1"/>
  <c r="L276" i="36"/>
  <c r="K276" i="36"/>
  <c r="I276" i="36"/>
  <c r="H276" i="36"/>
  <c r="L275" i="36"/>
  <c r="K275" i="36"/>
  <c r="H275" i="36"/>
  <c r="I275" i="36" s="1"/>
  <c r="L274" i="36"/>
  <c r="K274" i="36"/>
  <c r="I274" i="36"/>
  <c r="H274" i="36"/>
  <c r="L273" i="36"/>
  <c r="K273" i="36"/>
  <c r="H273" i="36"/>
  <c r="I273" i="36" s="1"/>
  <c r="L272" i="36"/>
  <c r="K272" i="36"/>
  <c r="H272" i="36"/>
  <c r="I272" i="36" s="1"/>
  <c r="L271" i="36"/>
  <c r="K271" i="36"/>
  <c r="I271" i="36"/>
  <c r="H271" i="36"/>
  <c r="L270" i="36"/>
  <c r="K270" i="36"/>
  <c r="H270" i="36"/>
  <c r="I270" i="36" s="1"/>
  <c r="L269" i="36"/>
  <c r="K269" i="36"/>
  <c r="H269" i="36"/>
  <c r="I269" i="36" s="1"/>
  <c r="L268" i="36"/>
  <c r="K268" i="36"/>
  <c r="H268" i="36"/>
  <c r="I268" i="36" s="1"/>
  <c r="L267" i="36"/>
  <c r="K267" i="36"/>
  <c r="H267" i="36"/>
  <c r="I267" i="36" s="1"/>
  <c r="L266" i="36"/>
  <c r="K266" i="36"/>
  <c r="H266" i="36"/>
  <c r="I266" i="36" s="1"/>
  <c r="L265" i="36"/>
  <c r="K265" i="36"/>
  <c r="I265" i="36"/>
  <c r="H265" i="36"/>
  <c r="L264" i="36"/>
  <c r="K264" i="36"/>
  <c r="H264" i="36"/>
  <c r="I264" i="36" s="1"/>
  <c r="L263" i="36"/>
  <c r="K263" i="36"/>
  <c r="H263" i="36"/>
  <c r="I263" i="36" s="1"/>
  <c r="L262" i="36"/>
  <c r="K262" i="36"/>
  <c r="H262" i="36"/>
  <c r="I262" i="36" s="1"/>
  <c r="L261" i="36"/>
  <c r="K261" i="36"/>
  <c r="H261" i="36"/>
  <c r="I261" i="36" s="1"/>
  <c r="L260" i="36"/>
  <c r="K260" i="36"/>
  <c r="H260" i="36"/>
  <c r="I260" i="36" s="1"/>
  <c r="L259" i="36"/>
  <c r="K259" i="36"/>
  <c r="I259" i="36"/>
  <c r="H259" i="36"/>
  <c r="L258" i="36"/>
  <c r="K258" i="36"/>
  <c r="H258" i="36"/>
  <c r="I258" i="36" s="1"/>
  <c r="L257" i="36"/>
  <c r="K257" i="36"/>
  <c r="I257" i="36"/>
  <c r="H257" i="36"/>
  <c r="L256" i="36"/>
  <c r="K256" i="36"/>
  <c r="I256" i="36"/>
  <c r="H256" i="36"/>
  <c r="L255" i="36"/>
  <c r="K255" i="36"/>
  <c r="I255" i="36"/>
  <c r="H255" i="36"/>
  <c r="L254" i="36"/>
  <c r="K254" i="36"/>
  <c r="I254" i="36"/>
  <c r="H254" i="36"/>
  <c r="L253" i="36"/>
  <c r="K253" i="36"/>
  <c r="H253" i="36"/>
  <c r="I253" i="36" s="1"/>
  <c r="L252" i="36"/>
  <c r="K252" i="36"/>
  <c r="H252" i="36"/>
  <c r="I252" i="36" s="1"/>
  <c r="L251" i="36"/>
  <c r="K251" i="36"/>
  <c r="H251" i="36"/>
  <c r="I251" i="36" s="1"/>
  <c r="L250" i="36"/>
  <c r="K250" i="36"/>
  <c r="I250" i="36"/>
  <c r="H250" i="36"/>
  <c r="L249" i="36"/>
  <c r="K249" i="36"/>
  <c r="I249" i="36"/>
  <c r="H249" i="36"/>
  <c r="L248" i="36"/>
  <c r="K248" i="36"/>
  <c r="H248" i="36"/>
  <c r="I248" i="36" s="1"/>
  <c r="L247" i="36"/>
  <c r="K247" i="36"/>
  <c r="I247" i="36"/>
  <c r="H247" i="36"/>
  <c r="L246" i="36"/>
  <c r="K246" i="36"/>
  <c r="H246" i="36"/>
  <c r="I246" i="36" s="1"/>
  <c r="L245" i="36"/>
  <c r="K245" i="36"/>
  <c r="H245" i="36"/>
  <c r="I245" i="36" s="1"/>
  <c r="L244" i="36"/>
  <c r="K244" i="36"/>
  <c r="H244" i="36"/>
  <c r="I244" i="36" s="1"/>
  <c r="L243" i="36"/>
  <c r="K243" i="36"/>
  <c r="I243" i="36"/>
  <c r="H243" i="36"/>
  <c r="L242" i="36"/>
  <c r="K242" i="36"/>
  <c r="H242" i="36"/>
  <c r="I242" i="36" s="1"/>
  <c r="L241" i="36"/>
  <c r="K241" i="36"/>
  <c r="I241" i="36"/>
  <c r="H241" i="36"/>
  <c r="L240" i="36"/>
  <c r="K240" i="36"/>
  <c r="I240" i="36"/>
  <c r="H240" i="36"/>
  <c r="L239" i="36"/>
  <c r="K239" i="36"/>
  <c r="H239" i="36"/>
  <c r="I239" i="36" s="1"/>
  <c r="L238" i="36"/>
  <c r="K238" i="36"/>
  <c r="I238" i="36"/>
  <c r="H238" i="36"/>
  <c r="L237" i="36"/>
  <c r="K237" i="36"/>
  <c r="H237" i="36"/>
  <c r="I237" i="36" s="1"/>
  <c r="L236" i="36"/>
  <c r="K236" i="36"/>
  <c r="H236" i="36"/>
  <c r="I236" i="36" s="1"/>
  <c r="L235" i="36"/>
  <c r="K235" i="36"/>
  <c r="I235" i="36"/>
  <c r="H235" i="36"/>
  <c r="L234" i="36"/>
  <c r="K234" i="36"/>
  <c r="I234" i="36"/>
  <c r="H234" i="36"/>
  <c r="L233" i="36"/>
  <c r="K233" i="36"/>
  <c r="H233" i="36"/>
  <c r="I233" i="36" s="1"/>
  <c r="L232" i="36"/>
  <c r="K232" i="36"/>
  <c r="I232" i="36"/>
  <c r="H232" i="36"/>
  <c r="L231" i="36"/>
  <c r="K231" i="36"/>
  <c r="I231" i="36"/>
  <c r="H231" i="36"/>
  <c r="L230" i="36"/>
  <c r="K230" i="36"/>
  <c r="H230" i="36"/>
  <c r="I230" i="36" s="1"/>
  <c r="L229" i="36"/>
  <c r="K229" i="36"/>
  <c r="H229" i="36"/>
  <c r="I229" i="36" s="1"/>
  <c r="L228" i="36"/>
  <c r="K228" i="36"/>
  <c r="H228" i="36"/>
  <c r="I228" i="36" s="1"/>
  <c r="L227" i="36"/>
  <c r="K227" i="36"/>
  <c r="H227" i="36"/>
  <c r="I227" i="36" s="1"/>
  <c r="L226" i="36"/>
  <c r="K226" i="36"/>
  <c r="I226" i="36"/>
  <c r="H226" i="36"/>
  <c r="L225" i="36"/>
  <c r="K225" i="36"/>
  <c r="I225" i="36"/>
  <c r="H225" i="36"/>
  <c r="L224" i="36"/>
  <c r="K224" i="36"/>
  <c r="H224" i="36"/>
  <c r="I224" i="36" s="1"/>
  <c r="L223" i="36"/>
  <c r="K223" i="36"/>
  <c r="H223" i="36"/>
  <c r="I223" i="36" s="1"/>
  <c r="L222" i="36"/>
  <c r="K222" i="36"/>
  <c r="I222" i="36"/>
  <c r="H222" i="36"/>
  <c r="L221" i="36"/>
  <c r="K221" i="36"/>
  <c r="H221" i="36"/>
  <c r="I221" i="36" s="1"/>
  <c r="L220" i="36"/>
  <c r="K220" i="36"/>
  <c r="H220" i="36"/>
  <c r="I220" i="36" s="1"/>
  <c r="L219" i="36"/>
  <c r="K219" i="36"/>
  <c r="I219" i="36"/>
  <c r="H219" i="36"/>
  <c r="L218" i="36"/>
  <c r="K218" i="36"/>
  <c r="H218" i="36"/>
  <c r="I218" i="36" s="1"/>
  <c r="L217" i="36"/>
  <c r="K217" i="36"/>
  <c r="H217" i="36"/>
  <c r="I217" i="36" s="1"/>
  <c r="L216" i="36"/>
  <c r="K216" i="36"/>
  <c r="I216" i="36"/>
  <c r="H216" i="36"/>
  <c r="L215" i="36"/>
  <c r="K215" i="36"/>
  <c r="I215" i="36"/>
  <c r="H215" i="36"/>
  <c r="L214" i="36"/>
  <c r="K214" i="36"/>
  <c r="H214" i="36"/>
  <c r="I214" i="36" s="1"/>
  <c r="L213" i="36"/>
  <c r="K213" i="36"/>
  <c r="I213" i="36"/>
  <c r="H213" i="36"/>
  <c r="L212" i="36"/>
  <c r="K212" i="36"/>
  <c r="H212" i="36"/>
  <c r="I212" i="36" s="1"/>
  <c r="L211" i="36"/>
  <c r="K211" i="36"/>
  <c r="H211" i="36"/>
  <c r="I211" i="36" s="1"/>
  <c r="L210" i="36"/>
  <c r="K210" i="36"/>
  <c r="I210" i="36"/>
  <c r="H210" i="36"/>
  <c r="L209" i="36"/>
  <c r="K209" i="36"/>
  <c r="H209" i="36"/>
  <c r="I209" i="36" s="1"/>
  <c r="M208" i="36"/>
  <c r="L208" i="36"/>
  <c r="K208" i="36"/>
  <c r="I208" i="36"/>
  <c r="H208" i="36"/>
  <c r="M207" i="36"/>
  <c r="L207" i="36"/>
  <c r="K207" i="36"/>
  <c r="I207" i="36"/>
  <c r="H207" i="36"/>
  <c r="M206" i="36"/>
  <c r="L206" i="36"/>
  <c r="K206" i="36"/>
  <c r="H206" i="36"/>
  <c r="I206" i="36" s="1"/>
  <c r="M205" i="36"/>
  <c r="L205" i="36"/>
  <c r="K205" i="36"/>
  <c r="H205" i="36"/>
  <c r="I205" i="36" s="1"/>
  <c r="M204" i="36"/>
  <c r="L204" i="36"/>
  <c r="K204" i="36"/>
  <c r="H204" i="36"/>
  <c r="I204" i="36" s="1"/>
  <c r="M203" i="36"/>
  <c r="L203" i="36"/>
  <c r="K203" i="36"/>
  <c r="H203" i="36"/>
  <c r="I203" i="36" s="1"/>
  <c r="M202" i="36"/>
  <c r="L202" i="36"/>
  <c r="K202" i="36"/>
  <c r="H202" i="36"/>
  <c r="I202" i="36" s="1"/>
  <c r="M201" i="36"/>
  <c r="L201" i="36"/>
  <c r="K201" i="36"/>
  <c r="I201" i="36"/>
  <c r="H201" i="36"/>
  <c r="M200" i="36"/>
  <c r="L200" i="36"/>
  <c r="K200" i="36"/>
  <c r="I200" i="36"/>
  <c r="H200" i="36"/>
  <c r="M199" i="36"/>
  <c r="L199" i="36"/>
  <c r="K199" i="36"/>
  <c r="I199" i="36"/>
  <c r="H199" i="36"/>
  <c r="M198" i="36"/>
  <c r="L198" i="36"/>
  <c r="K198" i="36"/>
  <c r="H198" i="36"/>
  <c r="I198" i="36" s="1"/>
  <c r="M197" i="36"/>
  <c r="L197" i="36"/>
  <c r="K197" i="36"/>
  <c r="I197" i="36"/>
  <c r="H197" i="36"/>
  <c r="M196" i="36"/>
  <c r="L196" i="36"/>
  <c r="K196" i="36"/>
  <c r="H196" i="36"/>
  <c r="I196" i="36" s="1"/>
  <c r="M195" i="36"/>
  <c r="L195" i="36"/>
  <c r="K195" i="36"/>
  <c r="H195" i="36"/>
  <c r="I195" i="36" s="1"/>
  <c r="M194" i="36"/>
  <c r="L194" i="36"/>
  <c r="K194" i="36"/>
  <c r="H194" i="36"/>
  <c r="I194" i="36" s="1"/>
  <c r="M193" i="36"/>
  <c r="L193" i="36"/>
  <c r="K193" i="36"/>
  <c r="I193" i="36"/>
  <c r="H193" i="36"/>
  <c r="M192" i="36"/>
  <c r="L192" i="36"/>
  <c r="K192" i="36"/>
  <c r="H192" i="36"/>
  <c r="I192" i="36" s="1"/>
  <c r="M191" i="36"/>
  <c r="L191" i="36"/>
  <c r="K191" i="36"/>
  <c r="H191" i="36"/>
  <c r="I191" i="36" s="1"/>
  <c r="M190" i="36"/>
  <c r="L190" i="36"/>
  <c r="K190" i="36"/>
  <c r="H190" i="36"/>
  <c r="I190" i="36" s="1"/>
  <c r="M189" i="36"/>
  <c r="L189" i="36"/>
  <c r="K189" i="36"/>
  <c r="I189" i="36"/>
  <c r="H189" i="36"/>
  <c r="M188" i="36"/>
  <c r="L188" i="36"/>
  <c r="K188" i="36"/>
  <c r="H188" i="36"/>
  <c r="I188" i="36" s="1"/>
  <c r="M187" i="36"/>
  <c r="L187" i="36"/>
  <c r="K187" i="36"/>
  <c r="H187" i="36"/>
  <c r="I187" i="36" s="1"/>
  <c r="M186" i="36"/>
  <c r="L186" i="36"/>
  <c r="K186" i="36"/>
  <c r="I186" i="36"/>
  <c r="H186" i="36"/>
  <c r="M185" i="36"/>
  <c r="L185" i="36"/>
  <c r="K185" i="36"/>
  <c r="I185" i="36"/>
  <c r="H185" i="36"/>
  <c r="M184" i="36"/>
  <c r="L184" i="36"/>
  <c r="K184" i="36"/>
  <c r="H184" i="36"/>
  <c r="I184" i="36" s="1"/>
  <c r="M183" i="36"/>
  <c r="L183" i="36"/>
  <c r="K183" i="36"/>
  <c r="H183" i="36"/>
  <c r="I183" i="36" s="1"/>
  <c r="M182" i="36"/>
  <c r="L182" i="36"/>
  <c r="K182" i="36"/>
  <c r="I182" i="36"/>
  <c r="H182" i="36"/>
  <c r="M181" i="36"/>
  <c r="L181" i="36"/>
  <c r="K181" i="36"/>
  <c r="H181" i="36"/>
  <c r="I181" i="36" s="1"/>
  <c r="M180" i="36"/>
  <c r="L180" i="36"/>
  <c r="K180" i="36"/>
  <c r="I180" i="36"/>
  <c r="H180" i="36"/>
  <c r="M179" i="36"/>
  <c r="L179" i="36"/>
  <c r="K179" i="36"/>
  <c r="I179" i="36"/>
  <c r="H179" i="36"/>
  <c r="M178" i="36"/>
  <c r="L178" i="36"/>
  <c r="K178" i="36"/>
  <c r="H178" i="36"/>
  <c r="I178" i="36" s="1"/>
  <c r="M177" i="36"/>
  <c r="L177" i="36"/>
  <c r="K177" i="36"/>
  <c r="I177" i="36"/>
  <c r="H177" i="36"/>
  <c r="M176" i="36"/>
  <c r="L176" i="36"/>
  <c r="K176" i="36"/>
  <c r="I176" i="36"/>
  <c r="H176" i="36"/>
  <c r="M175" i="36"/>
  <c r="L175" i="36"/>
  <c r="K175" i="36"/>
  <c r="H175" i="36"/>
  <c r="I175" i="36" s="1"/>
  <c r="M174" i="36"/>
  <c r="L174" i="36"/>
  <c r="K174" i="36"/>
  <c r="I174" i="36"/>
  <c r="H174" i="36"/>
  <c r="M173" i="36"/>
  <c r="L173" i="36"/>
  <c r="K173" i="36"/>
  <c r="H173" i="36"/>
  <c r="I173" i="36" s="1"/>
  <c r="M172" i="36"/>
  <c r="L172" i="36"/>
  <c r="K172" i="36"/>
  <c r="H172" i="36"/>
  <c r="I172" i="36" s="1"/>
  <c r="M171" i="36"/>
  <c r="L171" i="36"/>
  <c r="K171" i="36"/>
  <c r="H171" i="36"/>
  <c r="I171" i="36" s="1"/>
  <c r="M170" i="36"/>
  <c r="L170" i="36"/>
  <c r="K170" i="36"/>
  <c r="I170" i="36"/>
  <c r="H170" i="36"/>
  <c r="M169" i="36"/>
  <c r="L169" i="36"/>
  <c r="K169" i="36"/>
  <c r="H169" i="36"/>
  <c r="I169" i="36" s="1"/>
  <c r="M168" i="36"/>
  <c r="L168" i="36"/>
  <c r="K168" i="36"/>
  <c r="I168" i="36"/>
  <c r="H168" i="36"/>
  <c r="M167" i="36"/>
  <c r="L167" i="36"/>
  <c r="K167" i="36"/>
  <c r="I167" i="36"/>
  <c r="H167" i="36"/>
  <c r="M166" i="36"/>
  <c r="L166" i="36"/>
  <c r="K166" i="36"/>
  <c r="I166" i="36"/>
  <c r="H166" i="36"/>
  <c r="M165" i="36"/>
  <c r="L165" i="36"/>
  <c r="K165" i="36"/>
  <c r="H165" i="36"/>
  <c r="I165" i="36" s="1"/>
  <c r="M164" i="36"/>
  <c r="L164" i="36"/>
  <c r="K164" i="36"/>
  <c r="H164" i="36"/>
  <c r="I164" i="36" s="1"/>
  <c r="M163" i="36"/>
  <c r="L163" i="36"/>
  <c r="K163" i="36"/>
  <c r="H163" i="36"/>
  <c r="I163" i="36" s="1"/>
  <c r="M162" i="36"/>
  <c r="L162" i="36"/>
  <c r="K162" i="36"/>
  <c r="H162" i="36"/>
  <c r="I162" i="36" s="1"/>
  <c r="M161" i="36"/>
  <c r="L161" i="36"/>
  <c r="K161" i="36"/>
  <c r="H161" i="36"/>
  <c r="I161" i="36" s="1"/>
  <c r="M160" i="36"/>
  <c r="L160" i="36"/>
  <c r="K160" i="36"/>
  <c r="H160" i="36"/>
  <c r="I160" i="36" s="1"/>
  <c r="M159" i="36"/>
  <c r="L159" i="36"/>
  <c r="K159" i="36"/>
  <c r="I159" i="36"/>
  <c r="H159" i="36"/>
  <c r="M158" i="36"/>
  <c r="L158" i="36"/>
  <c r="K158" i="36"/>
  <c r="H158" i="36"/>
  <c r="I158" i="36" s="1"/>
  <c r="M157" i="36"/>
  <c r="L157" i="36"/>
  <c r="K157" i="36"/>
  <c r="H157" i="36"/>
  <c r="I157" i="36" s="1"/>
  <c r="M156" i="36"/>
  <c r="L156" i="36"/>
  <c r="K156" i="36"/>
  <c r="H156" i="36"/>
  <c r="I156" i="36" s="1"/>
  <c r="M155" i="36"/>
  <c r="L155" i="36"/>
  <c r="K155" i="36"/>
  <c r="H155" i="36"/>
  <c r="I155" i="36" s="1"/>
  <c r="M154" i="36"/>
  <c r="L154" i="36"/>
  <c r="K154" i="36"/>
  <c r="I154" i="36"/>
  <c r="H154" i="36"/>
  <c r="M153" i="36"/>
  <c r="L153" i="36"/>
  <c r="K153" i="36"/>
  <c r="H153" i="36"/>
  <c r="I153" i="36" s="1"/>
  <c r="M152" i="36"/>
  <c r="L152" i="36"/>
  <c r="K152" i="36"/>
  <c r="I152" i="36"/>
  <c r="H152" i="36"/>
  <c r="M151" i="36"/>
  <c r="L151" i="36"/>
  <c r="K151" i="36"/>
  <c r="H151" i="36"/>
  <c r="I151" i="36" s="1"/>
  <c r="M150" i="36"/>
  <c r="L150" i="36"/>
  <c r="K150" i="36"/>
  <c r="H150" i="36"/>
  <c r="I150" i="36" s="1"/>
  <c r="M149" i="36"/>
  <c r="L149" i="36"/>
  <c r="K149" i="36"/>
  <c r="H149" i="36"/>
  <c r="I149" i="36" s="1"/>
  <c r="M148" i="36"/>
  <c r="L148" i="36"/>
  <c r="K148" i="36"/>
  <c r="I148" i="36"/>
  <c r="H148" i="36"/>
  <c r="M147" i="36"/>
  <c r="L147" i="36"/>
  <c r="K147" i="36"/>
  <c r="H147" i="36"/>
  <c r="I147" i="36" s="1"/>
  <c r="M146" i="36"/>
  <c r="L146" i="36"/>
  <c r="K146" i="36"/>
  <c r="I146" i="36"/>
  <c r="H146" i="36"/>
  <c r="M145" i="36"/>
  <c r="L145" i="36"/>
  <c r="K145" i="36"/>
  <c r="H145" i="36"/>
  <c r="I145" i="36" s="1"/>
  <c r="M144" i="36"/>
  <c r="L144" i="36"/>
  <c r="K144" i="36"/>
  <c r="I144" i="36"/>
  <c r="H144" i="36"/>
  <c r="M143" i="36"/>
  <c r="L143" i="36"/>
  <c r="K143" i="36"/>
  <c r="I143" i="36"/>
  <c r="H143" i="36"/>
  <c r="M142" i="36"/>
  <c r="L142" i="36"/>
  <c r="K142" i="36"/>
  <c r="I142" i="36"/>
  <c r="H142" i="36"/>
  <c r="M141" i="36"/>
  <c r="L141" i="36"/>
  <c r="K141" i="36"/>
  <c r="I141" i="36"/>
  <c r="H141" i="36"/>
  <c r="M140" i="36"/>
  <c r="L140" i="36"/>
  <c r="K140" i="36"/>
  <c r="H140" i="36"/>
  <c r="I140" i="36" s="1"/>
  <c r="M139" i="36"/>
  <c r="L139" i="36"/>
  <c r="K139" i="36"/>
  <c r="I139" i="36"/>
  <c r="H139" i="36"/>
  <c r="M138" i="36"/>
  <c r="L138" i="36"/>
  <c r="K138" i="36"/>
  <c r="H138" i="36"/>
  <c r="I138" i="36" s="1"/>
  <c r="M137" i="36"/>
  <c r="L137" i="36"/>
  <c r="K137" i="36"/>
  <c r="I137" i="36"/>
  <c r="H137" i="36"/>
  <c r="M136" i="36"/>
  <c r="L136" i="36"/>
  <c r="K136" i="36"/>
  <c r="H136" i="36"/>
  <c r="I136" i="36" s="1"/>
  <c r="M135" i="36"/>
  <c r="L135" i="36"/>
  <c r="K135" i="36"/>
  <c r="H135" i="36"/>
  <c r="I135" i="36" s="1"/>
  <c r="M134" i="36"/>
  <c r="L134" i="36"/>
  <c r="K134" i="36"/>
  <c r="H134" i="36"/>
  <c r="I134" i="36" s="1"/>
  <c r="M133" i="36"/>
  <c r="L133" i="36"/>
  <c r="K133" i="36"/>
  <c r="I133" i="36"/>
  <c r="H133" i="36"/>
  <c r="M132" i="36"/>
  <c r="L132" i="36"/>
  <c r="K132" i="36"/>
  <c r="H132" i="36"/>
  <c r="I132" i="36" s="1"/>
  <c r="M131" i="36"/>
  <c r="L131" i="36"/>
  <c r="K131" i="36"/>
  <c r="H131" i="36"/>
  <c r="I131" i="36" s="1"/>
  <c r="M130" i="36"/>
  <c r="L130" i="36"/>
  <c r="K130" i="36"/>
  <c r="I130" i="36"/>
  <c r="H130" i="36"/>
  <c r="M129" i="36"/>
  <c r="L129" i="36"/>
  <c r="K129" i="36"/>
  <c r="H129" i="36"/>
  <c r="I129" i="36" s="1"/>
  <c r="M128" i="36"/>
  <c r="L128" i="36"/>
  <c r="K128" i="36"/>
  <c r="I128" i="36"/>
  <c r="H128" i="36"/>
  <c r="M127" i="36"/>
  <c r="L127" i="36"/>
  <c r="K127" i="36"/>
  <c r="I127" i="36"/>
  <c r="H127" i="36"/>
  <c r="M126" i="36"/>
  <c r="L126" i="36"/>
  <c r="K126" i="36"/>
  <c r="H126" i="36"/>
  <c r="I126" i="36" s="1"/>
  <c r="M125" i="36"/>
  <c r="L125" i="36"/>
  <c r="K125" i="36"/>
  <c r="I125" i="36"/>
  <c r="H125" i="36"/>
  <c r="M124" i="36"/>
  <c r="L124" i="36"/>
  <c r="K124" i="36"/>
  <c r="H124" i="36"/>
  <c r="I124" i="36" s="1"/>
  <c r="M123" i="36"/>
  <c r="L123" i="36"/>
  <c r="K123" i="36"/>
  <c r="H123" i="36"/>
  <c r="I123" i="36" s="1"/>
  <c r="M122" i="36"/>
  <c r="L122" i="36"/>
  <c r="K122" i="36"/>
  <c r="H122" i="36"/>
  <c r="I122" i="36" s="1"/>
  <c r="M121" i="36"/>
  <c r="L121" i="36"/>
  <c r="K121" i="36"/>
  <c r="H121" i="36"/>
  <c r="I121" i="36" s="1"/>
  <c r="M120" i="36"/>
  <c r="L120" i="36"/>
  <c r="K120" i="36"/>
  <c r="I120" i="36"/>
  <c r="H120" i="36"/>
  <c r="M119" i="36"/>
  <c r="L119" i="36"/>
  <c r="K119" i="36"/>
  <c r="H119" i="36"/>
  <c r="I119" i="36" s="1"/>
  <c r="M118" i="36"/>
  <c r="L118" i="36"/>
  <c r="K118" i="36"/>
  <c r="H118" i="36"/>
  <c r="I118" i="36" s="1"/>
  <c r="M117" i="36"/>
  <c r="L117" i="36"/>
  <c r="K117" i="36"/>
  <c r="H117" i="36"/>
  <c r="I117" i="36" s="1"/>
  <c r="M116" i="36"/>
  <c r="L116" i="36"/>
  <c r="K116" i="36"/>
  <c r="H116" i="36"/>
  <c r="I116" i="36" s="1"/>
  <c r="M115" i="36"/>
  <c r="L115" i="36"/>
  <c r="K115" i="36"/>
  <c r="H115" i="36"/>
  <c r="I115" i="36" s="1"/>
  <c r="M114" i="36"/>
  <c r="L114" i="36"/>
  <c r="K114" i="36"/>
  <c r="H114" i="36"/>
  <c r="I114" i="36" s="1"/>
  <c r="M113" i="36"/>
  <c r="L113" i="36"/>
  <c r="K113" i="36"/>
  <c r="I113" i="36"/>
  <c r="H113" i="36"/>
  <c r="M112" i="36"/>
  <c r="L112" i="36"/>
  <c r="K112" i="36"/>
  <c r="H112" i="36"/>
  <c r="I112" i="36" s="1"/>
  <c r="M111" i="36"/>
  <c r="L111" i="36"/>
  <c r="K111" i="36"/>
  <c r="H111" i="36"/>
  <c r="I111" i="36" s="1"/>
  <c r="M110" i="36"/>
  <c r="L110" i="36"/>
  <c r="K110" i="36"/>
  <c r="I110" i="36"/>
  <c r="H110" i="36"/>
  <c r="M109" i="36"/>
  <c r="L109" i="36"/>
  <c r="K109" i="36"/>
  <c r="H109" i="36"/>
  <c r="I109" i="36" s="1"/>
  <c r="M108" i="36"/>
  <c r="L108" i="36"/>
  <c r="K108" i="36"/>
  <c r="H108" i="36"/>
  <c r="I108" i="36" s="1"/>
  <c r="M107" i="36"/>
  <c r="L107" i="36"/>
  <c r="K107" i="36"/>
  <c r="H107" i="36"/>
  <c r="I107" i="36" s="1"/>
  <c r="M106" i="36"/>
  <c r="L106" i="36"/>
  <c r="K106" i="36"/>
  <c r="H106" i="36"/>
  <c r="I106" i="36" s="1"/>
  <c r="M105" i="36"/>
  <c r="L105" i="36"/>
  <c r="K105" i="36"/>
  <c r="H105" i="36"/>
  <c r="I105" i="36" s="1"/>
  <c r="M104" i="36"/>
  <c r="L104" i="36"/>
  <c r="K104" i="36"/>
  <c r="H104" i="36"/>
  <c r="I104" i="36" s="1"/>
  <c r="M103" i="36"/>
  <c r="L103" i="36"/>
  <c r="K103" i="36"/>
  <c r="H103" i="36"/>
  <c r="I103" i="36" s="1"/>
  <c r="M102" i="36"/>
  <c r="L102" i="36"/>
  <c r="K102" i="36"/>
  <c r="H102" i="36"/>
  <c r="I102" i="36" s="1"/>
  <c r="M101" i="36"/>
  <c r="L101" i="36"/>
  <c r="K101" i="36"/>
  <c r="H101" i="36"/>
  <c r="I101" i="36" s="1"/>
  <c r="M100" i="36"/>
  <c r="L100" i="36"/>
  <c r="K100" i="36"/>
  <c r="H100" i="36"/>
  <c r="I100" i="36" s="1"/>
  <c r="M99" i="36"/>
  <c r="L99" i="36"/>
  <c r="K99" i="36"/>
  <c r="H99" i="36"/>
  <c r="I99" i="36" s="1"/>
  <c r="M98" i="36"/>
  <c r="L98" i="36"/>
  <c r="K98" i="36"/>
  <c r="H98" i="36"/>
  <c r="I98" i="36" s="1"/>
  <c r="M97" i="36"/>
  <c r="L97" i="36"/>
  <c r="K97" i="36"/>
  <c r="H97" i="36"/>
  <c r="I97" i="36" s="1"/>
  <c r="M96" i="36"/>
  <c r="L96" i="36"/>
  <c r="K96" i="36"/>
  <c r="H96" i="36"/>
  <c r="I96" i="36" s="1"/>
  <c r="M95" i="36"/>
  <c r="L95" i="36"/>
  <c r="K95" i="36"/>
  <c r="H95" i="36"/>
  <c r="I95" i="36" s="1"/>
  <c r="M94" i="36"/>
  <c r="L94" i="36"/>
  <c r="K94" i="36"/>
  <c r="H94" i="36"/>
  <c r="I94" i="36" s="1"/>
  <c r="M93" i="36"/>
  <c r="L93" i="36"/>
  <c r="K93" i="36"/>
  <c r="H93" i="36"/>
  <c r="I93" i="36" s="1"/>
  <c r="M92" i="36"/>
  <c r="L92" i="36"/>
  <c r="K92" i="36"/>
  <c r="H92" i="36"/>
  <c r="I92" i="36" s="1"/>
  <c r="M91" i="36"/>
  <c r="L91" i="36"/>
  <c r="K91" i="36"/>
  <c r="H91" i="36"/>
  <c r="I91" i="36" s="1"/>
  <c r="M90" i="36"/>
  <c r="L90" i="36"/>
  <c r="K90" i="36"/>
  <c r="H90" i="36"/>
  <c r="I90" i="36" s="1"/>
  <c r="M89" i="36"/>
  <c r="L89" i="36"/>
  <c r="K89" i="36"/>
  <c r="H89" i="36"/>
  <c r="I89" i="36" s="1"/>
  <c r="M88" i="36"/>
  <c r="L88" i="36"/>
  <c r="K88" i="36"/>
  <c r="H88" i="36"/>
  <c r="I88" i="36" s="1"/>
  <c r="M87" i="36"/>
  <c r="L87" i="36"/>
  <c r="K87" i="36"/>
  <c r="H87" i="36"/>
  <c r="I87" i="36" s="1"/>
  <c r="M86" i="36"/>
  <c r="L86" i="36"/>
  <c r="K86" i="36"/>
  <c r="H86" i="36"/>
  <c r="I86" i="36" s="1"/>
  <c r="M85" i="36"/>
  <c r="L85" i="36"/>
  <c r="K85" i="36"/>
  <c r="H85" i="36"/>
  <c r="I85" i="36" s="1"/>
  <c r="M84" i="36"/>
  <c r="L84" i="36"/>
  <c r="K84" i="36"/>
  <c r="H84" i="36"/>
  <c r="I84" i="36" s="1"/>
  <c r="M83" i="36"/>
  <c r="L83" i="36"/>
  <c r="K83" i="36"/>
  <c r="H83" i="36"/>
  <c r="I83" i="36" s="1"/>
  <c r="M82" i="36"/>
  <c r="L82" i="36"/>
  <c r="K82" i="36"/>
  <c r="H82" i="36"/>
  <c r="I82" i="36" s="1"/>
  <c r="M81" i="36"/>
  <c r="L81" i="36"/>
  <c r="K81" i="36"/>
  <c r="H81" i="36"/>
  <c r="I81" i="36" s="1"/>
  <c r="M80" i="36"/>
  <c r="L80" i="36"/>
  <c r="K80" i="36"/>
  <c r="H80" i="36"/>
  <c r="I80" i="36" s="1"/>
  <c r="M79" i="36"/>
  <c r="L79" i="36"/>
  <c r="K79" i="36"/>
  <c r="H79" i="36"/>
  <c r="I79" i="36" s="1"/>
  <c r="M78" i="36"/>
  <c r="L78" i="36"/>
  <c r="K78" i="36"/>
  <c r="H78" i="36"/>
  <c r="I78" i="36" s="1"/>
  <c r="M77" i="36"/>
  <c r="L77" i="36"/>
  <c r="K77" i="36"/>
  <c r="H77" i="36"/>
  <c r="I77" i="36" s="1"/>
  <c r="M76" i="36"/>
  <c r="L76" i="36"/>
  <c r="K76" i="36"/>
  <c r="H76" i="36"/>
  <c r="I76" i="36" s="1"/>
  <c r="M75" i="36"/>
  <c r="L75" i="36"/>
  <c r="K75" i="36"/>
  <c r="H75" i="36"/>
  <c r="I75" i="36" s="1"/>
  <c r="M74" i="36"/>
  <c r="L74" i="36"/>
  <c r="K74" i="36"/>
  <c r="H74" i="36"/>
  <c r="I74" i="36" s="1"/>
  <c r="M73" i="36"/>
  <c r="L73" i="36"/>
  <c r="K73" i="36"/>
  <c r="H73" i="36"/>
  <c r="I73" i="36" s="1"/>
  <c r="M72" i="36"/>
  <c r="L72" i="36"/>
  <c r="K72" i="36"/>
  <c r="H72" i="36"/>
  <c r="I72" i="36" s="1"/>
  <c r="M71" i="36"/>
  <c r="L71" i="36"/>
  <c r="K71" i="36"/>
  <c r="H71" i="36"/>
  <c r="I71" i="36" s="1"/>
  <c r="M70" i="36"/>
  <c r="L70" i="36"/>
  <c r="K70" i="36"/>
  <c r="H70" i="36"/>
  <c r="I70" i="36" s="1"/>
  <c r="M69" i="36"/>
  <c r="L69" i="36"/>
  <c r="K69" i="36"/>
  <c r="H69" i="36"/>
  <c r="I69" i="36" s="1"/>
  <c r="M68" i="36"/>
  <c r="L68" i="36"/>
  <c r="K68" i="36"/>
  <c r="H68" i="36"/>
  <c r="I68" i="36" s="1"/>
  <c r="M67" i="36"/>
  <c r="L67" i="36"/>
  <c r="K67" i="36"/>
  <c r="H67" i="36"/>
  <c r="I67" i="36" s="1"/>
  <c r="M66" i="36"/>
  <c r="L66" i="36"/>
  <c r="K66" i="36"/>
  <c r="H66" i="36"/>
  <c r="I66" i="36" s="1"/>
  <c r="M65" i="36"/>
  <c r="L65" i="36"/>
  <c r="K65" i="36"/>
  <c r="H65" i="36"/>
  <c r="I65" i="36" s="1"/>
  <c r="M64" i="36"/>
  <c r="L64" i="36"/>
  <c r="K64" i="36"/>
  <c r="H64" i="36"/>
  <c r="I64" i="36" s="1"/>
  <c r="M63" i="36"/>
  <c r="L63" i="36"/>
  <c r="K63" i="36"/>
  <c r="H63" i="36"/>
  <c r="I63" i="36" s="1"/>
  <c r="M62" i="36"/>
  <c r="L62" i="36"/>
  <c r="K62" i="36"/>
  <c r="H62" i="36"/>
  <c r="I62" i="36" s="1"/>
  <c r="M61" i="36"/>
  <c r="L61" i="36"/>
  <c r="K61" i="36"/>
  <c r="H61" i="36"/>
  <c r="I61" i="36" s="1"/>
  <c r="M60" i="36"/>
  <c r="L60" i="36"/>
  <c r="K60" i="36"/>
  <c r="H60" i="36"/>
  <c r="I60" i="36" s="1"/>
  <c r="M59" i="36"/>
  <c r="L59" i="36"/>
  <c r="K59" i="36"/>
  <c r="H59" i="36"/>
  <c r="I59" i="36" s="1"/>
  <c r="M58" i="36"/>
  <c r="L58" i="36"/>
  <c r="K58" i="36"/>
  <c r="H58" i="36"/>
  <c r="I58" i="36" s="1"/>
  <c r="M57" i="36"/>
  <c r="L57" i="36"/>
  <c r="K57" i="36"/>
  <c r="H57" i="36"/>
  <c r="I57" i="36" s="1"/>
  <c r="M56" i="36"/>
  <c r="L56" i="36"/>
  <c r="K56" i="36"/>
  <c r="H56" i="36"/>
  <c r="I56" i="36" s="1"/>
  <c r="M55" i="36"/>
  <c r="L55" i="36"/>
  <c r="K55" i="36"/>
  <c r="H55" i="36"/>
  <c r="I55" i="36" s="1"/>
  <c r="M54" i="36"/>
  <c r="L54" i="36"/>
  <c r="K54" i="36"/>
  <c r="H54" i="36"/>
  <c r="I54" i="36" s="1"/>
  <c r="M53" i="36"/>
  <c r="L53" i="36"/>
  <c r="K53" i="36"/>
  <c r="H53" i="36"/>
  <c r="I53" i="36" s="1"/>
  <c r="M52" i="36"/>
  <c r="L52" i="36"/>
  <c r="K52" i="36"/>
  <c r="H52" i="36"/>
  <c r="I52" i="36" s="1"/>
  <c r="M51" i="36"/>
  <c r="L51" i="36"/>
  <c r="K51" i="36"/>
  <c r="H51" i="36"/>
  <c r="I51" i="36" s="1"/>
  <c r="M50" i="36"/>
  <c r="L50" i="36"/>
  <c r="K50" i="36"/>
  <c r="H50" i="36"/>
  <c r="I50" i="36" s="1"/>
  <c r="M49" i="36"/>
  <c r="L49" i="36"/>
  <c r="K49" i="36"/>
  <c r="H49" i="36"/>
  <c r="I49" i="36" s="1"/>
  <c r="M48" i="36"/>
  <c r="L48" i="36"/>
  <c r="K48" i="36"/>
  <c r="H48" i="36"/>
  <c r="I48" i="36" s="1"/>
  <c r="M47" i="36"/>
  <c r="L47" i="36"/>
  <c r="K47" i="36"/>
  <c r="H47" i="36"/>
  <c r="I47" i="36" s="1"/>
  <c r="M46" i="36"/>
  <c r="L46" i="36"/>
  <c r="K46" i="36"/>
  <c r="H46" i="36"/>
  <c r="I46" i="36" s="1"/>
  <c r="M45" i="36"/>
  <c r="L45" i="36"/>
  <c r="K45" i="36"/>
  <c r="H45" i="36"/>
  <c r="I45" i="36" s="1"/>
  <c r="M44" i="36"/>
  <c r="L44" i="36"/>
  <c r="K44" i="36"/>
  <c r="H44" i="36"/>
  <c r="I44" i="36" s="1"/>
  <c r="M43" i="36"/>
  <c r="L43" i="36"/>
  <c r="K43" i="36"/>
  <c r="H43" i="36"/>
  <c r="I43" i="36" s="1"/>
  <c r="M42" i="36"/>
  <c r="L42" i="36"/>
  <c r="K42" i="36"/>
  <c r="H42" i="36"/>
  <c r="I42" i="36" s="1"/>
  <c r="M41" i="36"/>
  <c r="L41" i="36"/>
  <c r="K41" i="36"/>
  <c r="H41" i="36"/>
  <c r="I41" i="36" s="1"/>
  <c r="M40" i="36"/>
  <c r="L40" i="36"/>
  <c r="K40" i="36"/>
  <c r="H40" i="36"/>
  <c r="I40" i="36" s="1"/>
  <c r="M39" i="36"/>
  <c r="L39" i="36"/>
  <c r="K39" i="36"/>
  <c r="H39" i="36"/>
  <c r="I39" i="36" s="1"/>
  <c r="M38" i="36"/>
  <c r="L38" i="36"/>
  <c r="K38" i="36"/>
  <c r="H38" i="36"/>
  <c r="I38" i="36" s="1"/>
  <c r="M37" i="36"/>
  <c r="L37" i="36"/>
  <c r="K37" i="36"/>
  <c r="H37" i="36"/>
  <c r="I37" i="36" s="1"/>
  <c r="M36" i="36"/>
  <c r="L36" i="36"/>
  <c r="K36" i="36"/>
  <c r="H36" i="36"/>
  <c r="I36" i="36" s="1"/>
  <c r="M35" i="36"/>
  <c r="L35" i="36"/>
  <c r="K35" i="36"/>
  <c r="H35" i="36"/>
  <c r="I35" i="36" s="1"/>
  <c r="M34" i="36"/>
  <c r="L34" i="36"/>
  <c r="K34" i="36"/>
  <c r="H34" i="36"/>
  <c r="I34" i="36" s="1"/>
  <c r="M33" i="36"/>
  <c r="L33" i="36"/>
  <c r="K33" i="36"/>
  <c r="H33" i="36"/>
  <c r="I33" i="36" s="1"/>
  <c r="M32" i="36"/>
  <c r="L32" i="36"/>
  <c r="K32" i="36"/>
  <c r="H32" i="36"/>
  <c r="I32" i="36" s="1"/>
  <c r="M31" i="36"/>
  <c r="L31" i="36"/>
  <c r="K31" i="36"/>
  <c r="H31" i="36"/>
  <c r="I31" i="36" s="1"/>
  <c r="M30" i="36"/>
  <c r="L30" i="36"/>
  <c r="K30" i="36"/>
  <c r="H30" i="36"/>
  <c r="I30" i="36" s="1"/>
  <c r="M29" i="36"/>
  <c r="L29" i="36"/>
  <c r="K29" i="36"/>
  <c r="H29" i="36"/>
  <c r="I29" i="36" s="1"/>
  <c r="M28" i="36"/>
  <c r="L28" i="36"/>
  <c r="K28" i="36"/>
  <c r="H28" i="36"/>
  <c r="I28" i="36" s="1"/>
  <c r="M27" i="36"/>
  <c r="L27" i="36"/>
  <c r="K27" i="36"/>
  <c r="H27" i="36"/>
  <c r="I27" i="36" s="1"/>
  <c r="M26" i="36"/>
  <c r="L26" i="36"/>
  <c r="K26" i="36"/>
  <c r="H26" i="36"/>
  <c r="I26" i="36" s="1"/>
  <c r="M25" i="36"/>
  <c r="L25" i="36"/>
  <c r="K25" i="36"/>
  <c r="H25" i="36"/>
  <c r="I25" i="36" s="1"/>
  <c r="M24" i="36"/>
  <c r="L24" i="36"/>
  <c r="K24" i="36"/>
  <c r="H24" i="36"/>
  <c r="I24" i="36" s="1"/>
  <c r="M23" i="36"/>
  <c r="L23" i="36"/>
  <c r="K23" i="36"/>
  <c r="H23" i="36"/>
  <c r="I23" i="36" s="1"/>
  <c r="M22" i="36"/>
  <c r="L22" i="36"/>
  <c r="K22" i="36"/>
  <c r="H22" i="36"/>
  <c r="I22" i="36" s="1"/>
  <c r="M21" i="36"/>
  <c r="L21" i="36"/>
  <c r="K21" i="36"/>
  <c r="H21" i="36"/>
  <c r="I21" i="36" s="1"/>
  <c r="M20" i="36"/>
  <c r="L20" i="36"/>
  <c r="K20" i="36"/>
  <c r="H20" i="36"/>
  <c r="I20" i="36" s="1"/>
  <c r="M19" i="36"/>
  <c r="L19" i="36"/>
  <c r="K19" i="36"/>
  <c r="H19" i="36"/>
  <c r="I19" i="36" s="1"/>
  <c r="M18" i="36"/>
  <c r="L18" i="36"/>
  <c r="K18" i="36"/>
  <c r="H18" i="36"/>
  <c r="I18" i="36" s="1"/>
  <c r="M17" i="36"/>
  <c r="L17" i="36"/>
  <c r="K17" i="36"/>
  <c r="H17" i="36"/>
  <c r="I17" i="36" s="1"/>
  <c r="M16" i="36"/>
  <c r="L16" i="36"/>
  <c r="K16" i="36"/>
  <c r="H16" i="36"/>
  <c r="I16" i="36" s="1"/>
  <c r="M15" i="36"/>
  <c r="L15" i="36"/>
  <c r="K15" i="36"/>
  <c r="H15" i="36"/>
  <c r="I15" i="36" s="1"/>
  <c r="M14" i="36"/>
  <c r="L14" i="36"/>
  <c r="K14" i="36"/>
  <c r="I14" i="36"/>
  <c r="H14" i="36"/>
  <c r="M13" i="36"/>
  <c r="L13" i="36"/>
  <c r="K13" i="36"/>
  <c r="H13" i="36"/>
  <c r="I13" i="36" s="1"/>
  <c r="M12" i="36"/>
  <c r="L12" i="36"/>
  <c r="K12" i="36"/>
  <c r="H12" i="36"/>
  <c r="I12" i="36" s="1"/>
  <c r="M11" i="36"/>
  <c r="L11" i="36"/>
  <c r="K11" i="36"/>
  <c r="H11" i="36"/>
  <c r="I11" i="36" s="1"/>
  <c r="M10" i="36"/>
  <c r="L10" i="36"/>
  <c r="K10" i="36"/>
  <c r="H10" i="36"/>
  <c r="I10" i="36" s="1"/>
  <c r="M9" i="36"/>
  <c r="L9" i="36"/>
  <c r="K9" i="36"/>
  <c r="H9" i="36"/>
  <c r="I9" i="36" s="1"/>
  <c r="M8" i="36"/>
  <c r="L8" i="36"/>
  <c r="K8" i="36"/>
  <c r="H8" i="36"/>
  <c r="I8" i="36" s="1"/>
  <c r="M7" i="36"/>
  <c r="L7" i="36"/>
  <c r="K7" i="36"/>
  <c r="H7" i="36"/>
  <c r="I7" i="36" s="1"/>
  <c r="M6" i="36"/>
  <c r="L6" i="36"/>
  <c r="K6" i="36"/>
  <c r="H6" i="36"/>
  <c r="I6" i="36" s="1"/>
  <c r="M5" i="36"/>
  <c r="L5" i="36"/>
  <c r="K5" i="36"/>
  <c r="H5" i="36"/>
  <c r="I5" i="36" s="1"/>
  <c r="M4" i="36"/>
  <c r="L4" i="36"/>
  <c r="K4" i="36"/>
  <c r="H4" i="36"/>
  <c r="I4" i="36" s="1"/>
  <c r="M3" i="36"/>
  <c r="L3" i="36"/>
  <c r="K3" i="36"/>
  <c r="H3" i="36"/>
  <c r="I3" i="36" s="1"/>
  <c r="M2" i="36"/>
  <c r="L2" i="36"/>
  <c r="K2" i="36"/>
  <c r="H2" i="36"/>
  <c r="I2" i="36" s="1"/>
  <c r="B753" i="35"/>
  <c r="C753" i="35" s="1"/>
  <c r="L750" i="35"/>
  <c r="K750" i="35"/>
  <c r="I750" i="35"/>
  <c r="H750" i="35"/>
  <c r="L749" i="35"/>
  <c r="K749" i="35"/>
  <c r="H749" i="35"/>
  <c r="I749" i="35" s="1"/>
  <c r="L748" i="35"/>
  <c r="K748" i="35"/>
  <c r="I748" i="35"/>
  <c r="H748" i="35"/>
  <c r="L747" i="35"/>
  <c r="K747" i="35"/>
  <c r="I747" i="35"/>
  <c r="H747" i="35"/>
  <c r="L746" i="35"/>
  <c r="K746" i="35"/>
  <c r="I746" i="35"/>
  <c r="H746" i="35"/>
  <c r="L745" i="35"/>
  <c r="K745" i="35"/>
  <c r="H745" i="35"/>
  <c r="I745" i="35" s="1"/>
  <c r="L744" i="35"/>
  <c r="K744" i="35"/>
  <c r="I744" i="35"/>
  <c r="H744" i="35"/>
  <c r="L743" i="35"/>
  <c r="K743" i="35"/>
  <c r="H743" i="35"/>
  <c r="I743" i="35" s="1"/>
  <c r="L742" i="35"/>
  <c r="K742" i="35"/>
  <c r="H742" i="35"/>
  <c r="I742" i="35" s="1"/>
  <c r="L741" i="35"/>
  <c r="K741" i="35"/>
  <c r="H741" i="35"/>
  <c r="I741" i="35" s="1"/>
  <c r="L740" i="35"/>
  <c r="K740" i="35"/>
  <c r="H740" i="35"/>
  <c r="I740" i="35" s="1"/>
  <c r="L739" i="35"/>
  <c r="K739" i="35"/>
  <c r="I739" i="35"/>
  <c r="H739" i="35"/>
  <c r="L738" i="35"/>
  <c r="K738" i="35"/>
  <c r="I738" i="35"/>
  <c r="H738" i="35"/>
  <c r="L737" i="35"/>
  <c r="K737" i="35"/>
  <c r="H737" i="35"/>
  <c r="I737" i="35" s="1"/>
  <c r="L736" i="35"/>
  <c r="K736" i="35"/>
  <c r="H736" i="35"/>
  <c r="I736" i="35" s="1"/>
  <c r="L735" i="35"/>
  <c r="K735" i="35"/>
  <c r="H735" i="35"/>
  <c r="I735" i="35" s="1"/>
  <c r="L734" i="35"/>
  <c r="K734" i="35"/>
  <c r="H734" i="35"/>
  <c r="I734" i="35" s="1"/>
  <c r="L733" i="35"/>
  <c r="K733" i="35"/>
  <c r="I733" i="35"/>
  <c r="H733" i="35"/>
  <c r="L732" i="35"/>
  <c r="K732" i="35"/>
  <c r="I732" i="35"/>
  <c r="H732" i="35"/>
  <c r="L731" i="35"/>
  <c r="K731" i="35"/>
  <c r="H731" i="35"/>
  <c r="I731" i="35" s="1"/>
  <c r="L730" i="35"/>
  <c r="K730" i="35"/>
  <c r="I730" i="35"/>
  <c r="H730" i="35"/>
  <c r="L729" i="35"/>
  <c r="K729" i="35"/>
  <c r="I729" i="35"/>
  <c r="H729" i="35"/>
  <c r="L728" i="35"/>
  <c r="K728" i="35"/>
  <c r="H728" i="35"/>
  <c r="I728" i="35" s="1"/>
  <c r="L727" i="35"/>
  <c r="K727" i="35"/>
  <c r="H727" i="35"/>
  <c r="I727" i="35" s="1"/>
  <c r="L726" i="35"/>
  <c r="K726" i="35"/>
  <c r="H726" i="35"/>
  <c r="I726" i="35" s="1"/>
  <c r="L725" i="35"/>
  <c r="K725" i="35"/>
  <c r="H725" i="35"/>
  <c r="I725" i="35" s="1"/>
  <c r="L724" i="35"/>
  <c r="K724" i="35"/>
  <c r="I724" i="35"/>
  <c r="H724" i="35"/>
  <c r="L723" i="35"/>
  <c r="K723" i="35"/>
  <c r="H723" i="35"/>
  <c r="I723" i="35" s="1"/>
  <c r="L722" i="35"/>
  <c r="K722" i="35"/>
  <c r="I722" i="35"/>
  <c r="H722" i="35"/>
  <c r="L721" i="35"/>
  <c r="K721" i="35"/>
  <c r="H721" i="35"/>
  <c r="I721" i="35" s="1"/>
  <c r="L720" i="35"/>
  <c r="K720" i="35"/>
  <c r="H720" i="35"/>
  <c r="I720" i="35" s="1"/>
  <c r="L719" i="35"/>
  <c r="K719" i="35"/>
  <c r="I719" i="35"/>
  <c r="H719" i="35"/>
  <c r="L718" i="35"/>
  <c r="K718" i="35"/>
  <c r="H718" i="35"/>
  <c r="I718" i="35" s="1"/>
  <c r="L717" i="35"/>
  <c r="K717" i="35"/>
  <c r="H717" i="35"/>
  <c r="I717" i="35" s="1"/>
  <c r="L716" i="35"/>
  <c r="K716" i="35"/>
  <c r="I716" i="35"/>
  <c r="H716" i="35"/>
  <c r="L715" i="35"/>
  <c r="K715" i="35"/>
  <c r="H715" i="35"/>
  <c r="I715" i="35" s="1"/>
  <c r="L714" i="35"/>
  <c r="K714" i="35"/>
  <c r="I714" i="35"/>
  <c r="H714" i="35"/>
  <c r="L713" i="35"/>
  <c r="K713" i="35"/>
  <c r="H713" i="35"/>
  <c r="I713" i="35" s="1"/>
  <c r="L712" i="35"/>
  <c r="K712" i="35"/>
  <c r="I712" i="35"/>
  <c r="H712" i="35"/>
  <c r="L711" i="35"/>
  <c r="K711" i="35"/>
  <c r="H711" i="35"/>
  <c r="I711" i="35" s="1"/>
  <c r="L710" i="35"/>
  <c r="K710" i="35"/>
  <c r="I710" i="35"/>
  <c r="H710" i="35"/>
  <c r="L709" i="35"/>
  <c r="K709" i="35"/>
  <c r="H709" i="35"/>
  <c r="I709" i="35" s="1"/>
  <c r="L708" i="35"/>
  <c r="K708" i="35"/>
  <c r="H708" i="35"/>
  <c r="I708" i="35" s="1"/>
  <c r="L707" i="35"/>
  <c r="K707" i="35"/>
  <c r="I707" i="35"/>
  <c r="H707" i="35"/>
  <c r="L706" i="35"/>
  <c r="K706" i="35"/>
  <c r="H706" i="35"/>
  <c r="I706" i="35" s="1"/>
  <c r="L705" i="35"/>
  <c r="K705" i="35"/>
  <c r="I705" i="35"/>
  <c r="H705" i="35"/>
  <c r="L704" i="35"/>
  <c r="K704" i="35"/>
  <c r="I704" i="35"/>
  <c r="H704" i="35"/>
  <c r="L703" i="35"/>
  <c r="K703" i="35"/>
  <c r="I703" i="35"/>
  <c r="H703" i="35"/>
  <c r="L702" i="35"/>
  <c r="K702" i="35"/>
  <c r="I702" i="35"/>
  <c r="H702" i="35"/>
  <c r="L701" i="35"/>
  <c r="K701" i="35"/>
  <c r="H701" i="35"/>
  <c r="I701" i="35" s="1"/>
  <c r="L700" i="35"/>
  <c r="K700" i="35"/>
  <c r="I700" i="35"/>
  <c r="H700" i="35"/>
  <c r="L699" i="35"/>
  <c r="K699" i="35"/>
  <c r="H699" i="35"/>
  <c r="I699" i="35" s="1"/>
  <c r="L698" i="35"/>
  <c r="K698" i="35"/>
  <c r="H698" i="35"/>
  <c r="I698" i="35" s="1"/>
  <c r="L697" i="35"/>
  <c r="K697" i="35"/>
  <c r="H697" i="35"/>
  <c r="I697" i="35" s="1"/>
  <c r="L696" i="35"/>
  <c r="K696" i="35"/>
  <c r="H696" i="35"/>
  <c r="I696" i="35" s="1"/>
  <c r="L695" i="35"/>
  <c r="K695" i="35"/>
  <c r="I695" i="35"/>
  <c r="H695" i="35"/>
  <c r="L694" i="35"/>
  <c r="K694" i="35"/>
  <c r="I694" i="35"/>
  <c r="H694" i="35"/>
  <c r="L693" i="35"/>
  <c r="K693" i="35"/>
  <c r="H693" i="35"/>
  <c r="I693" i="35" s="1"/>
  <c r="L692" i="35"/>
  <c r="K692" i="35"/>
  <c r="H692" i="35"/>
  <c r="I692" i="35" s="1"/>
  <c r="L691" i="35"/>
  <c r="K691" i="35"/>
  <c r="H691" i="35"/>
  <c r="I691" i="35" s="1"/>
  <c r="L690" i="35"/>
  <c r="K690" i="35"/>
  <c r="I690" i="35"/>
  <c r="H690" i="35"/>
  <c r="L689" i="35"/>
  <c r="K689" i="35"/>
  <c r="H689" i="35"/>
  <c r="I689" i="35" s="1"/>
  <c r="L688" i="35"/>
  <c r="K688" i="35"/>
  <c r="I688" i="35"/>
  <c r="H688" i="35"/>
  <c r="L687" i="35"/>
  <c r="K687" i="35"/>
  <c r="I687" i="35"/>
  <c r="H687" i="35"/>
  <c r="L686" i="35"/>
  <c r="K686" i="35"/>
  <c r="H686" i="35"/>
  <c r="I686" i="35" s="1"/>
  <c r="L685" i="35"/>
  <c r="K685" i="35"/>
  <c r="I685" i="35"/>
  <c r="H685" i="35"/>
  <c r="L684" i="35"/>
  <c r="K684" i="35"/>
  <c r="I684" i="35"/>
  <c r="H684" i="35"/>
  <c r="L683" i="35"/>
  <c r="K683" i="35"/>
  <c r="H683" i="35"/>
  <c r="I683" i="35" s="1"/>
  <c r="L682" i="35"/>
  <c r="K682" i="35"/>
  <c r="H682" i="35"/>
  <c r="I682" i="35" s="1"/>
  <c r="L681" i="35"/>
  <c r="K681" i="35"/>
  <c r="H681" i="35"/>
  <c r="I681" i="35" s="1"/>
  <c r="L680" i="35"/>
  <c r="K680" i="35"/>
  <c r="I680" i="35"/>
  <c r="H680" i="35"/>
  <c r="L679" i="35"/>
  <c r="K679" i="35"/>
  <c r="H679" i="35"/>
  <c r="I679" i="35" s="1"/>
  <c r="L678" i="35"/>
  <c r="K678" i="35"/>
  <c r="I678" i="35"/>
  <c r="H678" i="35"/>
  <c r="L677" i="35"/>
  <c r="K677" i="35"/>
  <c r="I677" i="35"/>
  <c r="H677" i="35"/>
  <c r="L676" i="35"/>
  <c r="K676" i="35"/>
  <c r="H676" i="35"/>
  <c r="I676" i="35" s="1"/>
  <c r="L675" i="35"/>
  <c r="K675" i="35"/>
  <c r="I675" i="35"/>
  <c r="H675" i="35"/>
  <c r="L674" i="35"/>
  <c r="K674" i="35"/>
  <c r="I674" i="35"/>
  <c r="H674" i="35"/>
  <c r="L673" i="35"/>
  <c r="K673" i="35"/>
  <c r="I673" i="35"/>
  <c r="H673" i="35"/>
  <c r="L672" i="35"/>
  <c r="K672" i="35"/>
  <c r="I672" i="35"/>
  <c r="H672" i="35"/>
  <c r="L671" i="35"/>
  <c r="K671" i="35"/>
  <c r="H671" i="35"/>
  <c r="I671" i="35" s="1"/>
  <c r="L670" i="35"/>
  <c r="K670" i="35"/>
  <c r="H670" i="35"/>
  <c r="I670" i="35" s="1"/>
  <c r="L669" i="35"/>
  <c r="K669" i="35"/>
  <c r="H669" i="35"/>
  <c r="I669" i="35" s="1"/>
  <c r="L668" i="35"/>
  <c r="K668" i="35"/>
  <c r="H668" i="35"/>
  <c r="I668" i="35" s="1"/>
  <c r="L667" i="35"/>
  <c r="K667" i="35"/>
  <c r="H667" i="35"/>
  <c r="I667" i="35" s="1"/>
  <c r="L666" i="35"/>
  <c r="K666" i="35"/>
  <c r="I666" i="35"/>
  <c r="H666" i="35"/>
  <c r="L665" i="35"/>
  <c r="K665" i="35"/>
  <c r="I665" i="35"/>
  <c r="H665" i="35"/>
  <c r="L664" i="35"/>
  <c r="K664" i="35"/>
  <c r="H664" i="35"/>
  <c r="I664" i="35" s="1"/>
  <c r="L663" i="35"/>
  <c r="K663" i="35"/>
  <c r="I663" i="35"/>
  <c r="H663" i="35"/>
  <c r="L662" i="35"/>
  <c r="K662" i="35"/>
  <c r="H662" i="35"/>
  <c r="I662" i="35" s="1"/>
  <c r="L661" i="35"/>
  <c r="K661" i="35"/>
  <c r="H661" i="35"/>
  <c r="I661" i="35" s="1"/>
  <c r="L660" i="35"/>
  <c r="K660" i="35"/>
  <c r="I660" i="35"/>
  <c r="H660" i="35"/>
  <c r="L659" i="35"/>
  <c r="K659" i="35"/>
  <c r="H659" i="35"/>
  <c r="I659" i="35" s="1"/>
  <c r="L658" i="35"/>
  <c r="K658" i="35"/>
  <c r="I658" i="35"/>
  <c r="H658" i="35"/>
  <c r="L657" i="35"/>
  <c r="K657" i="35"/>
  <c r="H657" i="35"/>
  <c r="I657" i="35" s="1"/>
  <c r="L656" i="35"/>
  <c r="K656" i="35"/>
  <c r="I656" i="35"/>
  <c r="H656" i="35"/>
  <c r="L655" i="35"/>
  <c r="K655" i="35"/>
  <c r="H655" i="35"/>
  <c r="I655" i="35" s="1"/>
  <c r="L654" i="35"/>
  <c r="K654" i="35"/>
  <c r="H654" i="35"/>
  <c r="I654" i="35" s="1"/>
  <c r="L653" i="35"/>
  <c r="K653" i="35"/>
  <c r="H653" i="35"/>
  <c r="I653" i="35" s="1"/>
  <c r="L652" i="35"/>
  <c r="K652" i="35"/>
  <c r="I652" i="35"/>
  <c r="H652" i="35"/>
  <c r="L651" i="35"/>
  <c r="K651" i="35"/>
  <c r="H651" i="35"/>
  <c r="I651" i="35" s="1"/>
  <c r="L650" i="35"/>
  <c r="K650" i="35"/>
  <c r="I650" i="35"/>
  <c r="H650" i="35"/>
  <c r="L649" i="35"/>
  <c r="K649" i="35"/>
  <c r="H649" i="35"/>
  <c r="I649" i="35" s="1"/>
  <c r="L648" i="35"/>
  <c r="K648" i="35"/>
  <c r="I648" i="35"/>
  <c r="H648" i="35"/>
  <c r="L647" i="35"/>
  <c r="K647" i="35"/>
  <c r="H647" i="35"/>
  <c r="I647" i="35" s="1"/>
  <c r="L646" i="35"/>
  <c r="K646" i="35"/>
  <c r="I646" i="35"/>
  <c r="H646" i="35"/>
  <c r="L645" i="35"/>
  <c r="K645" i="35"/>
  <c r="H645" i="35"/>
  <c r="I645" i="35" s="1"/>
  <c r="L644" i="35"/>
  <c r="K644" i="35"/>
  <c r="I644" i="35"/>
  <c r="H644" i="35"/>
  <c r="L643" i="35"/>
  <c r="K643" i="35"/>
  <c r="I643" i="35"/>
  <c r="H643" i="35"/>
  <c r="L642" i="35"/>
  <c r="K642" i="35"/>
  <c r="I642" i="35"/>
  <c r="H642" i="35"/>
  <c r="L641" i="35"/>
  <c r="K641" i="35"/>
  <c r="I641" i="35"/>
  <c r="H641" i="35"/>
  <c r="L640" i="35"/>
  <c r="K640" i="35"/>
  <c r="I640" i="35"/>
  <c r="H640" i="35"/>
  <c r="L639" i="35"/>
  <c r="K639" i="35"/>
  <c r="I639" i="35"/>
  <c r="H639" i="35"/>
  <c r="L638" i="35"/>
  <c r="K638" i="35"/>
  <c r="H638" i="35"/>
  <c r="I638" i="35" s="1"/>
  <c r="L637" i="35"/>
  <c r="K637" i="35"/>
  <c r="I637" i="35"/>
  <c r="H637" i="35"/>
  <c r="L636" i="35"/>
  <c r="K636" i="35"/>
  <c r="I636" i="35"/>
  <c r="H636" i="35"/>
  <c r="L635" i="35"/>
  <c r="K635" i="35"/>
  <c r="H635" i="35"/>
  <c r="I635" i="35" s="1"/>
  <c r="L634" i="35"/>
  <c r="K634" i="35"/>
  <c r="I634" i="35"/>
  <c r="H634" i="35"/>
  <c r="L633" i="35"/>
  <c r="K633" i="35"/>
  <c r="I633" i="35"/>
  <c r="H633" i="35"/>
  <c r="L632" i="35"/>
  <c r="K632" i="35"/>
  <c r="H632" i="35"/>
  <c r="I632" i="35" s="1"/>
  <c r="L631" i="35"/>
  <c r="K631" i="35"/>
  <c r="H631" i="35"/>
  <c r="I631" i="35" s="1"/>
  <c r="L630" i="35"/>
  <c r="K630" i="35"/>
  <c r="I630" i="35"/>
  <c r="H630" i="35"/>
  <c r="L629" i="35"/>
  <c r="K629" i="35"/>
  <c r="H629" i="35"/>
  <c r="I629" i="35" s="1"/>
  <c r="L628" i="35"/>
  <c r="K628" i="35"/>
  <c r="I628" i="35"/>
  <c r="H628" i="35"/>
  <c r="L627" i="35"/>
  <c r="K627" i="35"/>
  <c r="H627" i="35"/>
  <c r="I627" i="35" s="1"/>
  <c r="L626" i="35"/>
  <c r="K626" i="35"/>
  <c r="H626" i="35"/>
  <c r="I626" i="35" s="1"/>
  <c r="L625" i="35"/>
  <c r="K625" i="35"/>
  <c r="H625" i="35"/>
  <c r="I625" i="35" s="1"/>
  <c r="L624" i="35"/>
  <c r="K624" i="35"/>
  <c r="H624" i="35"/>
  <c r="I624" i="35" s="1"/>
  <c r="L623" i="35"/>
  <c r="K623" i="35"/>
  <c r="I623" i="35"/>
  <c r="H623" i="35"/>
  <c r="L622" i="35"/>
  <c r="K622" i="35"/>
  <c r="I622" i="35"/>
  <c r="H622" i="35"/>
  <c r="L621" i="35"/>
  <c r="K621" i="35"/>
  <c r="H621" i="35"/>
  <c r="I621" i="35" s="1"/>
  <c r="L620" i="35"/>
  <c r="K620" i="35"/>
  <c r="I620" i="35"/>
  <c r="H620" i="35"/>
  <c r="L619" i="35"/>
  <c r="K619" i="35"/>
  <c r="I619" i="35"/>
  <c r="H619" i="35"/>
  <c r="L618" i="35"/>
  <c r="K618" i="35"/>
  <c r="H618" i="35"/>
  <c r="I618" i="35" s="1"/>
  <c r="L617" i="35"/>
  <c r="K617" i="35"/>
  <c r="H617" i="35"/>
  <c r="I617" i="35" s="1"/>
  <c r="L616" i="35"/>
  <c r="K616" i="35"/>
  <c r="H616" i="35"/>
  <c r="I616" i="35" s="1"/>
  <c r="L615" i="35"/>
  <c r="K615" i="35"/>
  <c r="I615" i="35"/>
  <c r="H615" i="35"/>
  <c r="L614" i="35"/>
  <c r="K614" i="35"/>
  <c r="I614" i="35"/>
  <c r="H614" i="35"/>
  <c r="L613" i="35"/>
  <c r="K613" i="35"/>
  <c r="H613" i="35"/>
  <c r="I613" i="35" s="1"/>
  <c r="L612" i="35"/>
  <c r="K612" i="35"/>
  <c r="I612" i="35"/>
  <c r="H612" i="35"/>
  <c r="L611" i="35"/>
  <c r="K611" i="35"/>
  <c r="I611" i="35"/>
  <c r="H611" i="35"/>
  <c r="L610" i="35"/>
  <c r="K610" i="35"/>
  <c r="H610" i="35"/>
  <c r="I610" i="35" s="1"/>
  <c r="L609" i="35"/>
  <c r="K609" i="35"/>
  <c r="I609" i="35"/>
  <c r="H609" i="35"/>
  <c r="L608" i="35"/>
  <c r="K608" i="35"/>
  <c r="I608" i="35"/>
  <c r="H608" i="35"/>
  <c r="L607" i="35"/>
  <c r="K607" i="35"/>
  <c r="H607" i="35"/>
  <c r="I607" i="35" s="1"/>
  <c r="L606" i="35"/>
  <c r="K606" i="35"/>
  <c r="I606" i="35"/>
  <c r="H606" i="35"/>
  <c r="L605" i="35"/>
  <c r="K605" i="35"/>
  <c r="H605" i="35"/>
  <c r="I605" i="35" s="1"/>
  <c r="L604" i="35"/>
  <c r="K604" i="35"/>
  <c r="H604" i="35"/>
  <c r="I604" i="35" s="1"/>
  <c r="L603" i="35"/>
  <c r="K603" i="35"/>
  <c r="H603" i="35"/>
  <c r="I603" i="35" s="1"/>
  <c r="L602" i="35"/>
  <c r="K602" i="35"/>
  <c r="H602" i="35"/>
  <c r="I602" i="35" s="1"/>
  <c r="L601" i="35"/>
  <c r="K601" i="35"/>
  <c r="I601" i="35"/>
  <c r="H601" i="35"/>
  <c r="L600" i="35"/>
  <c r="K600" i="35"/>
  <c r="I600" i="35"/>
  <c r="H600" i="35"/>
  <c r="L599" i="35"/>
  <c r="K599" i="35"/>
  <c r="H599" i="35"/>
  <c r="I599" i="35" s="1"/>
  <c r="L598" i="35"/>
  <c r="K598" i="35"/>
  <c r="H598" i="35"/>
  <c r="I598" i="35" s="1"/>
  <c r="L597" i="35"/>
  <c r="K597" i="35"/>
  <c r="I597" i="35"/>
  <c r="H597" i="35"/>
  <c r="L596" i="35"/>
  <c r="K596" i="35"/>
  <c r="I596" i="35"/>
  <c r="H596" i="35"/>
  <c r="L595" i="35"/>
  <c r="K595" i="35"/>
  <c r="H595" i="35"/>
  <c r="I595" i="35" s="1"/>
  <c r="L594" i="35"/>
  <c r="K594" i="35"/>
  <c r="H594" i="35"/>
  <c r="I594" i="35" s="1"/>
  <c r="L593" i="35"/>
  <c r="K593" i="35"/>
  <c r="I593" i="35"/>
  <c r="H593" i="35"/>
  <c r="L592" i="35"/>
  <c r="K592" i="35"/>
  <c r="I592" i="35"/>
  <c r="H592" i="35"/>
  <c r="L591" i="35"/>
  <c r="K591" i="35"/>
  <c r="H591" i="35"/>
  <c r="I591" i="35" s="1"/>
  <c r="L590" i="35"/>
  <c r="K590" i="35"/>
  <c r="I590" i="35"/>
  <c r="H590" i="35"/>
  <c r="L589" i="35"/>
  <c r="K589" i="35"/>
  <c r="H589" i="35"/>
  <c r="I589" i="35" s="1"/>
  <c r="L588" i="35"/>
  <c r="K588" i="35"/>
  <c r="H588" i="35"/>
  <c r="I588" i="35" s="1"/>
  <c r="L587" i="35"/>
  <c r="K587" i="35"/>
  <c r="H587" i="35"/>
  <c r="I587" i="35" s="1"/>
  <c r="L586" i="35"/>
  <c r="K586" i="35"/>
  <c r="H586" i="35"/>
  <c r="I586" i="35" s="1"/>
  <c r="L585" i="35"/>
  <c r="K585" i="35"/>
  <c r="H585" i="35"/>
  <c r="I585" i="35" s="1"/>
  <c r="L584" i="35"/>
  <c r="K584" i="35"/>
  <c r="I584" i="35"/>
  <c r="H584" i="35"/>
  <c r="L583" i="35"/>
  <c r="K583" i="35"/>
  <c r="H583" i="35"/>
  <c r="I583" i="35" s="1"/>
  <c r="L582" i="35"/>
  <c r="K582" i="35"/>
  <c r="H582" i="35"/>
  <c r="I582" i="35" s="1"/>
  <c r="L581" i="35"/>
  <c r="K581" i="35"/>
  <c r="H581" i="35"/>
  <c r="I581" i="35" s="1"/>
  <c r="L580" i="35"/>
  <c r="K580" i="35"/>
  <c r="H580" i="35"/>
  <c r="I580" i="35" s="1"/>
  <c r="L579" i="35"/>
  <c r="K579" i="35"/>
  <c r="I579" i="35"/>
  <c r="H579" i="35"/>
  <c r="L578" i="35"/>
  <c r="K578" i="35"/>
  <c r="I578" i="35"/>
  <c r="H578" i="35"/>
  <c r="L577" i="35"/>
  <c r="K577" i="35"/>
  <c r="I577" i="35"/>
  <c r="H577" i="35"/>
  <c r="L576" i="35"/>
  <c r="K576" i="35"/>
  <c r="I576" i="35"/>
  <c r="H576" i="35"/>
  <c r="L575" i="35"/>
  <c r="K575" i="35"/>
  <c r="I575" i="35"/>
  <c r="H575" i="35"/>
  <c r="L574" i="35"/>
  <c r="K574" i="35"/>
  <c r="H574" i="35"/>
  <c r="I574" i="35" s="1"/>
  <c r="L573" i="35"/>
  <c r="K573" i="35"/>
  <c r="H573" i="35"/>
  <c r="I573" i="35" s="1"/>
  <c r="L572" i="35"/>
  <c r="K572" i="35"/>
  <c r="I572" i="35"/>
  <c r="H572" i="35"/>
  <c r="L571" i="35"/>
  <c r="K571" i="35"/>
  <c r="H571" i="35"/>
  <c r="I571" i="35" s="1"/>
  <c r="L570" i="35"/>
  <c r="K570" i="35"/>
  <c r="I570" i="35"/>
  <c r="H570" i="35"/>
  <c r="L569" i="35"/>
  <c r="K569" i="35"/>
  <c r="I569" i="35"/>
  <c r="H569" i="35"/>
  <c r="L568" i="35"/>
  <c r="K568" i="35"/>
  <c r="I568" i="35"/>
  <c r="H568" i="35"/>
  <c r="L567" i="35"/>
  <c r="K567" i="35"/>
  <c r="H567" i="35"/>
  <c r="I567" i="35" s="1"/>
  <c r="L566" i="35"/>
  <c r="K566" i="35"/>
  <c r="H566" i="35"/>
  <c r="I566" i="35" s="1"/>
  <c r="L565" i="35"/>
  <c r="K565" i="35"/>
  <c r="H565" i="35"/>
  <c r="I565" i="35" s="1"/>
  <c r="L564" i="35"/>
  <c r="K564" i="35"/>
  <c r="I564" i="35"/>
  <c r="H564" i="35"/>
  <c r="L563" i="35"/>
  <c r="K563" i="35"/>
  <c r="H563" i="35"/>
  <c r="I563" i="35" s="1"/>
  <c r="L562" i="35"/>
  <c r="K562" i="35"/>
  <c r="I562" i="35"/>
  <c r="H562" i="35"/>
  <c r="L561" i="35"/>
  <c r="K561" i="35"/>
  <c r="H561" i="35"/>
  <c r="I561" i="35" s="1"/>
  <c r="L560" i="35"/>
  <c r="K560" i="35"/>
  <c r="H560" i="35"/>
  <c r="I560" i="35" s="1"/>
  <c r="L559" i="35"/>
  <c r="K559" i="35"/>
  <c r="H559" i="35"/>
  <c r="I559" i="35" s="1"/>
  <c r="L558" i="35"/>
  <c r="K558" i="35"/>
  <c r="I558" i="35"/>
  <c r="H558" i="35"/>
  <c r="L557" i="35"/>
  <c r="K557" i="35"/>
  <c r="H557" i="35"/>
  <c r="I557" i="35" s="1"/>
  <c r="L556" i="35"/>
  <c r="K556" i="35"/>
  <c r="H556" i="35"/>
  <c r="I556" i="35" s="1"/>
  <c r="L555" i="35"/>
  <c r="K555" i="35"/>
  <c r="I555" i="35"/>
  <c r="H555" i="35"/>
  <c r="L554" i="35"/>
  <c r="K554" i="35"/>
  <c r="H554" i="35"/>
  <c r="I554" i="35" s="1"/>
  <c r="L553" i="35"/>
  <c r="K553" i="35"/>
  <c r="I553" i="35"/>
  <c r="H553" i="35"/>
  <c r="L552" i="35"/>
  <c r="K552" i="35"/>
  <c r="I552" i="35"/>
  <c r="H552" i="35"/>
  <c r="L551" i="35"/>
  <c r="K551" i="35"/>
  <c r="H551" i="35"/>
  <c r="I551" i="35" s="1"/>
  <c r="L550" i="35"/>
  <c r="K550" i="35"/>
  <c r="I550" i="35"/>
  <c r="H550" i="35"/>
  <c r="L549" i="35"/>
  <c r="K549" i="35"/>
  <c r="I549" i="35"/>
  <c r="H549" i="35"/>
  <c r="L548" i="35"/>
  <c r="K548" i="35"/>
  <c r="I548" i="35"/>
  <c r="H548" i="35"/>
  <c r="L547" i="35"/>
  <c r="K547" i="35"/>
  <c r="H547" i="35"/>
  <c r="I547" i="35" s="1"/>
  <c r="L546" i="35"/>
  <c r="K546" i="35"/>
  <c r="I546" i="35"/>
  <c r="H546" i="35"/>
  <c r="L545" i="35"/>
  <c r="K545" i="35"/>
  <c r="H545" i="35"/>
  <c r="I545" i="35" s="1"/>
  <c r="L544" i="35"/>
  <c r="K544" i="35"/>
  <c r="H544" i="35"/>
  <c r="I544" i="35" s="1"/>
  <c r="L543" i="35"/>
  <c r="K543" i="35"/>
  <c r="I543" i="35"/>
  <c r="H543" i="35"/>
  <c r="L542" i="35"/>
  <c r="K542" i="35"/>
  <c r="H542" i="35"/>
  <c r="I542" i="35" s="1"/>
  <c r="L541" i="35"/>
  <c r="K541" i="35"/>
  <c r="I541" i="35"/>
  <c r="H541" i="35"/>
  <c r="L540" i="35"/>
  <c r="K540" i="35"/>
  <c r="I540" i="35"/>
  <c r="H540" i="35"/>
  <c r="L539" i="35"/>
  <c r="K539" i="35"/>
  <c r="H539" i="35"/>
  <c r="I539" i="35" s="1"/>
  <c r="L538" i="35"/>
  <c r="K538" i="35"/>
  <c r="H538" i="35"/>
  <c r="I538" i="35" s="1"/>
  <c r="L537" i="35"/>
  <c r="K537" i="35"/>
  <c r="H537" i="35"/>
  <c r="I537" i="35" s="1"/>
  <c r="L536" i="35"/>
  <c r="K536" i="35"/>
  <c r="H536" i="35"/>
  <c r="I536" i="35" s="1"/>
  <c r="L535" i="35"/>
  <c r="K535" i="35"/>
  <c r="H535" i="35"/>
  <c r="I535" i="35" s="1"/>
  <c r="L534" i="35"/>
  <c r="K534" i="35"/>
  <c r="H534" i="35"/>
  <c r="I534" i="35" s="1"/>
  <c r="L533" i="35"/>
  <c r="K533" i="35"/>
  <c r="H533" i="35"/>
  <c r="I533" i="35" s="1"/>
  <c r="L532" i="35"/>
  <c r="K532" i="35"/>
  <c r="H532" i="35"/>
  <c r="I532" i="35" s="1"/>
  <c r="L531" i="35"/>
  <c r="K531" i="35"/>
  <c r="I531" i="35"/>
  <c r="H531" i="35"/>
  <c r="L530" i="35"/>
  <c r="K530" i="35"/>
  <c r="I530" i="35"/>
  <c r="H530" i="35"/>
  <c r="L529" i="35"/>
  <c r="K529" i="35"/>
  <c r="H529" i="35"/>
  <c r="I529" i="35" s="1"/>
  <c r="L528" i="35"/>
  <c r="K528" i="35"/>
  <c r="I528" i="35"/>
  <c r="H528" i="35"/>
  <c r="L527" i="35"/>
  <c r="K527" i="35"/>
  <c r="I527" i="35"/>
  <c r="H527" i="35"/>
  <c r="L526" i="35"/>
  <c r="K526" i="35"/>
  <c r="I526" i="35"/>
  <c r="H526" i="35"/>
  <c r="L525" i="35"/>
  <c r="K525" i="35"/>
  <c r="I525" i="35"/>
  <c r="H525" i="35"/>
  <c r="L524" i="35"/>
  <c r="K524" i="35"/>
  <c r="I524" i="35"/>
  <c r="H524" i="35"/>
  <c r="L523" i="35"/>
  <c r="K523" i="35"/>
  <c r="I523" i="35"/>
  <c r="H523" i="35"/>
  <c r="L522" i="35"/>
  <c r="K522" i="35"/>
  <c r="H522" i="35"/>
  <c r="I522" i="35" s="1"/>
  <c r="L521" i="35"/>
  <c r="K521" i="35"/>
  <c r="H521" i="35"/>
  <c r="I521" i="35" s="1"/>
  <c r="L520" i="35"/>
  <c r="K520" i="35"/>
  <c r="H520" i="35"/>
  <c r="I520" i="35" s="1"/>
  <c r="L519" i="35"/>
  <c r="K519" i="35"/>
  <c r="I519" i="35"/>
  <c r="H519" i="35"/>
  <c r="L518" i="35"/>
  <c r="K518" i="35"/>
  <c r="I518" i="35"/>
  <c r="H518" i="35"/>
  <c r="L517" i="35"/>
  <c r="K517" i="35"/>
  <c r="H517" i="35"/>
  <c r="I517" i="35" s="1"/>
  <c r="L516" i="35"/>
  <c r="K516" i="35"/>
  <c r="I516" i="35"/>
  <c r="H516" i="35"/>
  <c r="L515" i="35"/>
  <c r="K515" i="35"/>
  <c r="H515" i="35"/>
  <c r="I515" i="35" s="1"/>
  <c r="L514" i="35"/>
  <c r="K514" i="35"/>
  <c r="H514" i="35"/>
  <c r="I514" i="35" s="1"/>
  <c r="L513" i="35"/>
  <c r="K513" i="35"/>
  <c r="H513" i="35"/>
  <c r="I513" i="35" s="1"/>
  <c r="L512" i="35"/>
  <c r="K512" i="35"/>
  <c r="H512" i="35"/>
  <c r="I512" i="35" s="1"/>
  <c r="L511" i="35"/>
  <c r="K511" i="35"/>
  <c r="I511" i="35"/>
  <c r="H511" i="35"/>
  <c r="L510" i="35"/>
  <c r="K510" i="35"/>
  <c r="I510" i="35"/>
  <c r="H510" i="35"/>
  <c r="L509" i="35"/>
  <c r="K509" i="35"/>
  <c r="I509" i="35"/>
  <c r="H509" i="35"/>
  <c r="L508" i="35"/>
  <c r="K508" i="35"/>
  <c r="H508" i="35"/>
  <c r="I508" i="35" s="1"/>
  <c r="L507" i="35"/>
  <c r="K507" i="35"/>
  <c r="H507" i="35"/>
  <c r="I507" i="35" s="1"/>
  <c r="L506" i="35"/>
  <c r="K506" i="35"/>
  <c r="H506" i="35"/>
  <c r="I506" i="35" s="1"/>
  <c r="L505" i="35"/>
  <c r="K505" i="35"/>
  <c r="H505" i="35"/>
  <c r="I505" i="35" s="1"/>
  <c r="L504" i="35"/>
  <c r="K504" i="35"/>
  <c r="I504" i="35"/>
  <c r="H504" i="35"/>
  <c r="L503" i="35"/>
  <c r="K503" i="35"/>
  <c r="I503" i="35"/>
  <c r="H503" i="35"/>
  <c r="L502" i="35"/>
  <c r="K502" i="35"/>
  <c r="I502" i="35"/>
  <c r="H502" i="35"/>
  <c r="L501" i="35"/>
  <c r="K501" i="35"/>
  <c r="I501" i="35"/>
  <c r="H501" i="35"/>
  <c r="L500" i="35"/>
  <c r="K500" i="35"/>
  <c r="H500" i="35"/>
  <c r="I500" i="35" s="1"/>
  <c r="L499" i="35"/>
  <c r="K499" i="35"/>
  <c r="H499" i="35"/>
  <c r="I499" i="35" s="1"/>
  <c r="L498" i="35"/>
  <c r="K498" i="35"/>
  <c r="H498" i="35"/>
  <c r="I498" i="35" s="1"/>
  <c r="L497" i="35"/>
  <c r="K497" i="35"/>
  <c r="H497" i="35"/>
  <c r="I497" i="35" s="1"/>
  <c r="L496" i="35"/>
  <c r="K496" i="35"/>
  <c r="I496" i="35"/>
  <c r="H496" i="35"/>
  <c r="L495" i="35"/>
  <c r="K495" i="35"/>
  <c r="H495" i="35"/>
  <c r="I495" i="35" s="1"/>
  <c r="L494" i="35"/>
  <c r="K494" i="35"/>
  <c r="I494" i="35"/>
  <c r="H494" i="35"/>
  <c r="L493" i="35"/>
  <c r="K493" i="35"/>
  <c r="H493" i="35"/>
  <c r="I493" i="35" s="1"/>
  <c r="L492" i="35"/>
  <c r="K492" i="35"/>
  <c r="I492" i="35"/>
  <c r="H492" i="35"/>
  <c r="L491" i="35"/>
  <c r="K491" i="35"/>
  <c r="I491" i="35"/>
  <c r="H491" i="35"/>
  <c r="L490" i="35"/>
  <c r="K490" i="35"/>
  <c r="I490" i="35"/>
  <c r="H490" i="35"/>
  <c r="L489" i="35"/>
  <c r="K489" i="35"/>
  <c r="I489" i="35"/>
  <c r="H489" i="35"/>
  <c r="L488" i="35"/>
  <c r="K488" i="35"/>
  <c r="I488" i="35"/>
  <c r="H488" i="35"/>
  <c r="L487" i="35"/>
  <c r="K487" i="35"/>
  <c r="I487" i="35"/>
  <c r="H487" i="35"/>
  <c r="L486" i="35"/>
  <c r="K486" i="35"/>
  <c r="H486" i="35"/>
  <c r="I486" i="35" s="1"/>
  <c r="L485" i="35"/>
  <c r="K485" i="35"/>
  <c r="I485" i="35"/>
  <c r="H485" i="35"/>
  <c r="L484" i="35"/>
  <c r="K484" i="35"/>
  <c r="I484" i="35"/>
  <c r="H484" i="35"/>
  <c r="L483" i="35"/>
  <c r="K483" i="35"/>
  <c r="H483" i="35"/>
  <c r="I483" i="35" s="1"/>
  <c r="L482" i="35"/>
  <c r="K482" i="35"/>
  <c r="I482" i="35"/>
  <c r="H482" i="35"/>
  <c r="L481" i="35"/>
  <c r="K481" i="35"/>
  <c r="H481" i="35"/>
  <c r="I481" i="35" s="1"/>
  <c r="L480" i="35"/>
  <c r="K480" i="35"/>
  <c r="I480" i="35"/>
  <c r="H480" i="35"/>
  <c r="L479" i="35"/>
  <c r="K479" i="35"/>
  <c r="I479" i="35"/>
  <c r="H479" i="35"/>
  <c r="L478" i="35"/>
  <c r="K478" i="35"/>
  <c r="H478" i="35"/>
  <c r="I478" i="35" s="1"/>
  <c r="L477" i="35"/>
  <c r="K477" i="35"/>
  <c r="H477" i="35"/>
  <c r="I477" i="35" s="1"/>
  <c r="L476" i="35"/>
  <c r="K476" i="35"/>
  <c r="I476" i="35"/>
  <c r="H476" i="35"/>
  <c r="L475" i="35"/>
  <c r="K475" i="35"/>
  <c r="I475" i="35"/>
  <c r="H475" i="35"/>
  <c r="L474" i="35"/>
  <c r="K474" i="35"/>
  <c r="I474" i="35"/>
  <c r="H474" i="35"/>
  <c r="L473" i="35"/>
  <c r="K473" i="35"/>
  <c r="H473" i="35"/>
  <c r="I473" i="35" s="1"/>
  <c r="L472" i="35"/>
  <c r="K472" i="35"/>
  <c r="I472" i="35"/>
  <c r="H472" i="35"/>
  <c r="L471" i="35"/>
  <c r="K471" i="35"/>
  <c r="H471" i="35"/>
  <c r="I471" i="35" s="1"/>
  <c r="L470" i="35"/>
  <c r="K470" i="35"/>
  <c r="H470" i="35"/>
  <c r="I470" i="35" s="1"/>
  <c r="L469" i="35"/>
  <c r="K469" i="35"/>
  <c r="I469" i="35"/>
  <c r="H469" i="35"/>
  <c r="L468" i="35"/>
  <c r="K468" i="35"/>
  <c r="H468" i="35"/>
  <c r="I468" i="35" s="1"/>
  <c r="L467" i="35"/>
  <c r="K467" i="35"/>
  <c r="H467" i="35"/>
  <c r="I467" i="35" s="1"/>
  <c r="L466" i="35"/>
  <c r="K466" i="35"/>
  <c r="I466" i="35"/>
  <c r="H466" i="35"/>
  <c r="L465" i="35"/>
  <c r="K465" i="35"/>
  <c r="I465" i="35"/>
  <c r="H465" i="35"/>
  <c r="L464" i="35"/>
  <c r="K464" i="35"/>
  <c r="I464" i="35"/>
  <c r="H464" i="35"/>
  <c r="L463" i="35"/>
  <c r="K463" i="35"/>
  <c r="I463" i="35"/>
  <c r="H463" i="35"/>
  <c r="L462" i="35"/>
  <c r="K462" i="35"/>
  <c r="I462" i="35"/>
  <c r="H462" i="35"/>
  <c r="L461" i="35"/>
  <c r="K461" i="35"/>
  <c r="H461" i="35"/>
  <c r="I461" i="35" s="1"/>
  <c r="L460" i="35"/>
  <c r="K460" i="35"/>
  <c r="I460" i="35"/>
  <c r="H460" i="35"/>
  <c r="L459" i="35"/>
  <c r="K459" i="35"/>
  <c r="H459" i="35"/>
  <c r="I459" i="35" s="1"/>
  <c r="L458" i="35"/>
  <c r="K458" i="35"/>
  <c r="I458" i="35"/>
  <c r="H458" i="35"/>
  <c r="L457" i="35"/>
  <c r="K457" i="35"/>
  <c r="I457" i="35"/>
  <c r="H457" i="35"/>
  <c r="L456" i="35"/>
  <c r="K456" i="35"/>
  <c r="H456" i="35"/>
  <c r="I456" i="35" s="1"/>
  <c r="L455" i="35"/>
  <c r="K455" i="35"/>
  <c r="I455" i="35"/>
  <c r="H455" i="35"/>
  <c r="L454" i="35"/>
  <c r="K454" i="35"/>
  <c r="I454" i="35"/>
  <c r="H454" i="35"/>
  <c r="L453" i="35"/>
  <c r="K453" i="35"/>
  <c r="I453" i="35"/>
  <c r="H453" i="35"/>
  <c r="L452" i="35"/>
  <c r="K452" i="35"/>
  <c r="I452" i="35"/>
  <c r="H452" i="35"/>
  <c r="L451" i="35"/>
  <c r="K451" i="35"/>
  <c r="H451" i="35"/>
  <c r="I451" i="35" s="1"/>
  <c r="L450" i="35"/>
  <c r="K450" i="35"/>
  <c r="H450" i="35"/>
  <c r="I450" i="35" s="1"/>
  <c r="L449" i="35"/>
  <c r="K449" i="35"/>
  <c r="H449" i="35"/>
  <c r="I449" i="35" s="1"/>
  <c r="L448" i="35"/>
  <c r="K448" i="35"/>
  <c r="H448" i="35"/>
  <c r="I448" i="35" s="1"/>
  <c r="L447" i="35"/>
  <c r="K447" i="35"/>
  <c r="H447" i="35"/>
  <c r="I447" i="35" s="1"/>
  <c r="L446" i="35"/>
  <c r="K446" i="35"/>
  <c r="H446" i="35"/>
  <c r="I446" i="35" s="1"/>
  <c r="L445" i="35"/>
  <c r="K445" i="35"/>
  <c r="H445" i="35"/>
  <c r="I445" i="35" s="1"/>
  <c r="L444" i="35"/>
  <c r="K444" i="35"/>
  <c r="H444" i="35"/>
  <c r="I444" i="35" s="1"/>
  <c r="L443" i="35"/>
  <c r="K443" i="35"/>
  <c r="I443" i="35"/>
  <c r="H443" i="35"/>
  <c r="L442" i="35"/>
  <c r="K442" i="35"/>
  <c r="I442" i="35"/>
  <c r="H442" i="35"/>
  <c r="L441" i="35"/>
  <c r="K441" i="35"/>
  <c r="I441" i="35"/>
  <c r="H441" i="35"/>
  <c r="L440" i="35"/>
  <c r="K440" i="35"/>
  <c r="H440" i="35"/>
  <c r="I440" i="35" s="1"/>
  <c r="L439" i="35"/>
  <c r="K439" i="35"/>
  <c r="I439" i="35"/>
  <c r="H439" i="35"/>
  <c r="L438" i="35"/>
  <c r="K438" i="35"/>
  <c r="I438" i="35"/>
  <c r="H438" i="35"/>
  <c r="L437" i="35"/>
  <c r="K437" i="35"/>
  <c r="I437" i="35"/>
  <c r="H437" i="35"/>
  <c r="L436" i="35"/>
  <c r="K436" i="35"/>
  <c r="I436" i="35"/>
  <c r="H436" i="35"/>
  <c r="L435" i="35"/>
  <c r="K435" i="35"/>
  <c r="I435" i="35"/>
  <c r="H435" i="35"/>
  <c r="L434" i="35"/>
  <c r="K434" i="35"/>
  <c r="H434" i="35"/>
  <c r="I434" i="35" s="1"/>
  <c r="L433" i="35"/>
  <c r="K433" i="35"/>
  <c r="I433" i="35"/>
  <c r="H433" i="35"/>
  <c r="L432" i="35"/>
  <c r="K432" i="35"/>
  <c r="I432" i="35"/>
  <c r="H432" i="35"/>
  <c r="L431" i="35"/>
  <c r="K431" i="35"/>
  <c r="H431" i="35"/>
  <c r="I431" i="35" s="1"/>
  <c r="L430" i="35"/>
  <c r="K430" i="35"/>
  <c r="I430" i="35"/>
  <c r="H430" i="35"/>
  <c r="L429" i="35"/>
  <c r="K429" i="35"/>
  <c r="H429" i="35"/>
  <c r="I429" i="35" s="1"/>
  <c r="L428" i="35"/>
  <c r="K428" i="35"/>
  <c r="H428" i="35"/>
  <c r="I428" i="35" s="1"/>
  <c r="L427" i="35"/>
  <c r="K427" i="35"/>
  <c r="H427" i="35"/>
  <c r="I427" i="35" s="1"/>
  <c r="L426" i="35"/>
  <c r="K426" i="35"/>
  <c r="H426" i="35"/>
  <c r="I426" i="35" s="1"/>
  <c r="L425" i="35"/>
  <c r="K425" i="35"/>
  <c r="I425" i="35"/>
  <c r="H425" i="35"/>
  <c r="L424" i="35"/>
  <c r="K424" i="35"/>
  <c r="H424" i="35"/>
  <c r="I424" i="35" s="1"/>
  <c r="L423" i="35"/>
  <c r="K423" i="35"/>
  <c r="H423" i="35"/>
  <c r="I423" i="35" s="1"/>
  <c r="L422" i="35"/>
  <c r="K422" i="35"/>
  <c r="H422" i="35"/>
  <c r="I422" i="35" s="1"/>
  <c r="L421" i="35"/>
  <c r="K421" i="35"/>
  <c r="I421" i="35"/>
  <c r="H421" i="35"/>
  <c r="L420" i="35"/>
  <c r="K420" i="35"/>
  <c r="I420" i="35"/>
  <c r="H420" i="35"/>
  <c r="L419" i="35"/>
  <c r="K419" i="35"/>
  <c r="H419" i="35"/>
  <c r="I419" i="35" s="1"/>
  <c r="L418" i="35"/>
  <c r="K418" i="35"/>
  <c r="H418" i="35"/>
  <c r="I418" i="35" s="1"/>
  <c r="L417" i="35"/>
  <c r="K417" i="35"/>
  <c r="H417" i="35"/>
  <c r="I417" i="35" s="1"/>
  <c r="L416" i="35"/>
  <c r="K416" i="35"/>
  <c r="I416" i="35"/>
  <c r="H416" i="35"/>
  <c r="L415" i="35"/>
  <c r="K415" i="35"/>
  <c r="I415" i="35"/>
  <c r="H415" i="35"/>
  <c r="L414" i="35"/>
  <c r="K414" i="35"/>
  <c r="I414" i="35"/>
  <c r="H414" i="35"/>
  <c r="L413" i="35"/>
  <c r="K413" i="35"/>
  <c r="H413" i="35"/>
  <c r="I413" i="35" s="1"/>
  <c r="L412" i="35"/>
  <c r="K412" i="35"/>
  <c r="H412" i="35"/>
  <c r="I412" i="35" s="1"/>
  <c r="L411" i="35"/>
  <c r="K411" i="35"/>
  <c r="H411" i="35"/>
  <c r="I411" i="35" s="1"/>
  <c r="L410" i="35"/>
  <c r="K410" i="35"/>
  <c r="H410" i="35"/>
  <c r="I410" i="35" s="1"/>
  <c r="L409" i="35"/>
  <c r="K409" i="35"/>
  <c r="H409" i="35"/>
  <c r="I409" i="35" s="1"/>
  <c r="L408" i="35"/>
  <c r="K408" i="35"/>
  <c r="I408" i="35"/>
  <c r="H408" i="35"/>
  <c r="L407" i="35"/>
  <c r="K407" i="35"/>
  <c r="H407" i="35"/>
  <c r="I407" i="35" s="1"/>
  <c r="L406" i="35"/>
  <c r="K406" i="35"/>
  <c r="I406" i="35"/>
  <c r="H406" i="35"/>
  <c r="L405" i="35"/>
  <c r="K405" i="35"/>
  <c r="H405" i="35"/>
  <c r="I405" i="35" s="1"/>
  <c r="L404" i="35"/>
  <c r="K404" i="35"/>
  <c r="I404" i="35"/>
  <c r="H404" i="35"/>
  <c r="L403" i="35"/>
  <c r="K403" i="35"/>
  <c r="H403" i="35"/>
  <c r="I403" i="35" s="1"/>
  <c r="L402" i="35"/>
  <c r="K402" i="35"/>
  <c r="I402" i="35"/>
  <c r="H402" i="35"/>
  <c r="L401" i="35"/>
  <c r="K401" i="35"/>
  <c r="H401" i="35"/>
  <c r="I401" i="35" s="1"/>
  <c r="L400" i="35"/>
  <c r="K400" i="35"/>
  <c r="H400" i="35"/>
  <c r="I400" i="35" s="1"/>
  <c r="L399" i="35"/>
  <c r="K399" i="35"/>
  <c r="I399" i="35"/>
  <c r="H399" i="35"/>
  <c r="L398" i="35"/>
  <c r="K398" i="35"/>
  <c r="I398" i="35"/>
  <c r="H398" i="35"/>
  <c r="L397" i="35"/>
  <c r="K397" i="35"/>
  <c r="H397" i="35"/>
  <c r="I397" i="35" s="1"/>
  <c r="L396" i="35"/>
  <c r="K396" i="35"/>
  <c r="H396" i="35"/>
  <c r="I396" i="35" s="1"/>
  <c r="L395" i="35"/>
  <c r="K395" i="35"/>
  <c r="H395" i="35"/>
  <c r="I395" i="35" s="1"/>
  <c r="L394" i="35"/>
  <c r="K394" i="35"/>
  <c r="I394" i="35"/>
  <c r="H394" i="35"/>
  <c r="L393" i="35"/>
  <c r="K393" i="35"/>
  <c r="H393" i="35"/>
  <c r="I393" i="35" s="1"/>
  <c r="L392" i="35"/>
  <c r="K392" i="35"/>
  <c r="I392" i="35"/>
  <c r="H392" i="35"/>
  <c r="L391" i="35"/>
  <c r="K391" i="35"/>
  <c r="I391" i="35"/>
  <c r="H391" i="35"/>
  <c r="L390" i="35"/>
  <c r="K390" i="35"/>
  <c r="H390" i="35"/>
  <c r="I390" i="35" s="1"/>
  <c r="L389" i="35"/>
  <c r="K389" i="35"/>
  <c r="I389" i="35"/>
  <c r="H389" i="35"/>
  <c r="L388" i="35"/>
  <c r="K388" i="35"/>
  <c r="I388" i="35"/>
  <c r="H388" i="35"/>
  <c r="L387" i="35"/>
  <c r="K387" i="35"/>
  <c r="H387" i="35"/>
  <c r="I387" i="35" s="1"/>
  <c r="L386" i="35"/>
  <c r="K386" i="35"/>
  <c r="I386" i="35"/>
  <c r="H386" i="35"/>
  <c r="L385" i="35"/>
  <c r="K385" i="35"/>
  <c r="H385" i="35"/>
  <c r="I385" i="35" s="1"/>
  <c r="L384" i="35"/>
  <c r="K384" i="35"/>
  <c r="H384" i="35"/>
  <c r="I384" i="35" s="1"/>
  <c r="L383" i="35"/>
  <c r="K383" i="35"/>
  <c r="H383" i="35"/>
  <c r="I383" i="35" s="1"/>
  <c r="L382" i="35"/>
  <c r="K382" i="35"/>
  <c r="H382" i="35"/>
  <c r="I382" i="35" s="1"/>
  <c r="L381" i="35"/>
  <c r="K381" i="35"/>
  <c r="I381" i="35"/>
  <c r="H381" i="35"/>
  <c r="L380" i="35"/>
  <c r="K380" i="35"/>
  <c r="I380" i="35"/>
  <c r="H380" i="35"/>
  <c r="L379" i="35"/>
  <c r="K379" i="35"/>
  <c r="H379" i="35"/>
  <c r="I379" i="35" s="1"/>
  <c r="L378" i="35"/>
  <c r="K378" i="35"/>
  <c r="I378" i="35"/>
  <c r="H378" i="35"/>
  <c r="L377" i="35"/>
  <c r="K377" i="35"/>
  <c r="I377" i="35"/>
  <c r="H377" i="35"/>
  <c r="L376" i="35"/>
  <c r="K376" i="35"/>
  <c r="H376" i="35"/>
  <c r="I376" i="35" s="1"/>
  <c r="L375" i="35"/>
  <c r="K375" i="35"/>
  <c r="H375" i="35"/>
  <c r="I375" i="35" s="1"/>
  <c r="L374" i="35"/>
  <c r="K374" i="35"/>
  <c r="I374" i="35"/>
  <c r="H374" i="35"/>
  <c r="L373" i="35"/>
  <c r="K373" i="35"/>
  <c r="H373" i="35"/>
  <c r="I373" i="35" s="1"/>
  <c r="L372" i="35"/>
  <c r="K372" i="35"/>
  <c r="I372" i="35"/>
  <c r="H372" i="35"/>
  <c r="L371" i="35"/>
  <c r="K371" i="35"/>
  <c r="I371" i="35"/>
  <c r="H371" i="35"/>
  <c r="L370" i="35"/>
  <c r="K370" i="35"/>
  <c r="I370" i="35"/>
  <c r="H370" i="35"/>
  <c r="L369" i="35"/>
  <c r="K369" i="35"/>
  <c r="H369" i="35"/>
  <c r="I369" i="35" s="1"/>
  <c r="L368" i="35"/>
  <c r="K368" i="35"/>
  <c r="H368" i="35"/>
  <c r="I368" i="35" s="1"/>
  <c r="L367" i="35"/>
  <c r="K367" i="35"/>
  <c r="H367" i="35"/>
  <c r="I367" i="35" s="1"/>
  <c r="L366" i="35"/>
  <c r="K366" i="35"/>
  <c r="H366" i="35"/>
  <c r="I366" i="35" s="1"/>
  <c r="L365" i="35"/>
  <c r="K365" i="35"/>
  <c r="I365" i="35"/>
  <c r="H365" i="35"/>
  <c r="L364" i="35"/>
  <c r="K364" i="35"/>
  <c r="H364" i="35"/>
  <c r="I364" i="35" s="1"/>
  <c r="L363" i="35"/>
  <c r="K363" i="35"/>
  <c r="H363" i="35"/>
  <c r="I363" i="35" s="1"/>
  <c r="L362" i="35"/>
  <c r="K362" i="35"/>
  <c r="I362" i="35"/>
  <c r="H362" i="35"/>
  <c r="L361" i="35"/>
  <c r="K361" i="35"/>
  <c r="H361" i="35"/>
  <c r="I361" i="35" s="1"/>
  <c r="L360" i="35"/>
  <c r="K360" i="35"/>
  <c r="H360" i="35"/>
  <c r="I360" i="35" s="1"/>
  <c r="L359" i="35"/>
  <c r="K359" i="35"/>
  <c r="H359" i="35"/>
  <c r="I359" i="35" s="1"/>
  <c r="L358" i="35"/>
  <c r="K358" i="35"/>
  <c r="I358" i="35"/>
  <c r="H358" i="35"/>
  <c r="L357" i="35"/>
  <c r="K357" i="35"/>
  <c r="H357" i="35"/>
  <c r="I357" i="35" s="1"/>
  <c r="L356" i="35"/>
  <c r="K356" i="35"/>
  <c r="I356" i="35"/>
  <c r="H356" i="35"/>
  <c r="L355" i="35"/>
  <c r="K355" i="35"/>
  <c r="I355" i="35"/>
  <c r="H355" i="35"/>
  <c r="L354" i="35"/>
  <c r="K354" i="35"/>
  <c r="H354" i="35"/>
  <c r="I354" i="35" s="1"/>
  <c r="L353" i="35"/>
  <c r="K353" i="35"/>
  <c r="I353" i="35"/>
  <c r="H353" i="35"/>
  <c r="L352" i="35"/>
  <c r="K352" i="35"/>
  <c r="H352" i="35"/>
  <c r="I352" i="35" s="1"/>
  <c r="L351" i="35"/>
  <c r="K351" i="35"/>
  <c r="I351" i="35"/>
  <c r="H351" i="35"/>
  <c r="L350" i="35"/>
  <c r="K350" i="35"/>
  <c r="I350" i="35"/>
  <c r="H350" i="35"/>
  <c r="L349" i="35"/>
  <c r="K349" i="35"/>
  <c r="I349" i="35"/>
  <c r="H349" i="35"/>
  <c r="L348" i="35"/>
  <c r="K348" i="35"/>
  <c r="I348" i="35"/>
  <c r="H348" i="35"/>
  <c r="L347" i="35"/>
  <c r="K347" i="35"/>
  <c r="H347" i="35"/>
  <c r="I347" i="35" s="1"/>
  <c r="L346" i="35"/>
  <c r="K346" i="35"/>
  <c r="H346" i="35"/>
  <c r="I346" i="35" s="1"/>
  <c r="L345" i="35"/>
  <c r="K345" i="35"/>
  <c r="H345" i="35"/>
  <c r="I345" i="35" s="1"/>
  <c r="L344" i="35"/>
  <c r="K344" i="35"/>
  <c r="I344" i="35"/>
  <c r="H344" i="35"/>
  <c r="L343" i="35"/>
  <c r="K343" i="35"/>
  <c r="H343" i="35"/>
  <c r="I343" i="35" s="1"/>
  <c r="L342" i="35"/>
  <c r="K342" i="35"/>
  <c r="I342" i="35"/>
  <c r="H342" i="35"/>
  <c r="L341" i="35"/>
  <c r="K341" i="35"/>
  <c r="H341" i="35"/>
  <c r="I341" i="35" s="1"/>
  <c r="L340" i="35"/>
  <c r="K340" i="35"/>
  <c r="I340" i="35"/>
  <c r="H340" i="35"/>
  <c r="L339" i="35"/>
  <c r="K339" i="35"/>
  <c r="H339" i="35"/>
  <c r="I339" i="35" s="1"/>
  <c r="L338" i="35"/>
  <c r="K338" i="35"/>
  <c r="H338" i="35"/>
  <c r="I338" i="35" s="1"/>
  <c r="L337" i="35"/>
  <c r="K337" i="35"/>
  <c r="H337" i="35"/>
  <c r="I337" i="35" s="1"/>
  <c r="L336" i="35"/>
  <c r="K336" i="35"/>
  <c r="H336" i="35"/>
  <c r="I336" i="35" s="1"/>
  <c r="L335" i="35"/>
  <c r="K335" i="35"/>
  <c r="I335" i="35"/>
  <c r="H335" i="35"/>
  <c r="L334" i="35"/>
  <c r="K334" i="35"/>
  <c r="H334" i="35"/>
  <c r="I334" i="35" s="1"/>
  <c r="L333" i="35"/>
  <c r="K333" i="35"/>
  <c r="I333" i="35"/>
  <c r="H333" i="35"/>
  <c r="L332" i="35"/>
  <c r="K332" i="35"/>
  <c r="I332" i="35"/>
  <c r="H332" i="35"/>
  <c r="L331" i="35"/>
  <c r="K331" i="35"/>
  <c r="H331" i="35"/>
  <c r="I331" i="35" s="1"/>
  <c r="L330" i="35"/>
  <c r="K330" i="35"/>
  <c r="H330" i="35"/>
  <c r="I330" i="35" s="1"/>
  <c r="L329" i="35"/>
  <c r="K329" i="35"/>
  <c r="I329" i="35"/>
  <c r="H329" i="35"/>
  <c r="L328" i="35"/>
  <c r="K328" i="35"/>
  <c r="I328" i="35"/>
  <c r="H328" i="35"/>
  <c r="L327" i="35"/>
  <c r="K327" i="35"/>
  <c r="I327" i="35"/>
  <c r="H327" i="35"/>
  <c r="L326" i="35"/>
  <c r="K326" i="35"/>
  <c r="I326" i="35"/>
  <c r="H326" i="35"/>
  <c r="L325" i="35"/>
  <c r="K325" i="35"/>
  <c r="H325" i="35"/>
  <c r="I325" i="35" s="1"/>
  <c r="L324" i="35"/>
  <c r="K324" i="35"/>
  <c r="H324" i="35"/>
  <c r="I324" i="35" s="1"/>
  <c r="L323" i="35"/>
  <c r="K323" i="35"/>
  <c r="I323" i="35"/>
  <c r="H323" i="35"/>
  <c r="L322" i="35"/>
  <c r="K322" i="35"/>
  <c r="H322" i="35"/>
  <c r="I322" i="35" s="1"/>
  <c r="L321" i="35"/>
  <c r="K321" i="35"/>
  <c r="H321" i="35"/>
  <c r="I321" i="35" s="1"/>
  <c r="L320" i="35"/>
  <c r="K320" i="35"/>
  <c r="I320" i="35"/>
  <c r="H320" i="35"/>
  <c r="L319" i="35"/>
  <c r="K319" i="35"/>
  <c r="H319" i="35"/>
  <c r="I319" i="35" s="1"/>
  <c r="L318" i="35"/>
  <c r="K318" i="35"/>
  <c r="H318" i="35"/>
  <c r="I318" i="35" s="1"/>
  <c r="L317" i="35"/>
  <c r="K317" i="35"/>
  <c r="H317" i="35"/>
  <c r="I317" i="35" s="1"/>
  <c r="L316" i="35"/>
  <c r="K316" i="35"/>
  <c r="H316" i="35"/>
  <c r="I316" i="35" s="1"/>
  <c r="L315" i="35"/>
  <c r="K315" i="35"/>
  <c r="I315" i="35"/>
  <c r="H315" i="35"/>
  <c r="L314" i="35"/>
  <c r="K314" i="35"/>
  <c r="H314" i="35"/>
  <c r="I314" i="35" s="1"/>
  <c r="L313" i="35"/>
  <c r="K313" i="35"/>
  <c r="H313" i="35"/>
  <c r="I313" i="35" s="1"/>
  <c r="L312" i="35"/>
  <c r="K312" i="35"/>
  <c r="I312" i="35"/>
  <c r="H312" i="35"/>
  <c r="L311" i="35"/>
  <c r="K311" i="35"/>
  <c r="I311" i="35"/>
  <c r="H311" i="35"/>
  <c r="L310" i="35"/>
  <c r="K310" i="35"/>
  <c r="H310" i="35"/>
  <c r="I310" i="35" s="1"/>
  <c r="L309" i="35"/>
  <c r="K309" i="35"/>
  <c r="H309" i="35"/>
  <c r="I309" i="35" s="1"/>
  <c r="L308" i="35"/>
  <c r="K308" i="35"/>
  <c r="I308" i="35"/>
  <c r="H308" i="35"/>
  <c r="L307" i="35"/>
  <c r="K307" i="35"/>
  <c r="I307" i="35"/>
  <c r="H307" i="35"/>
  <c r="L306" i="35"/>
  <c r="K306" i="35"/>
  <c r="I306" i="35"/>
  <c r="H306" i="35"/>
  <c r="L305" i="35"/>
  <c r="K305" i="35"/>
  <c r="H305" i="35"/>
  <c r="I305" i="35" s="1"/>
  <c r="L304" i="35"/>
  <c r="K304" i="35"/>
  <c r="I304" i="35"/>
  <c r="H304" i="35"/>
  <c r="L303" i="35"/>
  <c r="K303" i="35"/>
  <c r="H303" i="35"/>
  <c r="I303" i="35" s="1"/>
  <c r="L302" i="35"/>
  <c r="K302" i="35"/>
  <c r="H302" i="35"/>
  <c r="I302" i="35" s="1"/>
  <c r="L301" i="35"/>
  <c r="K301" i="35"/>
  <c r="H301" i="35"/>
  <c r="I301" i="35" s="1"/>
  <c r="L300" i="35"/>
  <c r="K300" i="35"/>
  <c r="H300" i="35"/>
  <c r="I300" i="35" s="1"/>
  <c r="L299" i="35"/>
  <c r="K299" i="35"/>
  <c r="I299" i="35"/>
  <c r="H299" i="35"/>
  <c r="L298" i="35"/>
  <c r="K298" i="35"/>
  <c r="H298" i="35"/>
  <c r="I298" i="35" s="1"/>
  <c r="L297" i="35"/>
  <c r="K297" i="35"/>
  <c r="H297" i="35"/>
  <c r="I297" i="35" s="1"/>
  <c r="L296" i="35"/>
  <c r="K296" i="35"/>
  <c r="I296" i="35"/>
  <c r="H296" i="35"/>
  <c r="L295" i="35"/>
  <c r="K295" i="35"/>
  <c r="H295" i="35"/>
  <c r="I295" i="35" s="1"/>
  <c r="L294" i="35"/>
  <c r="K294" i="35"/>
  <c r="I294" i="35"/>
  <c r="H294" i="35"/>
  <c r="L293" i="35"/>
  <c r="K293" i="35"/>
  <c r="H293" i="35"/>
  <c r="I293" i="35" s="1"/>
  <c r="L292" i="35"/>
  <c r="K292" i="35"/>
  <c r="I292" i="35"/>
  <c r="H292" i="35"/>
  <c r="L291" i="35"/>
  <c r="K291" i="35"/>
  <c r="I291" i="35"/>
  <c r="H291" i="35"/>
  <c r="L290" i="35"/>
  <c r="K290" i="35"/>
  <c r="H290" i="35"/>
  <c r="I290" i="35" s="1"/>
  <c r="L289" i="35"/>
  <c r="K289" i="35"/>
  <c r="H289" i="35"/>
  <c r="I289" i="35" s="1"/>
  <c r="L288" i="35"/>
  <c r="K288" i="35"/>
  <c r="H288" i="35"/>
  <c r="I288" i="35" s="1"/>
  <c r="L287" i="35"/>
  <c r="K287" i="35"/>
  <c r="H287" i="35"/>
  <c r="I287" i="35" s="1"/>
  <c r="L286" i="35"/>
  <c r="K286" i="35"/>
  <c r="H286" i="35"/>
  <c r="I286" i="35" s="1"/>
  <c r="L285" i="35"/>
  <c r="K285" i="35"/>
  <c r="I285" i="35"/>
  <c r="H285" i="35"/>
  <c r="L284" i="35"/>
  <c r="K284" i="35"/>
  <c r="H284" i="35"/>
  <c r="I284" i="35" s="1"/>
  <c r="L283" i="35"/>
  <c r="K283" i="35"/>
  <c r="H283" i="35"/>
  <c r="I283" i="35" s="1"/>
  <c r="L282" i="35"/>
  <c r="K282" i="35"/>
  <c r="H282" i="35"/>
  <c r="I282" i="35" s="1"/>
  <c r="L281" i="35"/>
  <c r="K281" i="35"/>
  <c r="H281" i="35"/>
  <c r="I281" i="35" s="1"/>
  <c r="L280" i="35"/>
  <c r="K280" i="35"/>
  <c r="H280" i="35"/>
  <c r="I280" i="35" s="1"/>
  <c r="L279" i="35"/>
  <c r="K279" i="35"/>
  <c r="H279" i="35"/>
  <c r="I279" i="35" s="1"/>
  <c r="L278" i="35"/>
  <c r="K278" i="35"/>
  <c r="H278" i="35"/>
  <c r="I278" i="35" s="1"/>
  <c r="L277" i="35"/>
  <c r="K277" i="35"/>
  <c r="H277" i="35"/>
  <c r="I277" i="35" s="1"/>
  <c r="L276" i="35"/>
  <c r="K276" i="35"/>
  <c r="H276" i="35"/>
  <c r="I276" i="35" s="1"/>
  <c r="L275" i="35"/>
  <c r="K275" i="35"/>
  <c r="I275" i="35"/>
  <c r="H275" i="35"/>
  <c r="L274" i="35"/>
  <c r="K274" i="35"/>
  <c r="H274" i="35"/>
  <c r="I274" i="35" s="1"/>
  <c r="L273" i="35"/>
  <c r="K273" i="35"/>
  <c r="H273" i="35"/>
  <c r="I273" i="35" s="1"/>
  <c r="L272" i="35"/>
  <c r="K272" i="35"/>
  <c r="H272" i="35"/>
  <c r="I272" i="35" s="1"/>
  <c r="L271" i="35"/>
  <c r="K271" i="35"/>
  <c r="H271" i="35"/>
  <c r="I271" i="35" s="1"/>
  <c r="L270" i="35"/>
  <c r="K270" i="35"/>
  <c r="H270" i="35"/>
  <c r="I270" i="35" s="1"/>
  <c r="L269" i="35"/>
  <c r="K269" i="35"/>
  <c r="H269" i="35"/>
  <c r="I269" i="35" s="1"/>
  <c r="L268" i="35"/>
  <c r="K268" i="35"/>
  <c r="H268" i="35"/>
  <c r="I268" i="35" s="1"/>
  <c r="L267" i="35"/>
  <c r="K267" i="35"/>
  <c r="H267" i="35"/>
  <c r="I267" i="35" s="1"/>
  <c r="L266" i="35"/>
  <c r="K266" i="35"/>
  <c r="H266" i="35"/>
  <c r="I266" i="35" s="1"/>
  <c r="L265" i="35"/>
  <c r="K265" i="35"/>
  <c r="I265" i="35"/>
  <c r="H265" i="35"/>
  <c r="L264" i="35"/>
  <c r="K264" i="35"/>
  <c r="H264" i="35"/>
  <c r="I264" i="35" s="1"/>
  <c r="L263" i="35"/>
  <c r="K263" i="35"/>
  <c r="H263" i="35"/>
  <c r="I263" i="35" s="1"/>
  <c r="L262" i="35"/>
  <c r="K262" i="35"/>
  <c r="H262" i="35"/>
  <c r="I262" i="35" s="1"/>
  <c r="L261" i="35"/>
  <c r="K261" i="35"/>
  <c r="H261" i="35"/>
  <c r="I261" i="35" s="1"/>
  <c r="L260" i="35"/>
  <c r="K260" i="35"/>
  <c r="H260" i="35"/>
  <c r="I260" i="35" s="1"/>
  <c r="L259" i="35"/>
  <c r="K259" i="35"/>
  <c r="I259" i="35"/>
  <c r="H259" i="35"/>
  <c r="L258" i="35"/>
  <c r="K258" i="35"/>
  <c r="H258" i="35"/>
  <c r="I258" i="35" s="1"/>
  <c r="L257" i="35"/>
  <c r="K257" i="35"/>
  <c r="H257" i="35"/>
  <c r="I257" i="35" s="1"/>
  <c r="L256" i="35"/>
  <c r="K256" i="35"/>
  <c r="H256" i="35"/>
  <c r="I256" i="35" s="1"/>
  <c r="L255" i="35"/>
  <c r="K255" i="35"/>
  <c r="H255" i="35"/>
  <c r="I255" i="35" s="1"/>
  <c r="L254" i="35"/>
  <c r="K254" i="35"/>
  <c r="H254" i="35"/>
  <c r="I254" i="35" s="1"/>
  <c r="L253" i="35"/>
  <c r="K253" i="35"/>
  <c r="I253" i="35"/>
  <c r="H253" i="35"/>
  <c r="L252" i="35"/>
  <c r="K252" i="35"/>
  <c r="I252" i="35"/>
  <c r="H252" i="35"/>
  <c r="L251" i="35"/>
  <c r="K251" i="35"/>
  <c r="H251" i="35"/>
  <c r="I251" i="35" s="1"/>
  <c r="L250" i="35"/>
  <c r="K250" i="35"/>
  <c r="I250" i="35"/>
  <c r="H250" i="35"/>
  <c r="L249" i="35"/>
  <c r="K249" i="35"/>
  <c r="H249" i="35"/>
  <c r="I249" i="35" s="1"/>
  <c r="L248" i="35"/>
  <c r="K248" i="35"/>
  <c r="H248" i="35"/>
  <c r="I248" i="35" s="1"/>
  <c r="L247" i="35"/>
  <c r="K247" i="35"/>
  <c r="H247" i="35"/>
  <c r="I247" i="35" s="1"/>
  <c r="L246" i="35"/>
  <c r="K246" i="35"/>
  <c r="H246" i="35"/>
  <c r="I246" i="35" s="1"/>
  <c r="L245" i="35"/>
  <c r="K245" i="35"/>
  <c r="H245" i="35"/>
  <c r="I245" i="35" s="1"/>
  <c r="L244" i="35"/>
  <c r="K244" i="35"/>
  <c r="H244" i="35"/>
  <c r="I244" i="35" s="1"/>
  <c r="L243" i="35"/>
  <c r="K243" i="35"/>
  <c r="H243" i="35"/>
  <c r="I243" i="35" s="1"/>
  <c r="L242" i="35"/>
  <c r="K242" i="35"/>
  <c r="I242" i="35"/>
  <c r="H242" i="35"/>
  <c r="L241" i="35"/>
  <c r="K241" i="35"/>
  <c r="H241" i="35"/>
  <c r="I241" i="35" s="1"/>
  <c r="L240" i="35"/>
  <c r="K240" i="35"/>
  <c r="H240" i="35"/>
  <c r="I240" i="35" s="1"/>
  <c r="L239" i="35"/>
  <c r="K239" i="35"/>
  <c r="H239" i="35"/>
  <c r="I239" i="35" s="1"/>
  <c r="L238" i="35"/>
  <c r="K238" i="35"/>
  <c r="H238" i="35"/>
  <c r="I238" i="35" s="1"/>
  <c r="L237" i="35"/>
  <c r="K237" i="35"/>
  <c r="I237" i="35"/>
  <c r="H237" i="35"/>
  <c r="L236" i="35"/>
  <c r="K236" i="35"/>
  <c r="H236" i="35"/>
  <c r="I236" i="35" s="1"/>
  <c r="L235" i="35"/>
  <c r="K235" i="35"/>
  <c r="H235" i="35"/>
  <c r="I235" i="35" s="1"/>
  <c r="L234" i="35"/>
  <c r="K234" i="35"/>
  <c r="I234" i="35"/>
  <c r="H234" i="35"/>
  <c r="L233" i="35"/>
  <c r="K233" i="35"/>
  <c r="H233" i="35"/>
  <c r="I233" i="35" s="1"/>
  <c r="L232" i="35"/>
  <c r="K232" i="35"/>
  <c r="H232" i="35"/>
  <c r="I232" i="35" s="1"/>
  <c r="L231" i="35"/>
  <c r="K231" i="35"/>
  <c r="H231" i="35"/>
  <c r="I231" i="35" s="1"/>
  <c r="L230" i="35"/>
  <c r="K230" i="35"/>
  <c r="H230" i="35"/>
  <c r="I230" i="35" s="1"/>
  <c r="L229" i="35"/>
  <c r="K229" i="35"/>
  <c r="H229" i="35"/>
  <c r="I229" i="35" s="1"/>
  <c r="L228" i="35"/>
  <c r="K228" i="35"/>
  <c r="H228" i="35"/>
  <c r="I228" i="35" s="1"/>
  <c r="L227" i="35"/>
  <c r="K227" i="35"/>
  <c r="H227" i="35"/>
  <c r="I227" i="35" s="1"/>
  <c r="L226" i="35"/>
  <c r="K226" i="35"/>
  <c r="H226" i="35"/>
  <c r="I226" i="35" s="1"/>
  <c r="L225" i="35"/>
  <c r="K225" i="35"/>
  <c r="H225" i="35"/>
  <c r="I225" i="35" s="1"/>
  <c r="L224" i="35"/>
  <c r="K224" i="35"/>
  <c r="H224" i="35"/>
  <c r="I224" i="35" s="1"/>
  <c r="L223" i="35"/>
  <c r="K223" i="35"/>
  <c r="H223" i="35"/>
  <c r="I223" i="35" s="1"/>
  <c r="L222" i="35"/>
  <c r="K222" i="35"/>
  <c r="H222" i="35"/>
  <c r="I222" i="35" s="1"/>
  <c r="L221" i="35"/>
  <c r="K221" i="35"/>
  <c r="H221" i="35"/>
  <c r="I221" i="35" s="1"/>
  <c r="L220" i="35"/>
  <c r="K220" i="35"/>
  <c r="H220" i="35"/>
  <c r="I220" i="35" s="1"/>
  <c r="L219" i="35"/>
  <c r="K219" i="35"/>
  <c r="H219" i="35"/>
  <c r="I219" i="35" s="1"/>
  <c r="L218" i="35"/>
  <c r="K218" i="35"/>
  <c r="H218" i="35"/>
  <c r="I218" i="35" s="1"/>
  <c r="L217" i="35"/>
  <c r="K217" i="35"/>
  <c r="H217" i="35"/>
  <c r="I217" i="35" s="1"/>
  <c r="L216" i="35"/>
  <c r="K216" i="35"/>
  <c r="H216" i="35"/>
  <c r="I216" i="35" s="1"/>
  <c r="L215" i="35"/>
  <c r="K215" i="35"/>
  <c r="H215" i="35"/>
  <c r="I215" i="35" s="1"/>
  <c r="L214" i="35"/>
  <c r="K214" i="35"/>
  <c r="I214" i="35"/>
  <c r="H214" i="35"/>
  <c r="L213" i="35"/>
  <c r="K213" i="35"/>
  <c r="H213" i="35"/>
  <c r="I213" i="35" s="1"/>
  <c r="L212" i="35"/>
  <c r="K212" i="35"/>
  <c r="H212" i="35"/>
  <c r="I212" i="35" s="1"/>
  <c r="L211" i="35"/>
  <c r="K211" i="35"/>
  <c r="H211" i="35"/>
  <c r="I211" i="35" s="1"/>
  <c r="L210" i="35"/>
  <c r="K210" i="35"/>
  <c r="H210" i="35"/>
  <c r="I210" i="35" s="1"/>
  <c r="L209" i="35"/>
  <c r="K209" i="35"/>
  <c r="H209" i="35"/>
  <c r="I209" i="35" s="1"/>
  <c r="M208" i="35"/>
  <c r="L208" i="35"/>
  <c r="K208" i="35"/>
  <c r="H208" i="35"/>
  <c r="I208" i="35" s="1"/>
  <c r="M207" i="35"/>
  <c r="L207" i="35"/>
  <c r="K207" i="35"/>
  <c r="H207" i="35"/>
  <c r="I207" i="35" s="1"/>
  <c r="M206" i="35"/>
  <c r="L206" i="35"/>
  <c r="K206" i="35"/>
  <c r="H206" i="35"/>
  <c r="I206" i="35" s="1"/>
  <c r="M205" i="35"/>
  <c r="L205" i="35"/>
  <c r="K205" i="35"/>
  <c r="H205" i="35"/>
  <c r="I205" i="35" s="1"/>
  <c r="M204" i="35"/>
  <c r="L204" i="35"/>
  <c r="K204" i="35"/>
  <c r="H204" i="35"/>
  <c r="I204" i="35" s="1"/>
  <c r="M203" i="35"/>
  <c r="L203" i="35"/>
  <c r="K203" i="35"/>
  <c r="H203" i="35"/>
  <c r="I203" i="35" s="1"/>
  <c r="M202" i="35"/>
  <c r="L202" i="35"/>
  <c r="K202" i="35"/>
  <c r="H202" i="35"/>
  <c r="I202" i="35" s="1"/>
  <c r="M201" i="35"/>
  <c r="L201" i="35"/>
  <c r="K201" i="35"/>
  <c r="H201" i="35"/>
  <c r="I201" i="35" s="1"/>
  <c r="M200" i="35"/>
  <c r="L200" i="35"/>
  <c r="K200" i="35"/>
  <c r="H200" i="35"/>
  <c r="I200" i="35" s="1"/>
  <c r="M199" i="35"/>
  <c r="L199" i="35"/>
  <c r="K199" i="35"/>
  <c r="H199" i="35"/>
  <c r="I199" i="35" s="1"/>
  <c r="M198" i="35"/>
  <c r="L198" i="35"/>
  <c r="K198" i="35"/>
  <c r="H198" i="35"/>
  <c r="I198" i="35" s="1"/>
  <c r="M197" i="35"/>
  <c r="L197" i="35"/>
  <c r="K197" i="35"/>
  <c r="H197" i="35"/>
  <c r="I197" i="35" s="1"/>
  <c r="M196" i="35"/>
  <c r="L196" i="35"/>
  <c r="K196" i="35"/>
  <c r="H196" i="35"/>
  <c r="I196" i="35" s="1"/>
  <c r="M195" i="35"/>
  <c r="L195" i="35"/>
  <c r="K195" i="35"/>
  <c r="H195" i="35"/>
  <c r="I195" i="35" s="1"/>
  <c r="M194" i="35"/>
  <c r="L194" i="35"/>
  <c r="K194" i="35"/>
  <c r="H194" i="35"/>
  <c r="I194" i="35" s="1"/>
  <c r="M193" i="35"/>
  <c r="L193" i="35"/>
  <c r="K193" i="35"/>
  <c r="H193" i="35"/>
  <c r="I193" i="35" s="1"/>
  <c r="M192" i="35"/>
  <c r="L192" i="35"/>
  <c r="K192" i="35"/>
  <c r="H192" i="35"/>
  <c r="I192" i="35" s="1"/>
  <c r="M191" i="35"/>
  <c r="L191" i="35"/>
  <c r="K191" i="35"/>
  <c r="H191" i="35"/>
  <c r="I191" i="35" s="1"/>
  <c r="M190" i="35"/>
  <c r="L190" i="35"/>
  <c r="K190" i="35"/>
  <c r="H190" i="35"/>
  <c r="I190" i="35" s="1"/>
  <c r="M189" i="35"/>
  <c r="L189" i="35"/>
  <c r="K189" i="35"/>
  <c r="H189" i="35"/>
  <c r="I189" i="35" s="1"/>
  <c r="M188" i="35"/>
  <c r="L188" i="35"/>
  <c r="K188" i="35"/>
  <c r="H188" i="35"/>
  <c r="I188" i="35" s="1"/>
  <c r="M187" i="35"/>
  <c r="L187" i="35"/>
  <c r="K187" i="35"/>
  <c r="H187" i="35"/>
  <c r="I187" i="35" s="1"/>
  <c r="M186" i="35"/>
  <c r="L186" i="35"/>
  <c r="K186" i="35"/>
  <c r="H186" i="35"/>
  <c r="I186" i="35" s="1"/>
  <c r="M185" i="35"/>
  <c r="L185" i="35"/>
  <c r="K185" i="35"/>
  <c r="H185" i="35"/>
  <c r="I185" i="35" s="1"/>
  <c r="M184" i="35"/>
  <c r="L184" i="35"/>
  <c r="K184" i="35"/>
  <c r="H184" i="35"/>
  <c r="I184" i="35" s="1"/>
  <c r="M183" i="35"/>
  <c r="L183" i="35"/>
  <c r="K183" i="35"/>
  <c r="H183" i="35"/>
  <c r="I183" i="35" s="1"/>
  <c r="M182" i="35"/>
  <c r="L182" i="35"/>
  <c r="K182" i="35"/>
  <c r="H182" i="35"/>
  <c r="I182" i="35" s="1"/>
  <c r="M181" i="35"/>
  <c r="L181" i="35"/>
  <c r="K181" i="35"/>
  <c r="H181" i="35"/>
  <c r="I181" i="35" s="1"/>
  <c r="M180" i="35"/>
  <c r="L180" i="35"/>
  <c r="K180" i="35"/>
  <c r="H180" i="35"/>
  <c r="I180" i="35" s="1"/>
  <c r="M179" i="35"/>
  <c r="L179" i="35"/>
  <c r="K179" i="35"/>
  <c r="H179" i="35"/>
  <c r="I179" i="35" s="1"/>
  <c r="M178" i="35"/>
  <c r="L178" i="35"/>
  <c r="K178" i="35"/>
  <c r="H178" i="35"/>
  <c r="I178" i="35" s="1"/>
  <c r="M177" i="35"/>
  <c r="L177" i="35"/>
  <c r="K177" i="35"/>
  <c r="H177" i="35"/>
  <c r="I177" i="35" s="1"/>
  <c r="M176" i="35"/>
  <c r="L176" i="35"/>
  <c r="K176" i="35"/>
  <c r="H176" i="35"/>
  <c r="I176" i="35" s="1"/>
  <c r="M175" i="35"/>
  <c r="L175" i="35"/>
  <c r="K175" i="35"/>
  <c r="H175" i="35"/>
  <c r="I175" i="35" s="1"/>
  <c r="M174" i="35"/>
  <c r="L174" i="35"/>
  <c r="K174" i="35"/>
  <c r="H174" i="35"/>
  <c r="I174" i="35" s="1"/>
  <c r="M173" i="35"/>
  <c r="L173" i="35"/>
  <c r="K173" i="35"/>
  <c r="H173" i="35"/>
  <c r="I173" i="35" s="1"/>
  <c r="M172" i="35"/>
  <c r="L172" i="35"/>
  <c r="K172" i="35"/>
  <c r="H172" i="35"/>
  <c r="I172" i="35" s="1"/>
  <c r="M171" i="35"/>
  <c r="L171" i="35"/>
  <c r="K171" i="35"/>
  <c r="H171" i="35"/>
  <c r="I171" i="35" s="1"/>
  <c r="M170" i="35"/>
  <c r="L170" i="35"/>
  <c r="K170" i="35"/>
  <c r="H170" i="35"/>
  <c r="I170" i="35" s="1"/>
  <c r="M169" i="35"/>
  <c r="L169" i="35"/>
  <c r="K169" i="35"/>
  <c r="H169" i="35"/>
  <c r="I169" i="35" s="1"/>
  <c r="M168" i="35"/>
  <c r="L168" i="35"/>
  <c r="K168" i="35"/>
  <c r="H168" i="35"/>
  <c r="I168" i="35" s="1"/>
  <c r="M167" i="35"/>
  <c r="L167" i="35"/>
  <c r="K167" i="35"/>
  <c r="H167" i="35"/>
  <c r="I167" i="35" s="1"/>
  <c r="M166" i="35"/>
  <c r="L166" i="35"/>
  <c r="K166" i="35"/>
  <c r="H166" i="35"/>
  <c r="I166" i="35" s="1"/>
  <c r="M165" i="35"/>
  <c r="L165" i="35"/>
  <c r="K165" i="35"/>
  <c r="H165" i="35"/>
  <c r="I165" i="35" s="1"/>
  <c r="M164" i="35"/>
  <c r="L164" i="35"/>
  <c r="K164" i="35"/>
  <c r="H164" i="35"/>
  <c r="I164" i="35" s="1"/>
  <c r="M163" i="35"/>
  <c r="L163" i="35"/>
  <c r="K163" i="35"/>
  <c r="H163" i="35"/>
  <c r="I163" i="35" s="1"/>
  <c r="M162" i="35"/>
  <c r="L162" i="35"/>
  <c r="K162" i="35"/>
  <c r="H162" i="35"/>
  <c r="I162" i="35" s="1"/>
  <c r="M161" i="35"/>
  <c r="L161" i="35"/>
  <c r="K161" i="35"/>
  <c r="H161" i="35"/>
  <c r="I161" i="35" s="1"/>
  <c r="M160" i="35"/>
  <c r="L160" i="35"/>
  <c r="K160" i="35"/>
  <c r="H160" i="35"/>
  <c r="I160" i="35" s="1"/>
  <c r="M159" i="35"/>
  <c r="L159" i="35"/>
  <c r="K159" i="35"/>
  <c r="H159" i="35"/>
  <c r="I159" i="35" s="1"/>
  <c r="M158" i="35"/>
  <c r="L158" i="35"/>
  <c r="K158" i="35"/>
  <c r="H158" i="35"/>
  <c r="I158" i="35" s="1"/>
  <c r="M157" i="35"/>
  <c r="L157" i="35"/>
  <c r="K157" i="35"/>
  <c r="H157" i="35"/>
  <c r="I157" i="35" s="1"/>
  <c r="M156" i="35"/>
  <c r="L156" i="35"/>
  <c r="K156" i="35"/>
  <c r="H156" i="35"/>
  <c r="I156" i="35" s="1"/>
  <c r="M155" i="35"/>
  <c r="L155" i="35"/>
  <c r="K155" i="35"/>
  <c r="H155" i="35"/>
  <c r="I155" i="35" s="1"/>
  <c r="M154" i="35"/>
  <c r="L154" i="35"/>
  <c r="K154" i="35"/>
  <c r="H154" i="35"/>
  <c r="I154" i="35" s="1"/>
  <c r="M153" i="35"/>
  <c r="L153" i="35"/>
  <c r="K153" i="35"/>
  <c r="H153" i="35"/>
  <c r="I153" i="35" s="1"/>
  <c r="M152" i="35"/>
  <c r="L152" i="35"/>
  <c r="K152" i="35"/>
  <c r="H152" i="35"/>
  <c r="I152" i="35" s="1"/>
  <c r="M151" i="35"/>
  <c r="L151" i="35"/>
  <c r="K151" i="35"/>
  <c r="H151" i="35"/>
  <c r="I151" i="35" s="1"/>
  <c r="M150" i="35"/>
  <c r="L150" i="35"/>
  <c r="K150" i="35"/>
  <c r="H150" i="35"/>
  <c r="I150" i="35" s="1"/>
  <c r="M149" i="35"/>
  <c r="L149" i="35"/>
  <c r="K149" i="35"/>
  <c r="H149" i="35"/>
  <c r="I149" i="35" s="1"/>
  <c r="M148" i="35"/>
  <c r="L148" i="35"/>
  <c r="K148" i="35"/>
  <c r="H148" i="35"/>
  <c r="I148" i="35" s="1"/>
  <c r="M147" i="35"/>
  <c r="L147" i="35"/>
  <c r="K147" i="35"/>
  <c r="H147" i="35"/>
  <c r="I147" i="35" s="1"/>
  <c r="M146" i="35"/>
  <c r="L146" i="35"/>
  <c r="K146" i="35"/>
  <c r="H146" i="35"/>
  <c r="I146" i="35" s="1"/>
  <c r="M145" i="35"/>
  <c r="L145" i="35"/>
  <c r="K145" i="35"/>
  <c r="H145" i="35"/>
  <c r="I145" i="35" s="1"/>
  <c r="M144" i="35"/>
  <c r="L144" i="35"/>
  <c r="K144" i="35"/>
  <c r="I144" i="35"/>
  <c r="H144" i="35"/>
  <c r="M143" i="35"/>
  <c r="L143" i="35"/>
  <c r="K143" i="35"/>
  <c r="H143" i="35"/>
  <c r="I143" i="35" s="1"/>
  <c r="M142" i="35"/>
  <c r="L142" i="35"/>
  <c r="K142" i="35"/>
  <c r="H142" i="35"/>
  <c r="I142" i="35" s="1"/>
  <c r="M141" i="35"/>
  <c r="L141" i="35"/>
  <c r="K141" i="35"/>
  <c r="H141" i="35"/>
  <c r="I141" i="35" s="1"/>
  <c r="M140" i="35"/>
  <c r="L140" i="35"/>
  <c r="K140" i="35"/>
  <c r="H140" i="35"/>
  <c r="I140" i="35" s="1"/>
  <c r="M139" i="35"/>
  <c r="L139" i="35"/>
  <c r="K139" i="35"/>
  <c r="H139" i="35"/>
  <c r="I139" i="35" s="1"/>
  <c r="M138" i="35"/>
  <c r="L138" i="35"/>
  <c r="K138" i="35"/>
  <c r="H138" i="35"/>
  <c r="I138" i="35" s="1"/>
  <c r="M137" i="35"/>
  <c r="L137" i="35"/>
  <c r="K137" i="35"/>
  <c r="H137" i="35"/>
  <c r="I137" i="35" s="1"/>
  <c r="M136" i="35"/>
  <c r="L136" i="35"/>
  <c r="K136" i="35"/>
  <c r="H136" i="35"/>
  <c r="I136" i="35" s="1"/>
  <c r="M135" i="35"/>
  <c r="L135" i="35"/>
  <c r="K135" i="35"/>
  <c r="H135" i="35"/>
  <c r="I135" i="35" s="1"/>
  <c r="M134" i="35"/>
  <c r="L134" i="35"/>
  <c r="K134" i="35"/>
  <c r="H134" i="35"/>
  <c r="I134" i="35" s="1"/>
  <c r="M133" i="35"/>
  <c r="L133" i="35"/>
  <c r="K133" i="35"/>
  <c r="H133" i="35"/>
  <c r="I133" i="35" s="1"/>
  <c r="M132" i="35"/>
  <c r="L132" i="35"/>
  <c r="K132" i="35"/>
  <c r="H132" i="35"/>
  <c r="I132" i="35" s="1"/>
  <c r="M131" i="35"/>
  <c r="L131" i="35"/>
  <c r="K131" i="35"/>
  <c r="H131" i="35"/>
  <c r="I131" i="35" s="1"/>
  <c r="M130" i="35"/>
  <c r="L130" i="35"/>
  <c r="K130" i="35"/>
  <c r="H130" i="35"/>
  <c r="I130" i="35" s="1"/>
  <c r="M129" i="35"/>
  <c r="L129" i="35"/>
  <c r="K129" i="35"/>
  <c r="H129" i="35"/>
  <c r="I129" i="35" s="1"/>
  <c r="M128" i="35"/>
  <c r="L128" i="35"/>
  <c r="K128" i="35"/>
  <c r="H128" i="35"/>
  <c r="I128" i="35" s="1"/>
  <c r="M127" i="35"/>
  <c r="L127" i="35"/>
  <c r="K127" i="35"/>
  <c r="H127" i="35"/>
  <c r="I127" i="35" s="1"/>
  <c r="M126" i="35"/>
  <c r="L126" i="35"/>
  <c r="K126" i="35"/>
  <c r="H126" i="35"/>
  <c r="I126" i="35" s="1"/>
  <c r="M125" i="35"/>
  <c r="L125" i="35"/>
  <c r="K125" i="35"/>
  <c r="H125" i="35"/>
  <c r="I125" i="35" s="1"/>
  <c r="M124" i="35"/>
  <c r="L124" i="35"/>
  <c r="K124" i="35"/>
  <c r="H124" i="35"/>
  <c r="I124" i="35" s="1"/>
  <c r="M123" i="35"/>
  <c r="L123" i="35"/>
  <c r="K123" i="35"/>
  <c r="H123" i="35"/>
  <c r="I123" i="35" s="1"/>
  <c r="M122" i="35"/>
  <c r="L122" i="35"/>
  <c r="K122" i="35"/>
  <c r="H122" i="35"/>
  <c r="I122" i="35" s="1"/>
  <c r="M121" i="35"/>
  <c r="L121" i="35"/>
  <c r="K121" i="35"/>
  <c r="H121" i="35"/>
  <c r="I121" i="35" s="1"/>
  <c r="M120" i="35"/>
  <c r="L120" i="35"/>
  <c r="K120" i="35"/>
  <c r="H120" i="35"/>
  <c r="I120" i="35" s="1"/>
  <c r="M119" i="35"/>
  <c r="L119" i="35"/>
  <c r="K119" i="35"/>
  <c r="H119" i="35"/>
  <c r="I119" i="35" s="1"/>
  <c r="M118" i="35"/>
  <c r="L118" i="35"/>
  <c r="K118" i="35"/>
  <c r="H118" i="35"/>
  <c r="I118" i="35" s="1"/>
  <c r="M117" i="35"/>
  <c r="L117" i="35"/>
  <c r="K117" i="35"/>
  <c r="H117" i="35"/>
  <c r="I117" i="35" s="1"/>
  <c r="M116" i="35"/>
  <c r="L116" i="35"/>
  <c r="K116" i="35"/>
  <c r="H116" i="35"/>
  <c r="I116" i="35" s="1"/>
  <c r="M115" i="35"/>
  <c r="L115" i="35"/>
  <c r="K115" i="35"/>
  <c r="H115" i="35"/>
  <c r="I115" i="35" s="1"/>
  <c r="M114" i="35"/>
  <c r="L114" i="35"/>
  <c r="K114" i="35"/>
  <c r="H114" i="35"/>
  <c r="I114" i="35" s="1"/>
  <c r="M113" i="35"/>
  <c r="L113" i="35"/>
  <c r="K113" i="35"/>
  <c r="H113" i="35"/>
  <c r="I113" i="35" s="1"/>
  <c r="M112" i="35"/>
  <c r="L112" i="35"/>
  <c r="K112" i="35"/>
  <c r="H112" i="35"/>
  <c r="I112" i="35" s="1"/>
  <c r="M111" i="35"/>
  <c r="L111" i="35"/>
  <c r="K111" i="35"/>
  <c r="H111" i="35"/>
  <c r="I111" i="35" s="1"/>
  <c r="M110" i="35"/>
  <c r="L110" i="35"/>
  <c r="K110" i="35"/>
  <c r="H110" i="35"/>
  <c r="I110" i="35" s="1"/>
  <c r="M109" i="35"/>
  <c r="L109" i="35"/>
  <c r="K109" i="35"/>
  <c r="H109" i="35"/>
  <c r="I109" i="35" s="1"/>
  <c r="M108" i="35"/>
  <c r="L108" i="35"/>
  <c r="K108" i="35"/>
  <c r="H108" i="35"/>
  <c r="I108" i="35" s="1"/>
  <c r="M107" i="35"/>
  <c r="L107" i="35"/>
  <c r="K107" i="35"/>
  <c r="H107" i="35"/>
  <c r="I107" i="35" s="1"/>
  <c r="M106" i="35"/>
  <c r="L106" i="35"/>
  <c r="K106" i="35"/>
  <c r="H106" i="35"/>
  <c r="I106" i="35" s="1"/>
  <c r="M105" i="35"/>
  <c r="L105" i="35"/>
  <c r="K105" i="35"/>
  <c r="H105" i="35"/>
  <c r="I105" i="35" s="1"/>
  <c r="M104" i="35"/>
  <c r="L104" i="35"/>
  <c r="K104" i="35"/>
  <c r="H104" i="35"/>
  <c r="I104" i="35" s="1"/>
  <c r="M103" i="35"/>
  <c r="L103" i="35"/>
  <c r="K103" i="35"/>
  <c r="H103" i="35"/>
  <c r="I103" i="35" s="1"/>
  <c r="M102" i="35"/>
  <c r="L102" i="35"/>
  <c r="K102" i="35"/>
  <c r="H102" i="35"/>
  <c r="I102" i="35" s="1"/>
  <c r="M101" i="35"/>
  <c r="L101" i="35"/>
  <c r="K101" i="35"/>
  <c r="H101" i="35"/>
  <c r="I101" i="35" s="1"/>
  <c r="M100" i="35"/>
  <c r="L100" i="35"/>
  <c r="K100" i="35"/>
  <c r="H100" i="35"/>
  <c r="I100" i="35" s="1"/>
  <c r="M99" i="35"/>
  <c r="L99" i="35"/>
  <c r="K99" i="35"/>
  <c r="H99" i="35"/>
  <c r="I99" i="35" s="1"/>
  <c r="M98" i="35"/>
  <c r="L98" i="35"/>
  <c r="K98" i="35"/>
  <c r="H98" i="35"/>
  <c r="I98" i="35" s="1"/>
  <c r="M97" i="35"/>
  <c r="L97" i="35"/>
  <c r="K97" i="35"/>
  <c r="H97" i="35"/>
  <c r="I97" i="35" s="1"/>
  <c r="M96" i="35"/>
  <c r="L96" i="35"/>
  <c r="K96" i="35"/>
  <c r="H96" i="35"/>
  <c r="I96" i="35" s="1"/>
  <c r="M95" i="35"/>
  <c r="L95" i="35"/>
  <c r="K95" i="35"/>
  <c r="H95" i="35"/>
  <c r="I95" i="35" s="1"/>
  <c r="M94" i="35"/>
  <c r="L94" i="35"/>
  <c r="K94" i="35"/>
  <c r="H94" i="35"/>
  <c r="I94" i="35" s="1"/>
  <c r="M93" i="35"/>
  <c r="L93" i="35"/>
  <c r="K93" i="35"/>
  <c r="H93" i="35"/>
  <c r="I93" i="35" s="1"/>
  <c r="M92" i="35"/>
  <c r="L92" i="35"/>
  <c r="K92" i="35"/>
  <c r="H92" i="35"/>
  <c r="I92" i="35" s="1"/>
  <c r="M91" i="35"/>
  <c r="L91" i="35"/>
  <c r="K91" i="35"/>
  <c r="H91" i="35"/>
  <c r="I91" i="35" s="1"/>
  <c r="M90" i="35"/>
  <c r="L90" i="35"/>
  <c r="K90" i="35"/>
  <c r="H90" i="35"/>
  <c r="I90" i="35" s="1"/>
  <c r="M89" i="35"/>
  <c r="L89" i="35"/>
  <c r="K89" i="35"/>
  <c r="H89" i="35"/>
  <c r="I89" i="35" s="1"/>
  <c r="M88" i="35"/>
  <c r="L88" i="35"/>
  <c r="K88" i="35"/>
  <c r="H88" i="35"/>
  <c r="I88" i="35" s="1"/>
  <c r="M87" i="35"/>
  <c r="L87" i="35"/>
  <c r="K87" i="35"/>
  <c r="H87" i="35"/>
  <c r="I87" i="35" s="1"/>
  <c r="M86" i="35"/>
  <c r="L86" i="35"/>
  <c r="K86" i="35"/>
  <c r="H86" i="35"/>
  <c r="I86" i="35" s="1"/>
  <c r="M85" i="35"/>
  <c r="L85" i="35"/>
  <c r="K85" i="35"/>
  <c r="H85" i="35"/>
  <c r="I85" i="35" s="1"/>
  <c r="M84" i="35"/>
  <c r="L84" i="35"/>
  <c r="K84" i="35"/>
  <c r="H84" i="35"/>
  <c r="I84" i="35" s="1"/>
  <c r="M83" i="35"/>
  <c r="L83" i="35"/>
  <c r="K83" i="35"/>
  <c r="H83" i="35"/>
  <c r="I83" i="35" s="1"/>
  <c r="M82" i="35"/>
  <c r="L82" i="35"/>
  <c r="K82" i="35"/>
  <c r="H82" i="35"/>
  <c r="I82" i="35" s="1"/>
  <c r="M81" i="35"/>
  <c r="L81" i="35"/>
  <c r="K81" i="35"/>
  <c r="H81" i="35"/>
  <c r="I81" i="35" s="1"/>
  <c r="M80" i="35"/>
  <c r="L80" i="35"/>
  <c r="K80" i="35"/>
  <c r="H80" i="35"/>
  <c r="I80" i="35" s="1"/>
  <c r="M79" i="35"/>
  <c r="L79" i="35"/>
  <c r="K79" i="35"/>
  <c r="H79" i="35"/>
  <c r="I79" i="35" s="1"/>
  <c r="M78" i="35"/>
  <c r="L78" i="35"/>
  <c r="K78" i="35"/>
  <c r="H78" i="35"/>
  <c r="I78" i="35" s="1"/>
  <c r="M77" i="35"/>
  <c r="L77" i="35"/>
  <c r="K77" i="35"/>
  <c r="H77" i="35"/>
  <c r="I77" i="35" s="1"/>
  <c r="M76" i="35"/>
  <c r="L76" i="35"/>
  <c r="K76" i="35"/>
  <c r="H76" i="35"/>
  <c r="I76" i="35" s="1"/>
  <c r="M75" i="35"/>
  <c r="L75" i="35"/>
  <c r="K75" i="35"/>
  <c r="H75" i="35"/>
  <c r="I75" i="35" s="1"/>
  <c r="M74" i="35"/>
  <c r="L74" i="35"/>
  <c r="K74" i="35"/>
  <c r="H74" i="35"/>
  <c r="I74" i="35" s="1"/>
  <c r="M73" i="35"/>
  <c r="L73" i="35"/>
  <c r="K73" i="35"/>
  <c r="H73" i="35"/>
  <c r="I73" i="35" s="1"/>
  <c r="M72" i="35"/>
  <c r="L72" i="35"/>
  <c r="K72" i="35"/>
  <c r="H72" i="35"/>
  <c r="I72" i="35" s="1"/>
  <c r="M71" i="35"/>
  <c r="L71" i="35"/>
  <c r="K71" i="35"/>
  <c r="H71" i="35"/>
  <c r="I71" i="35" s="1"/>
  <c r="M70" i="35"/>
  <c r="L70" i="35"/>
  <c r="K70" i="35"/>
  <c r="H70" i="35"/>
  <c r="I70" i="35" s="1"/>
  <c r="M69" i="35"/>
  <c r="L69" i="35"/>
  <c r="K69" i="35"/>
  <c r="H69" i="35"/>
  <c r="I69" i="35" s="1"/>
  <c r="M68" i="35"/>
  <c r="L68" i="35"/>
  <c r="K68" i="35"/>
  <c r="H68" i="35"/>
  <c r="I68" i="35" s="1"/>
  <c r="M67" i="35"/>
  <c r="L67" i="35"/>
  <c r="K67" i="35"/>
  <c r="H67" i="35"/>
  <c r="I67" i="35" s="1"/>
  <c r="M66" i="35"/>
  <c r="L66" i="35"/>
  <c r="K66" i="35"/>
  <c r="H66" i="35"/>
  <c r="I66" i="35" s="1"/>
  <c r="M65" i="35"/>
  <c r="L65" i="35"/>
  <c r="K65" i="35"/>
  <c r="H65" i="35"/>
  <c r="I65" i="35" s="1"/>
  <c r="M64" i="35"/>
  <c r="L64" i="35"/>
  <c r="K64" i="35"/>
  <c r="H64" i="35"/>
  <c r="I64" i="35" s="1"/>
  <c r="M63" i="35"/>
  <c r="L63" i="35"/>
  <c r="K63" i="35"/>
  <c r="H63" i="35"/>
  <c r="I63" i="35" s="1"/>
  <c r="M62" i="35"/>
  <c r="L62" i="35"/>
  <c r="K62" i="35"/>
  <c r="H62" i="35"/>
  <c r="I62" i="35" s="1"/>
  <c r="M61" i="35"/>
  <c r="L61" i="35"/>
  <c r="K61" i="35"/>
  <c r="H61" i="35"/>
  <c r="I61" i="35" s="1"/>
  <c r="M60" i="35"/>
  <c r="L60" i="35"/>
  <c r="K60" i="35"/>
  <c r="H60" i="35"/>
  <c r="I60" i="35" s="1"/>
  <c r="M59" i="35"/>
  <c r="L59" i="35"/>
  <c r="K59" i="35"/>
  <c r="H59" i="35"/>
  <c r="I59" i="35" s="1"/>
  <c r="M58" i="35"/>
  <c r="L58" i="35"/>
  <c r="K58" i="35"/>
  <c r="H58" i="35"/>
  <c r="I58" i="35" s="1"/>
  <c r="M57" i="35"/>
  <c r="L57" i="35"/>
  <c r="K57" i="35"/>
  <c r="H57" i="35"/>
  <c r="I57" i="35" s="1"/>
  <c r="M56" i="35"/>
  <c r="L56" i="35"/>
  <c r="K56" i="35"/>
  <c r="H56" i="35"/>
  <c r="I56" i="35" s="1"/>
  <c r="M55" i="35"/>
  <c r="L55" i="35"/>
  <c r="K55" i="35"/>
  <c r="H55" i="35"/>
  <c r="I55" i="35" s="1"/>
  <c r="M54" i="35"/>
  <c r="L54" i="35"/>
  <c r="K54" i="35"/>
  <c r="H54" i="35"/>
  <c r="I54" i="35" s="1"/>
  <c r="M53" i="35"/>
  <c r="L53" i="35"/>
  <c r="K53" i="35"/>
  <c r="H53" i="35"/>
  <c r="I53" i="35" s="1"/>
  <c r="M52" i="35"/>
  <c r="L52" i="35"/>
  <c r="K52" i="35"/>
  <c r="H52" i="35"/>
  <c r="I52" i="35" s="1"/>
  <c r="M51" i="35"/>
  <c r="L51" i="35"/>
  <c r="K51" i="35"/>
  <c r="H51" i="35"/>
  <c r="I51" i="35" s="1"/>
  <c r="M50" i="35"/>
  <c r="L50" i="35"/>
  <c r="K50" i="35"/>
  <c r="H50" i="35"/>
  <c r="I50" i="35" s="1"/>
  <c r="M49" i="35"/>
  <c r="L49" i="35"/>
  <c r="K49" i="35"/>
  <c r="H49" i="35"/>
  <c r="I49" i="35" s="1"/>
  <c r="M48" i="35"/>
  <c r="L48" i="35"/>
  <c r="K48" i="35"/>
  <c r="H48" i="35"/>
  <c r="I48" i="35" s="1"/>
  <c r="M47" i="35"/>
  <c r="L47" i="35"/>
  <c r="K47" i="35"/>
  <c r="H47" i="35"/>
  <c r="I47" i="35" s="1"/>
  <c r="M46" i="35"/>
  <c r="L46" i="35"/>
  <c r="K46" i="35"/>
  <c r="H46" i="35"/>
  <c r="I46" i="35" s="1"/>
  <c r="M45" i="35"/>
  <c r="L45" i="35"/>
  <c r="K45" i="35"/>
  <c r="H45" i="35"/>
  <c r="I45" i="35" s="1"/>
  <c r="M44" i="35"/>
  <c r="L44" i="35"/>
  <c r="K44" i="35"/>
  <c r="H44" i="35"/>
  <c r="I44" i="35" s="1"/>
  <c r="M43" i="35"/>
  <c r="L43" i="35"/>
  <c r="K43" i="35"/>
  <c r="H43" i="35"/>
  <c r="I43" i="35" s="1"/>
  <c r="M42" i="35"/>
  <c r="L42" i="35"/>
  <c r="K42" i="35"/>
  <c r="H42" i="35"/>
  <c r="I42" i="35" s="1"/>
  <c r="M41" i="35"/>
  <c r="L41" i="35"/>
  <c r="K41" i="35"/>
  <c r="H41" i="35"/>
  <c r="I41" i="35" s="1"/>
  <c r="M40" i="35"/>
  <c r="L40" i="35"/>
  <c r="K40" i="35"/>
  <c r="H40" i="35"/>
  <c r="I40" i="35" s="1"/>
  <c r="M39" i="35"/>
  <c r="L39" i="35"/>
  <c r="K39" i="35"/>
  <c r="H39" i="35"/>
  <c r="I39" i="35" s="1"/>
  <c r="M38" i="35"/>
  <c r="L38" i="35"/>
  <c r="K38" i="35"/>
  <c r="H38" i="35"/>
  <c r="I38" i="35" s="1"/>
  <c r="M37" i="35"/>
  <c r="L37" i="35"/>
  <c r="K37" i="35"/>
  <c r="H37" i="35"/>
  <c r="I37" i="35" s="1"/>
  <c r="M36" i="35"/>
  <c r="L36" i="35"/>
  <c r="K36" i="35"/>
  <c r="H36" i="35"/>
  <c r="I36" i="35" s="1"/>
  <c r="M35" i="35"/>
  <c r="L35" i="35"/>
  <c r="K35" i="35"/>
  <c r="H35" i="35"/>
  <c r="I35" i="35" s="1"/>
  <c r="M34" i="35"/>
  <c r="L34" i="35"/>
  <c r="K34" i="35"/>
  <c r="H34" i="35"/>
  <c r="I34" i="35" s="1"/>
  <c r="M33" i="35"/>
  <c r="L33" i="35"/>
  <c r="K33" i="35"/>
  <c r="H33" i="35"/>
  <c r="I33" i="35" s="1"/>
  <c r="M32" i="35"/>
  <c r="L32" i="35"/>
  <c r="K32" i="35"/>
  <c r="H32" i="35"/>
  <c r="I32" i="35" s="1"/>
  <c r="M31" i="35"/>
  <c r="L31" i="35"/>
  <c r="K31" i="35"/>
  <c r="H31" i="35"/>
  <c r="I31" i="35" s="1"/>
  <c r="M30" i="35"/>
  <c r="L30" i="35"/>
  <c r="K30" i="35"/>
  <c r="H30" i="35"/>
  <c r="I30" i="35" s="1"/>
  <c r="M29" i="35"/>
  <c r="L29" i="35"/>
  <c r="K29" i="35"/>
  <c r="H29" i="35"/>
  <c r="I29" i="35" s="1"/>
  <c r="M28" i="35"/>
  <c r="L28" i="35"/>
  <c r="K28" i="35"/>
  <c r="H28" i="35"/>
  <c r="I28" i="35" s="1"/>
  <c r="M27" i="35"/>
  <c r="L27" i="35"/>
  <c r="K27" i="35"/>
  <c r="H27" i="35"/>
  <c r="I27" i="35" s="1"/>
  <c r="M26" i="35"/>
  <c r="L26" i="35"/>
  <c r="K26" i="35"/>
  <c r="H26" i="35"/>
  <c r="I26" i="35" s="1"/>
  <c r="M25" i="35"/>
  <c r="L25" i="35"/>
  <c r="K25" i="35"/>
  <c r="H25" i="35"/>
  <c r="I25" i="35" s="1"/>
  <c r="M24" i="35"/>
  <c r="L24" i="35"/>
  <c r="K24" i="35"/>
  <c r="H24" i="35"/>
  <c r="I24" i="35" s="1"/>
  <c r="M23" i="35"/>
  <c r="L23" i="35"/>
  <c r="K23" i="35"/>
  <c r="H23" i="35"/>
  <c r="I23" i="35" s="1"/>
  <c r="M22" i="35"/>
  <c r="L22" i="35"/>
  <c r="K22" i="35"/>
  <c r="H22" i="35"/>
  <c r="I22" i="35" s="1"/>
  <c r="M21" i="35"/>
  <c r="L21" i="35"/>
  <c r="K21" i="35"/>
  <c r="H21" i="35"/>
  <c r="I21" i="35" s="1"/>
  <c r="M20" i="35"/>
  <c r="L20" i="35"/>
  <c r="K20" i="35"/>
  <c r="H20" i="35"/>
  <c r="I20" i="35" s="1"/>
  <c r="M19" i="35"/>
  <c r="L19" i="35"/>
  <c r="K19" i="35"/>
  <c r="H19" i="35"/>
  <c r="I19" i="35" s="1"/>
  <c r="M18" i="35"/>
  <c r="L18" i="35"/>
  <c r="K18" i="35"/>
  <c r="H18" i="35"/>
  <c r="I18" i="35" s="1"/>
  <c r="M17" i="35"/>
  <c r="L17" i="35"/>
  <c r="K17" i="35"/>
  <c r="H17" i="35"/>
  <c r="I17" i="35" s="1"/>
  <c r="M16" i="35"/>
  <c r="L16" i="35"/>
  <c r="K16" i="35"/>
  <c r="H16" i="35"/>
  <c r="I16" i="35" s="1"/>
  <c r="M15" i="35"/>
  <c r="L15" i="35"/>
  <c r="K15" i="35"/>
  <c r="H15" i="35"/>
  <c r="I15" i="35" s="1"/>
  <c r="M14" i="35"/>
  <c r="L14" i="35"/>
  <c r="K14" i="35"/>
  <c r="H14" i="35"/>
  <c r="I14" i="35" s="1"/>
  <c r="M13" i="35"/>
  <c r="L13" i="35"/>
  <c r="K13" i="35"/>
  <c r="H13" i="35"/>
  <c r="I13" i="35" s="1"/>
  <c r="M12" i="35"/>
  <c r="L12" i="35"/>
  <c r="K12" i="35"/>
  <c r="H12" i="35"/>
  <c r="I12" i="35" s="1"/>
  <c r="M11" i="35"/>
  <c r="L11" i="35"/>
  <c r="K11" i="35"/>
  <c r="H11" i="35"/>
  <c r="I11" i="35" s="1"/>
  <c r="M10" i="35"/>
  <c r="L10" i="35"/>
  <c r="K10" i="35"/>
  <c r="H10" i="35"/>
  <c r="I10" i="35" s="1"/>
  <c r="M9" i="35"/>
  <c r="L9" i="35"/>
  <c r="K9" i="35"/>
  <c r="H9" i="35"/>
  <c r="I9" i="35" s="1"/>
  <c r="M8" i="35"/>
  <c r="L8" i="35"/>
  <c r="K8" i="35"/>
  <c r="H8" i="35"/>
  <c r="I8" i="35" s="1"/>
  <c r="M7" i="35"/>
  <c r="L7" i="35"/>
  <c r="K7" i="35"/>
  <c r="H7" i="35"/>
  <c r="I7" i="35" s="1"/>
  <c r="M6" i="35"/>
  <c r="L6" i="35"/>
  <c r="K6" i="35"/>
  <c r="H6" i="35"/>
  <c r="I6" i="35" s="1"/>
  <c r="M5" i="35"/>
  <c r="L5" i="35"/>
  <c r="K5" i="35"/>
  <c r="H5" i="35"/>
  <c r="I5" i="35" s="1"/>
  <c r="M4" i="35"/>
  <c r="L4" i="35"/>
  <c r="K4" i="35"/>
  <c r="H4" i="35"/>
  <c r="I4" i="35" s="1"/>
  <c r="M3" i="35"/>
  <c r="L3" i="35"/>
  <c r="K3" i="35"/>
  <c r="H3" i="35"/>
  <c r="I3" i="35" s="1"/>
  <c r="M2" i="35"/>
  <c r="L2" i="35"/>
  <c r="K2" i="35"/>
  <c r="H2" i="35"/>
  <c r="I2" i="35" s="1"/>
  <c r="B753" i="34"/>
  <c r="B752" i="34" s="1"/>
  <c r="L750" i="34"/>
  <c r="K750" i="34"/>
  <c r="I750" i="34"/>
  <c r="H750" i="34"/>
  <c r="L749" i="34"/>
  <c r="K749" i="34"/>
  <c r="H749" i="34"/>
  <c r="I749" i="34" s="1"/>
  <c r="L748" i="34"/>
  <c r="K748" i="34"/>
  <c r="H748" i="34"/>
  <c r="I748" i="34" s="1"/>
  <c r="L747" i="34"/>
  <c r="K747" i="34"/>
  <c r="I747" i="34"/>
  <c r="H747" i="34"/>
  <c r="L746" i="34"/>
  <c r="K746" i="34"/>
  <c r="I746" i="34"/>
  <c r="H746" i="34"/>
  <c r="L745" i="34"/>
  <c r="K745" i="34"/>
  <c r="I745" i="34"/>
  <c r="H745" i="34"/>
  <c r="L744" i="34"/>
  <c r="K744" i="34"/>
  <c r="H744" i="34"/>
  <c r="I744" i="34" s="1"/>
  <c r="L743" i="34"/>
  <c r="K743" i="34"/>
  <c r="H743" i="34"/>
  <c r="I743" i="34" s="1"/>
  <c r="L742" i="34"/>
  <c r="K742" i="34"/>
  <c r="H742" i="34"/>
  <c r="I742" i="34" s="1"/>
  <c r="L741" i="34"/>
  <c r="K741" i="34"/>
  <c r="H741" i="34"/>
  <c r="I741" i="34" s="1"/>
  <c r="L740" i="34"/>
  <c r="K740" i="34"/>
  <c r="H740" i="34"/>
  <c r="I740" i="34" s="1"/>
  <c r="L739" i="34"/>
  <c r="K739" i="34"/>
  <c r="H739" i="34"/>
  <c r="I739" i="34" s="1"/>
  <c r="L738" i="34"/>
  <c r="K738" i="34"/>
  <c r="I738" i="34"/>
  <c r="H738" i="34"/>
  <c r="L737" i="34"/>
  <c r="K737" i="34"/>
  <c r="H737" i="34"/>
  <c r="I737" i="34" s="1"/>
  <c r="L736" i="34"/>
  <c r="K736" i="34"/>
  <c r="I736" i="34"/>
  <c r="H736" i="34"/>
  <c r="L735" i="34"/>
  <c r="K735" i="34"/>
  <c r="I735" i="34"/>
  <c r="H735" i="34"/>
  <c r="L734" i="34"/>
  <c r="K734" i="34"/>
  <c r="H734" i="34"/>
  <c r="I734" i="34" s="1"/>
  <c r="L733" i="34"/>
  <c r="K733" i="34"/>
  <c r="H733" i="34"/>
  <c r="I733" i="34" s="1"/>
  <c r="L732" i="34"/>
  <c r="K732" i="34"/>
  <c r="I732" i="34"/>
  <c r="H732" i="34"/>
  <c r="L731" i="34"/>
  <c r="K731" i="34"/>
  <c r="H731" i="34"/>
  <c r="I731" i="34" s="1"/>
  <c r="L730" i="34"/>
  <c r="K730" i="34"/>
  <c r="I730" i="34"/>
  <c r="H730" i="34"/>
  <c r="L729" i="34"/>
  <c r="K729" i="34"/>
  <c r="H729" i="34"/>
  <c r="I729" i="34" s="1"/>
  <c r="L728" i="34"/>
  <c r="K728" i="34"/>
  <c r="H728" i="34"/>
  <c r="I728" i="34" s="1"/>
  <c r="L727" i="34"/>
  <c r="K727" i="34"/>
  <c r="H727" i="34"/>
  <c r="I727" i="34" s="1"/>
  <c r="L726" i="34"/>
  <c r="K726" i="34"/>
  <c r="H726" i="34"/>
  <c r="I726" i="34" s="1"/>
  <c r="L725" i="34"/>
  <c r="K725" i="34"/>
  <c r="I725" i="34"/>
  <c r="H725" i="34"/>
  <c r="L724" i="34"/>
  <c r="K724" i="34"/>
  <c r="I724" i="34"/>
  <c r="H724" i="34"/>
  <c r="L723" i="34"/>
  <c r="K723" i="34"/>
  <c r="I723" i="34"/>
  <c r="H723" i="34"/>
  <c r="L722" i="34"/>
  <c r="K722" i="34"/>
  <c r="I722" i="34"/>
  <c r="H722" i="34"/>
  <c r="L721" i="34"/>
  <c r="K721" i="34"/>
  <c r="H721" i="34"/>
  <c r="I721" i="34" s="1"/>
  <c r="L720" i="34"/>
  <c r="K720" i="34"/>
  <c r="I720" i="34"/>
  <c r="H720" i="34"/>
  <c r="L719" i="34"/>
  <c r="K719" i="34"/>
  <c r="I719" i="34"/>
  <c r="H719" i="34"/>
  <c r="L718" i="34"/>
  <c r="K718" i="34"/>
  <c r="I718" i="34"/>
  <c r="H718" i="34"/>
  <c r="L717" i="34"/>
  <c r="K717" i="34"/>
  <c r="H717" i="34"/>
  <c r="I717" i="34" s="1"/>
  <c r="L716" i="34"/>
  <c r="K716" i="34"/>
  <c r="I716" i="34"/>
  <c r="H716" i="34"/>
  <c r="L715" i="34"/>
  <c r="K715" i="34"/>
  <c r="H715" i="34"/>
  <c r="I715" i="34" s="1"/>
  <c r="L714" i="34"/>
  <c r="K714" i="34"/>
  <c r="I714" i="34"/>
  <c r="H714" i="34"/>
  <c r="L713" i="34"/>
  <c r="K713" i="34"/>
  <c r="I713" i="34"/>
  <c r="H713" i="34"/>
  <c r="L712" i="34"/>
  <c r="K712" i="34"/>
  <c r="H712" i="34"/>
  <c r="I712" i="34" s="1"/>
  <c r="L711" i="34"/>
  <c r="K711" i="34"/>
  <c r="H711" i="34"/>
  <c r="I711" i="34" s="1"/>
  <c r="L710" i="34"/>
  <c r="K710" i="34"/>
  <c r="H710" i="34"/>
  <c r="I710" i="34" s="1"/>
  <c r="L709" i="34"/>
  <c r="K709" i="34"/>
  <c r="H709" i="34"/>
  <c r="I709" i="34" s="1"/>
  <c r="L708" i="34"/>
  <c r="K708" i="34"/>
  <c r="I708" i="34"/>
  <c r="H708" i="34"/>
  <c r="L707" i="34"/>
  <c r="K707" i="34"/>
  <c r="I707" i="34"/>
  <c r="H707" i="34"/>
  <c r="L706" i="34"/>
  <c r="K706" i="34"/>
  <c r="I706" i="34"/>
  <c r="H706" i="34"/>
  <c r="L705" i="34"/>
  <c r="K705" i="34"/>
  <c r="H705" i="34"/>
  <c r="I705" i="34" s="1"/>
  <c r="L704" i="34"/>
  <c r="K704" i="34"/>
  <c r="H704" i="34"/>
  <c r="I704" i="34" s="1"/>
  <c r="L703" i="34"/>
  <c r="K703" i="34"/>
  <c r="I703" i="34"/>
  <c r="H703" i="34"/>
  <c r="L702" i="34"/>
  <c r="K702" i="34"/>
  <c r="I702" i="34"/>
  <c r="H702" i="34"/>
  <c r="L701" i="34"/>
  <c r="K701" i="34"/>
  <c r="H701" i="34"/>
  <c r="I701" i="34" s="1"/>
  <c r="L700" i="34"/>
  <c r="K700" i="34"/>
  <c r="H700" i="34"/>
  <c r="I700" i="34" s="1"/>
  <c r="L699" i="34"/>
  <c r="K699" i="34"/>
  <c r="H699" i="34"/>
  <c r="I699" i="34" s="1"/>
  <c r="L698" i="34"/>
  <c r="K698" i="34"/>
  <c r="H698" i="34"/>
  <c r="I698" i="34" s="1"/>
  <c r="L697" i="34"/>
  <c r="K697" i="34"/>
  <c r="I697" i="34"/>
  <c r="H697" i="34"/>
  <c r="L696" i="34"/>
  <c r="K696" i="34"/>
  <c r="I696" i="34"/>
  <c r="H696" i="34"/>
  <c r="L695" i="34"/>
  <c r="K695" i="34"/>
  <c r="H695" i="34"/>
  <c r="I695" i="34" s="1"/>
  <c r="L694" i="34"/>
  <c r="K694" i="34"/>
  <c r="I694" i="34"/>
  <c r="H694" i="34"/>
  <c r="L693" i="34"/>
  <c r="K693" i="34"/>
  <c r="H693" i="34"/>
  <c r="I693" i="34" s="1"/>
  <c r="L692" i="34"/>
  <c r="K692" i="34"/>
  <c r="I692" i="34"/>
  <c r="H692" i="34"/>
  <c r="L691" i="34"/>
  <c r="K691" i="34"/>
  <c r="I691" i="34"/>
  <c r="H691" i="34"/>
  <c r="L690" i="34"/>
  <c r="K690" i="34"/>
  <c r="H690" i="34"/>
  <c r="I690" i="34" s="1"/>
  <c r="L689" i="34"/>
  <c r="K689" i="34"/>
  <c r="H689" i="34"/>
  <c r="I689" i="34" s="1"/>
  <c r="L688" i="34"/>
  <c r="K688" i="34"/>
  <c r="H688" i="34"/>
  <c r="I688" i="34" s="1"/>
  <c r="L687" i="34"/>
  <c r="K687" i="34"/>
  <c r="H687" i="34"/>
  <c r="I687" i="34" s="1"/>
  <c r="L686" i="34"/>
  <c r="K686" i="34"/>
  <c r="I686" i="34"/>
  <c r="H686" i="34"/>
  <c r="L685" i="34"/>
  <c r="K685" i="34"/>
  <c r="H685" i="34"/>
  <c r="I685" i="34" s="1"/>
  <c r="L684" i="34"/>
  <c r="K684" i="34"/>
  <c r="I684" i="34"/>
  <c r="H684" i="34"/>
  <c r="L683" i="34"/>
  <c r="K683" i="34"/>
  <c r="H683" i="34"/>
  <c r="I683" i="34" s="1"/>
  <c r="L682" i="34"/>
  <c r="K682" i="34"/>
  <c r="H682" i="34"/>
  <c r="I682" i="34" s="1"/>
  <c r="L681" i="34"/>
  <c r="K681" i="34"/>
  <c r="I681" i="34"/>
  <c r="H681" i="34"/>
  <c r="L680" i="34"/>
  <c r="K680" i="34"/>
  <c r="I680" i="34"/>
  <c r="H680" i="34"/>
  <c r="L679" i="34"/>
  <c r="K679" i="34"/>
  <c r="I679" i="34"/>
  <c r="H679" i="34"/>
  <c r="L678" i="34"/>
  <c r="K678" i="34"/>
  <c r="H678" i="34"/>
  <c r="I678" i="34" s="1"/>
  <c r="L677" i="34"/>
  <c r="K677" i="34"/>
  <c r="H677" i="34"/>
  <c r="I677" i="34" s="1"/>
  <c r="L676" i="34"/>
  <c r="K676" i="34"/>
  <c r="H676" i="34"/>
  <c r="I676" i="34" s="1"/>
  <c r="L675" i="34"/>
  <c r="K675" i="34"/>
  <c r="H675" i="34"/>
  <c r="I675" i="34" s="1"/>
  <c r="L674" i="34"/>
  <c r="K674" i="34"/>
  <c r="I674" i="34"/>
  <c r="H674" i="34"/>
  <c r="L673" i="34"/>
  <c r="K673" i="34"/>
  <c r="H673" i="34"/>
  <c r="I673" i="34" s="1"/>
  <c r="L672" i="34"/>
  <c r="K672" i="34"/>
  <c r="H672" i="34"/>
  <c r="I672" i="34" s="1"/>
  <c r="L671" i="34"/>
  <c r="K671" i="34"/>
  <c r="H671" i="34"/>
  <c r="I671" i="34" s="1"/>
  <c r="L670" i="34"/>
  <c r="K670" i="34"/>
  <c r="I670" i="34"/>
  <c r="H670" i="34"/>
  <c r="L669" i="34"/>
  <c r="K669" i="34"/>
  <c r="H669" i="34"/>
  <c r="I669" i="34" s="1"/>
  <c r="L668" i="34"/>
  <c r="K668" i="34"/>
  <c r="H668" i="34"/>
  <c r="I668" i="34" s="1"/>
  <c r="L667" i="34"/>
  <c r="K667" i="34"/>
  <c r="H667" i="34"/>
  <c r="I667" i="34" s="1"/>
  <c r="L666" i="34"/>
  <c r="K666" i="34"/>
  <c r="H666" i="34"/>
  <c r="I666" i="34" s="1"/>
  <c r="L665" i="34"/>
  <c r="K665" i="34"/>
  <c r="I665" i="34"/>
  <c r="H665" i="34"/>
  <c r="L664" i="34"/>
  <c r="K664" i="34"/>
  <c r="I664" i="34"/>
  <c r="H664" i="34"/>
  <c r="L663" i="34"/>
  <c r="K663" i="34"/>
  <c r="H663" i="34"/>
  <c r="I663" i="34" s="1"/>
  <c r="L662" i="34"/>
  <c r="K662" i="34"/>
  <c r="I662" i="34"/>
  <c r="H662" i="34"/>
  <c r="L661" i="34"/>
  <c r="K661" i="34"/>
  <c r="H661" i="34"/>
  <c r="I661" i="34" s="1"/>
  <c r="L660" i="34"/>
  <c r="K660" i="34"/>
  <c r="H660" i="34"/>
  <c r="I660" i="34" s="1"/>
  <c r="L659" i="34"/>
  <c r="K659" i="34"/>
  <c r="I659" i="34"/>
  <c r="H659" i="34"/>
  <c r="L658" i="34"/>
  <c r="K658" i="34"/>
  <c r="I658" i="34"/>
  <c r="H658" i="34"/>
  <c r="L657" i="34"/>
  <c r="K657" i="34"/>
  <c r="H657" i="34"/>
  <c r="I657" i="34" s="1"/>
  <c r="L656" i="34"/>
  <c r="K656" i="34"/>
  <c r="I656" i="34"/>
  <c r="H656" i="34"/>
  <c r="L655" i="34"/>
  <c r="K655" i="34"/>
  <c r="H655" i="34"/>
  <c r="I655" i="34" s="1"/>
  <c r="L654" i="34"/>
  <c r="K654" i="34"/>
  <c r="I654" i="34"/>
  <c r="H654" i="34"/>
  <c r="L653" i="34"/>
  <c r="K653" i="34"/>
  <c r="I653" i="34"/>
  <c r="H653" i="34"/>
  <c r="L652" i="34"/>
  <c r="K652" i="34"/>
  <c r="H652" i="34"/>
  <c r="I652" i="34" s="1"/>
  <c r="L651" i="34"/>
  <c r="K651" i="34"/>
  <c r="H651" i="34"/>
  <c r="I651" i="34" s="1"/>
  <c r="L650" i="34"/>
  <c r="K650" i="34"/>
  <c r="I650" i="34"/>
  <c r="H650" i="34"/>
  <c r="L649" i="34"/>
  <c r="K649" i="34"/>
  <c r="H649" i="34"/>
  <c r="I649" i="34" s="1"/>
  <c r="L648" i="34"/>
  <c r="K648" i="34"/>
  <c r="I648" i="34"/>
  <c r="H648" i="34"/>
  <c r="L647" i="34"/>
  <c r="K647" i="34"/>
  <c r="I647" i="34"/>
  <c r="H647" i="34"/>
  <c r="L646" i="34"/>
  <c r="K646" i="34"/>
  <c r="H646" i="34"/>
  <c r="I646" i="34" s="1"/>
  <c r="L645" i="34"/>
  <c r="K645" i="34"/>
  <c r="H645" i="34"/>
  <c r="I645" i="34" s="1"/>
  <c r="L644" i="34"/>
  <c r="K644" i="34"/>
  <c r="I644" i="34"/>
  <c r="H644" i="34"/>
  <c r="L643" i="34"/>
  <c r="K643" i="34"/>
  <c r="H643" i="34"/>
  <c r="I643" i="34" s="1"/>
  <c r="L642" i="34"/>
  <c r="K642" i="34"/>
  <c r="I642" i="34"/>
  <c r="H642" i="34"/>
  <c r="L641" i="34"/>
  <c r="K641" i="34"/>
  <c r="H641" i="34"/>
  <c r="I641" i="34" s="1"/>
  <c r="L640" i="34"/>
  <c r="K640" i="34"/>
  <c r="H640" i="34"/>
  <c r="I640" i="34" s="1"/>
  <c r="L639" i="34"/>
  <c r="K639" i="34"/>
  <c r="H639" i="34"/>
  <c r="I639" i="34" s="1"/>
  <c r="L638" i="34"/>
  <c r="K638" i="34"/>
  <c r="H638" i="34"/>
  <c r="I638" i="34" s="1"/>
  <c r="L637" i="34"/>
  <c r="K637" i="34"/>
  <c r="H637" i="34"/>
  <c r="I637" i="34" s="1"/>
  <c r="L636" i="34"/>
  <c r="K636" i="34"/>
  <c r="I636" i="34"/>
  <c r="H636" i="34"/>
  <c r="L635" i="34"/>
  <c r="K635" i="34"/>
  <c r="H635" i="34"/>
  <c r="I635" i="34" s="1"/>
  <c r="L634" i="34"/>
  <c r="K634" i="34"/>
  <c r="H634" i="34"/>
  <c r="I634" i="34" s="1"/>
  <c r="L633" i="34"/>
  <c r="K633" i="34"/>
  <c r="I633" i="34"/>
  <c r="H633" i="34"/>
  <c r="L632" i="34"/>
  <c r="K632" i="34"/>
  <c r="I632" i="34"/>
  <c r="H632" i="34"/>
  <c r="L631" i="34"/>
  <c r="K631" i="34"/>
  <c r="I631" i="34"/>
  <c r="H631" i="34"/>
  <c r="L630" i="34"/>
  <c r="K630" i="34"/>
  <c r="H630" i="34"/>
  <c r="I630" i="34" s="1"/>
  <c r="L629" i="34"/>
  <c r="K629" i="34"/>
  <c r="I629" i="34"/>
  <c r="H629" i="34"/>
  <c r="L628" i="34"/>
  <c r="K628" i="34"/>
  <c r="I628" i="34"/>
  <c r="H628" i="34"/>
  <c r="L627" i="34"/>
  <c r="K627" i="34"/>
  <c r="H627" i="34"/>
  <c r="I627" i="34" s="1"/>
  <c r="L626" i="34"/>
  <c r="K626" i="34"/>
  <c r="I626" i="34"/>
  <c r="H626" i="34"/>
  <c r="L625" i="34"/>
  <c r="K625" i="34"/>
  <c r="I625" i="34"/>
  <c r="H625" i="34"/>
  <c r="L624" i="34"/>
  <c r="K624" i="34"/>
  <c r="H624" i="34"/>
  <c r="I624" i="34" s="1"/>
  <c r="L623" i="34"/>
  <c r="K623" i="34"/>
  <c r="H623" i="34"/>
  <c r="I623" i="34" s="1"/>
  <c r="L622" i="34"/>
  <c r="K622" i="34"/>
  <c r="H622" i="34"/>
  <c r="I622" i="34" s="1"/>
  <c r="L621" i="34"/>
  <c r="K621" i="34"/>
  <c r="I621" i="34"/>
  <c r="H621" i="34"/>
  <c r="L620" i="34"/>
  <c r="K620" i="34"/>
  <c r="I620" i="34"/>
  <c r="H620" i="34"/>
  <c r="L619" i="34"/>
  <c r="K619" i="34"/>
  <c r="H619" i="34"/>
  <c r="I619" i="34" s="1"/>
  <c r="L618" i="34"/>
  <c r="K618" i="34"/>
  <c r="H618" i="34"/>
  <c r="I618" i="34" s="1"/>
  <c r="L617" i="34"/>
  <c r="K617" i="34"/>
  <c r="H617" i="34"/>
  <c r="I617" i="34" s="1"/>
  <c r="L616" i="34"/>
  <c r="K616" i="34"/>
  <c r="H616" i="34"/>
  <c r="I616" i="34" s="1"/>
  <c r="L615" i="34"/>
  <c r="K615" i="34"/>
  <c r="I615" i="34"/>
  <c r="H615" i="34"/>
  <c r="L614" i="34"/>
  <c r="K614" i="34"/>
  <c r="I614" i="34"/>
  <c r="H614" i="34"/>
  <c r="L613" i="34"/>
  <c r="K613" i="34"/>
  <c r="H613" i="34"/>
  <c r="I613" i="34" s="1"/>
  <c r="L612" i="34"/>
  <c r="K612" i="34"/>
  <c r="I612" i="34"/>
  <c r="H612" i="34"/>
  <c r="L611" i="34"/>
  <c r="K611" i="34"/>
  <c r="I611" i="34"/>
  <c r="H611" i="34"/>
  <c r="L610" i="34"/>
  <c r="K610" i="34"/>
  <c r="H610" i="34"/>
  <c r="I610" i="34" s="1"/>
  <c r="L609" i="34"/>
  <c r="K609" i="34"/>
  <c r="H609" i="34"/>
  <c r="I609" i="34" s="1"/>
  <c r="L608" i="34"/>
  <c r="K608" i="34"/>
  <c r="H608" i="34"/>
  <c r="I608" i="34" s="1"/>
  <c r="L607" i="34"/>
  <c r="K607" i="34"/>
  <c r="H607" i="34"/>
  <c r="I607" i="34" s="1"/>
  <c r="L606" i="34"/>
  <c r="K606" i="34"/>
  <c r="I606" i="34"/>
  <c r="H606" i="34"/>
  <c r="L605" i="34"/>
  <c r="K605" i="34"/>
  <c r="H605" i="34"/>
  <c r="I605" i="34" s="1"/>
  <c r="L604" i="34"/>
  <c r="K604" i="34"/>
  <c r="I604" i="34"/>
  <c r="H604" i="34"/>
  <c r="L603" i="34"/>
  <c r="K603" i="34"/>
  <c r="I603" i="34"/>
  <c r="H603" i="34"/>
  <c r="L602" i="34"/>
  <c r="K602" i="34"/>
  <c r="H602" i="34"/>
  <c r="I602" i="34" s="1"/>
  <c r="L601" i="34"/>
  <c r="K601" i="34"/>
  <c r="H601" i="34"/>
  <c r="I601" i="34" s="1"/>
  <c r="L600" i="34"/>
  <c r="K600" i="34"/>
  <c r="I600" i="34"/>
  <c r="H600" i="34"/>
  <c r="L599" i="34"/>
  <c r="K599" i="34"/>
  <c r="I599" i="34"/>
  <c r="H599" i="34"/>
  <c r="L598" i="34"/>
  <c r="K598" i="34"/>
  <c r="I598" i="34"/>
  <c r="H598" i="34"/>
  <c r="L597" i="34"/>
  <c r="K597" i="34"/>
  <c r="H597" i="34"/>
  <c r="I597" i="34" s="1"/>
  <c r="L596" i="34"/>
  <c r="K596" i="34"/>
  <c r="H596" i="34"/>
  <c r="I596" i="34" s="1"/>
  <c r="L595" i="34"/>
  <c r="K595" i="34"/>
  <c r="H595" i="34"/>
  <c r="I595" i="34" s="1"/>
  <c r="L594" i="34"/>
  <c r="K594" i="34"/>
  <c r="H594" i="34"/>
  <c r="I594" i="34" s="1"/>
  <c r="L593" i="34"/>
  <c r="K593" i="34"/>
  <c r="H593" i="34"/>
  <c r="I593" i="34" s="1"/>
  <c r="L592" i="34"/>
  <c r="K592" i="34"/>
  <c r="I592" i="34"/>
  <c r="H592" i="34"/>
  <c r="L591" i="34"/>
  <c r="K591" i="34"/>
  <c r="I591" i="34"/>
  <c r="H591" i="34"/>
  <c r="L590" i="34"/>
  <c r="K590" i="34"/>
  <c r="I590" i="34"/>
  <c r="H590" i="34"/>
  <c r="L589" i="34"/>
  <c r="K589" i="34"/>
  <c r="I589" i="34"/>
  <c r="H589" i="34"/>
  <c r="L588" i="34"/>
  <c r="K588" i="34"/>
  <c r="I588" i="34"/>
  <c r="H588" i="34"/>
  <c r="L587" i="34"/>
  <c r="K587" i="34"/>
  <c r="H587" i="34"/>
  <c r="I587" i="34" s="1"/>
  <c r="L586" i="34"/>
  <c r="K586" i="34"/>
  <c r="H586" i="34"/>
  <c r="I586" i="34" s="1"/>
  <c r="L585" i="34"/>
  <c r="K585" i="34"/>
  <c r="I585" i="34"/>
  <c r="H585" i="34"/>
  <c r="L584" i="34"/>
  <c r="K584" i="34"/>
  <c r="H584" i="34"/>
  <c r="I584" i="34" s="1"/>
  <c r="L583" i="34"/>
  <c r="K583" i="34"/>
  <c r="H583" i="34"/>
  <c r="I583" i="34" s="1"/>
  <c r="L582" i="34"/>
  <c r="K582" i="34"/>
  <c r="I582" i="34"/>
  <c r="H582" i="34"/>
  <c r="L581" i="34"/>
  <c r="K581" i="34"/>
  <c r="I581" i="34"/>
  <c r="H581" i="34"/>
  <c r="L580" i="34"/>
  <c r="K580" i="34"/>
  <c r="H580" i="34"/>
  <c r="I580" i="34" s="1"/>
  <c r="L579" i="34"/>
  <c r="K579" i="34"/>
  <c r="I579" i="34"/>
  <c r="H579" i="34"/>
  <c r="L578" i="34"/>
  <c r="K578" i="34"/>
  <c r="I578" i="34"/>
  <c r="H578" i="34"/>
  <c r="L577" i="34"/>
  <c r="K577" i="34"/>
  <c r="I577" i="34"/>
  <c r="H577" i="34"/>
  <c r="L576" i="34"/>
  <c r="K576" i="34"/>
  <c r="I576" i="34"/>
  <c r="H576" i="34"/>
  <c r="L575" i="34"/>
  <c r="K575" i="34"/>
  <c r="I575" i="34"/>
  <c r="H575" i="34"/>
  <c r="L574" i="34"/>
  <c r="K574" i="34"/>
  <c r="H574" i="34"/>
  <c r="I574" i="34" s="1"/>
  <c r="L573" i="34"/>
  <c r="K573" i="34"/>
  <c r="H573" i="34"/>
  <c r="I573" i="34" s="1"/>
  <c r="L572" i="34"/>
  <c r="K572" i="34"/>
  <c r="H572" i="34"/>
  <c r="I572" i="34" s="1"/>
  <c r="L571" i="34"/>
  <c r="K571" i="34"/>
  <c r="H571" i="34"/>
  <c r="I571" i="34" s="1"/>
  <c r="L570" i="34"/>
  <c r="K570" i="34"/>
  <c r="I570" i="34"/>
  <c r="H570" i="34"/>
  <c r="L569" i="34"/>
  <c r="K569" i="34"/>
  <c r="H569" i="34"/>
  <c r="I569" i="34" s="1"/>
  <c r="L568" i="34"/>
  <c r="K568" i="34"/>
  <c r="I568" i="34"/>
  <c r="H568" i="34"/>
  <c r="L567" i="34"/>
  <c r="K567" i="34"/>
  <c r="I567" i="34"/>
  <c r="H567" i="34"/>
  <c r="L566" i="34"/>
  <c r="K566" i="34"/>
  <c r="I566" i="34"/>
  <c r="H566" i="34"/>
  <c r="L565" i="34"/>
  <c r="K565" i="34"/>
  <c r="H565" i="34"/>
  <c r="I565" i="34" s="1"/>
  <c r="L564" i="34"/>
  <c r="K564" i="34"/>
  <c r="I564" i="34"/>
  <c r="H564" i="34"/>
  <c r="L563" i="34"/>
  <c r="K563" i="34"/>
  <c r="H563" i="34"/>
  <c r="I563" i="34" s="1"/>
  <c r="L562" i="34"/>
  <c r="K562" i="34"/>
  <c r="H562" i="34"/>
  <c r="I562" i="34" s="1"/>
  <c r="L561" i="34"/>
  <c r="K561" i="34"/>
  <c r="H561" i="34"/>
  <c r="I561" i="34" s="1"/>
  <c r="L560" i="34"/>
  <c r="K560" i="34"/>
  <c r="I560" i="34"/>
  <c r="H560" i="34"/>
  <c r="L559" i="34"/>
  <c r="K559" i="34"/>
  <c r="I559" i="34"/>
  <c r="H559" i="34"/>
  <c r="L558" i="34"/>
  <c r="K558" i="34"/>
  <c r="H558" i="34"/>
  <c r="I558" i="34" s="1"/>
  <c r="L557" i="34"/>
  <c r="K557" i="34"/>
  <c r="H557" i="34"/>
  <c r="I557" i="34" s="1"/>
  <c r="L556" i="34"/>
  <c r="K556" i="34"/>
  <c r="I556" i="34"/>
  <c r="H556" i="34"/>
  <c r="L555" i="34"/>
  <c r="K555" i="34"/>
  <c r="H555" i="34"/>
  <c r="I555" i="34" s="1"/>
  <c r="L554" i="34"/>
  <c r="K554" i="34"/>
  <c r="I554" i="34"/>
  <c r="H554" i="34"/>
  <c r="L553" i="34"/>
  <c r="K553" i="34"/>
  <c r="H553" i="34"/>
  <c r="I553" i="34" s="1"/>
  <c r="L552" i="34"/>
  <c r="K552" i="34"/>
  <c r="I552" i="34"/>
  <c r="H552" i="34"/>
  <c r="L551" i="34"/>
  <c r="K551" i="34"/>
  <c r="H551" i="34"/>
  <c r="I551" i="34" s="1"/>
  <c r="L550" i="34"/>
  <c r="K550" i="34"/>
  <c r="H550" i="34"/>
  <c r="I550" i="34" s="1"/>
  <c r="L549" i="34"/>
  <c r="K549" i="34"/>
  <c r="H549" i="34"/>
  <c r="I549" i="34" s="1"/>
  <c r="L548" i="34"/>
  <c r="K548" i="34"/>
  <c r="I548" i="34"/>
  <c r="H548" i="34"/>
  <c r="L547" i="34"/>
  <c r="K547" i="34"/>
  <c r="I547" i="34"/>
  <c r="H547" i="34"/>
  <c r="L546" i="34"/>
  <c r="K546" i="34"/>
  <c r="H546" i="34"/>
  <c r="I546" i="34" s="1"/>
  <c r="L545" i="34"/>
  <c r="K545" i="34"/>
  <c r="I545" i="34"/>
  <c r="H545" i="34"/>
  <c r="L544" i="34"/>
  <c r="K544" i="34"/>
  <c r="H544" i="34"/>
  <c r="I544" i="34" s="1"/>
  <c r="L543" i="34"/>
  <c r="K543" i="34"/>
  <c r="H543" i="34"/>
  <c r="I543" i="34" s="1"/>
  <c r="L542" i="34"/>
  <c r="K542" i="34"/>
  <c r="I542" i="34"/>
  <c r="H542" i="34"/>
  <c r="L541" i="34"/>
  <c r="K541" i="34"/>
  <c r="I541" i="34"/>
  <c r="H541" i="34"/>
  <c r="L540" i="34"/>
  <c r="K540" i="34"/>
  <c r="H540" i="34"/>
  <c r="I540" i="34" s="1"/>
  <c r="L539" i="34"/>
  <c r="K539" i="34"/>
  <c r="H539" i="34"/>
  <c r="I539" i="34" s="1"/>
  <c r="L538" i="34"/>
  <c r="K538" i="34"/>
  <c r="I538" i="34"/>
  <c r="H538" i="34"/>
  <c r="L537" i="34"/>
  <c r="K537" i="34"/>
  <c r="I537" i="34"/>
  <c r="H537" i="34"/>
  <c r="L536" i="34"/>
  <c r="K536" i="34"/>
  <c r="H536" i="34"/>
  <c r="I536" i="34" s="1"/>
  <c r="L535" i="34"/>
  <c r="K535" i="34"/>
  <c r="I535" i="34"/>
  <c r="H535" i="34"/>
  <c r="L534" i="34"/>
  <c r="K534" i="34"/>
  <c r="I534" i="34"/>
  <c r="H534" i="34"/>
  <c r="L533" i="34"/>
  <c r="K533" i="34"/>
  <c r="H533" i="34"/>
  <c r="I533" i="34" s="1"/>
  <c r="L532" i="34"/>
  <c r="K532" i="34"/>
  <c r="I532" i="34"/>
  <c r="H532" i="34"/>
  <c r="L531" i="34"/>
  <c r="K531" i="34"/>
  <c r="I531" i="34"/>
  <c r="H531" i="34"/>
  <c r="L530" i="34"/>
  <c r="K530" i="34"/>
  <c r="H530" i="34"/>
  <c r="I530" i="34" s="1"/>
  <c r="L529" i="34"/>
  <c r="K529" i="34"/>
  <c r="H529" i="34"/>
  <c r="I529" i="34" s="1"/>
  <c r="L528" i="34"/>
  <c r="K528" i="34"/>
  <c r="I528" i="34"/>
  <c r="H528" i="34"/>
  <c r="L527" i="34"/>
  <c r="K527" i="34"/>
  <c r="H527" i="34"/>
  <c r="I527" i="34" s="1"/>
  <c r="L526" i="34"/>
  <c r="K526" i="34"/>
  <c r="I526" i="34"/>
  <c r="H526" i="34"/>
  <c r="L525" i="34"/>
  <c r="K525" i="34"/>
  <c r="H525" i="34"/>
  <c r="I525" i="34" s="1"/>
  <c r="L524" i="34"/>
  <c r="K524" i="34"/>
  <c r="H524" i="34"/>
  <c r="I524" i="34" s="1"/>
  <c r="L523" i="34"/>
  <c r="K523" i="34"/>
  <c r="H523" i="34"/>
  <c r="I523" i="34" s="1"/>
  <c r="L522" i="34"/>
  <c r="K522" i="34"/>
  <c r="I522" i="34"/>
  <c r="H522" i="34"/>
  <c r="L521" i="34"/>
  <c r="K521" i="34"/>
  <c r="H521" i="34"/>
  <c r="I521" i="34" s="1"/>
  <c r="L520" i="34"/>
  <c r="K520" i="34"/>
  <c r="H520" i="34"/>
  <c r="I520" i="34" s="1"/>
  <c r="L519" i="34"/>
  <c r="K519" i="34"/>
  <c r="I519" i="34"/>
  <c r="H519" i="34"/>
  <c r="L518" i="34"/>
  <c r="K518" i="34"/>
  <c r="H518" i="34"/>
  <c r="I518" i="34" s="1"/>
  <c r="L517" i="34"/>
  <c r="K517" i="34"/>
  <c r="H517" i="34"/>
  <c r="I517" i="34" s="1"/>
  <c r="L516" i="34"/>
  <c r="K516" i="34"/>
  <c r="I516" i="34"/>
  <c r="H516" i="34"/>
  <c r="L515" i="34"/>
  <c r="K515" i="34"/>
  <c r="H515" i="34"/>
  <c r="I515" i="34" s="1"/>
  <c r="L514" i="34"/>
  <c r="K514" i="34"/>
  <c r="H514" i="34"/>
  <c r="I514" i="34" s="1"/>
  <c r="L513" i="34"/>
  <c r="K513" i="34"/>
  <c r="H513" i="34"/>
  <c r="I513" i="34" s="1"/>
  <c r="L512" i="34"/>
  <c r="K512" i="34"/>
  <c r="H512" i="34"/>
  <c r="I512" i="34" s="1"/>
  <c r="L511" i="34"/>
  <c r="K511" i="34"/>
  <c r="H511" i="34"/>
  <c r="I511" i="34" s="1"/>
  <c r="L510" i="34"/>
  <c r="K510" i="34"/>
  <c r="I510" i="34"/>
  <c r="H510" i="34"/>
  <c r="L509" i="34"/>
  <c r="K509" i="34"/>
  <c r="I509" i="34"/>
  <c r="H509" i="34"/>
  <c r="L508" i="34"/>
  <c r="K508" i="34"/>
  <c r="H508" i="34"/>
  <c r="I508" i="34" s="1"/>
  <c r="L507" i="34"/>
  <c r="K507" i="34"/>
  <c r="H507" i="34"/>
  <c r="I507" i="34" s="1"/>
  <c r="L506" i="34"/>
  <c r="K506" i="34"/>
  <c r="I506" i="34"/>
  <c r="H506" i="34"/>
  <c r="L505" i="34"/>
  <c r="K505" i="34"/>
  <c r="H505" i="34"/>
  <c r="I505" i="34" s="1"/>
  <c r="L504" i="34"/>
  <c r="K504" i="34"/>
  <c r="I504" i="34"/>
  <c r="H504" i="34"/>
  <c r="L503" i="34"/>
  <c r="K503" i="34"/>
  <c r="H503" i="34"/>
  <c r="I503" i="34" s="1"/>
  <c r="L502" i="34"/>
  <c r="K502" i="34"/>
  <c r="H502" i="34"/>
  <c r="I502" i="34" s="1"/>
  <c r="L501" i="34"/>
  <c r="K501" i="34"/>
  <c r="H501" i="34"/>
  <c r="I501" i="34" s="1"/>
  <c r="L500" i="34"/>
  <c r="K500" i="34"/>
  <c r="H500" i="34"/>
  <c r="I500" i="34" s="1"/>
  <c r="L499" i="34"/>
  <c r="K499" i="34"/>
  <c r="H499" i="34"/>
  <c r="I499" i="34" s="1"/>
  <c r="L498" i="34"/>
  <c r="K498" i="34"/>
  <c r="H498" i="34"/>
  <c r="I498" i="34" s="1"/>
  <c r="L497" i="34"/>
  <c r="K497" i="34"/>
  <c r="I497" i="34"/>
  <c r="H497" i="34"/>
  <c r="L496" i="34"/>
  <c r="K496" i="34"/>
  <c r="H496" i="34"/>
  <c r="I496" i="34" s="1"/>
  <c r="L495" i="34"/>
  <c r="K495" i="34"/>
  <c r="H495" i="34"/>
  <c r="I495" i="34" s="1"/>
  <c r="L494" i="34"/>
  <c r="K494" i="34"/>
  <c r="I494" i="34"/>
  <c r="H494" i="34"/>
  <c r="L493" i="34"/>
  <c r="K493" i="34"/>
  <c r="H493" i="34"/>
  <c r="I493" i="34" s="1"/>
  <c r="L492" i="34"/>
  <c r="K492" i="34"/>
  <c r="H492" i="34"/>
  <c r="I492" i="34" s="1"/>
  <c r="L491" i="34"/>
  <c r="K491" i="34"/>
  <c r="I491" i="34"/>
  <c r="H491" i="34"/>
  <c r="L490" i="34"/>
  <c r="K490" i="34"/>
  <c r="I490" i="34"/>
  <c r="H490" i="34"/>
  <c r="L489" i="34"/>
  <c r="K489" i="34"/>
  <c r="H489" i="34"/>
  <c r="I489" i="34" s="1"/>
  <c r="L488" i="34"/>
  <c r="K488" i="34"/>
  <c r="I488" i="34"/>
  <c r="H488" i="34"/>
  <c r="L487" i="34"/>
  <c r="K487" i="34"/>
  <c r="H487" i="34"/>
  <c r="I487" i="34" s="1"/>
  <c r="L486" i="34"/>
  <c r="K486" i="34"/>
  <c r="H486" i="34"/>
  <c r="I486" i="34" s="1"/>
  <c r="L485" i="34"/>
  <c r="K485" i="34"/>
  <c r="H485" i="34"/>
  <c r="I485" i="34" s="1"/>
  <c r="L484" i="34"/>
  <c r="K484" i="34"/>
  <c r="I484" i="34"/>
  <c r="H484" i="34"/>
  <c r="L483" i="34"/>
  <c r="K483" i="34"/>
  <c r="H483" i="34"/>
  <c r="I483" i="34" s="1"/>
  <c r="L482" i="34"/>
  <c r="K482" i="34"/>
  <c r="I482" i="34"/>
  <c r="H482" i="34"/>
  <c r="L481" i="34"/>
  <c r="K481" i="34"/>
  <c r="I481" i="34"/>
  <c r="H481" i="34"/>
  <c r="L480" i="34"/>
  <c r="K480" i="34"/>
  <c r="H480" i="34"/>
  <c r="I480" i="34" s="1"/>
  <c r="L479" i="34"/>
  <c r="K479" i="34"/>
  <c r="H479" i="34"/>
  <c r="I479" i="34" s="1"/>
  <c r="L478" i="34"/>
  <c r="K478" i="34"/>
  <c r="H478" i="34"/>
  <c r="I478" i="34" s="1"/>
  <c r="L477" i="34"/>
  <c r="K477" i="34"/>
  <c r="I477" i="34"/>
  <c r="H477" i="34"/>
  <c r="L476" i="34"/>
  <c r="K476" i="34"/>
  <c r="I476" i="34"/>
  <c r="H476" i="34"/>
  <c r="L475" i="34"/>
  <c r="K475" i="34"/>
  <c r="I475" i="34"/>
  <c r="H475" i="34"/>
  <c r="L474" i="34"/>
  <c r="K474" i="34"/>
  <c r="H474" i="34"/>
  <c r="I474" i="34" s="1"/>
  <c r="L473" i="34"/>
  <c r="K473" i="34"/>
  <c r="H473" i="34"/>
  <c r="I473" i="34" s="1"/>
  <c r="L472" i="34"/>
  <c r="K472" i="34"/>
  <c r="I472" i="34"/>
  <c r="H472" i="34"/>
  <c r="L471" i="34"/>
  <c r="K471" i="34"/>
  <c r="H471" i="34"/>
  <c r="I471" i="34" s="1"/>
  <c r="L470" i="34"/>
  <c r="K470" i="34"/>
  <c r="H470" i="34"/>
  <c r="I470" i="34" s="1"/>
  <c r="L469" i="34"/>
  <c r="K469" i="34"/>
  <c r="H469" i="34"/>
  <c r="I469" i="34" s="1"/>
  <c r="L468" i="34"/>
  <c r="K468" i="34"/>
  <c r="H468" i="34"/>
  <c r="I468" i="34" s="1"/>
  <c r="L467" i="34"/>
  <c r="K467" i="34"/>
  <c r="I467" i="34"/>
  <c r="H467" i="34"/>
  <c r="L466" i="34"/>
  <c r="K466" i="34"/>
  <c r="I466" i="34"/>
  <c r="H466" i="34"/>
  <c r="L465" i="34"/>
  <c r="K465" i="34"/>
  <c r="I465" i="34"/>
  <c r="H465" i="34"/>
  <c r="L464" i="34"/>
  <c r="K464" i="34"/>
  <c r="H464" i="34"/>
  <c r="I464" i="34" s="1"/>
  <c r="L463" i="34"/>
  <c r="K463" i="34"/>
  <c r="H463" i="34"/>
  <c r="I463" i="34" s="1"/>
  <c r="L462" i="34"/>
  <c r="K462" i="34"/>
  <c r="I462" i="34"/>
  <c r="H462" i="34"/>
  <c r="L461" i="34"/>
  <c r="K461" i="34"/>
  <c r="I461" i="34"/>
  <c r="H461" i="34"/>
  <c r="L460" i="34"/>
  <c r="K460" i="34"/>
  <c r="I460" i="34"/>
  <c r="H460" i="34"/>
  <c r="L459" i="34"/>
  <c r="K459" i="34"/>
  <c r="H459" i="34"/>
  <c r="I459" i="34" s="1"/>
  <c r="L458" i="34"/>
  <c r="K458" i="34"/>
  <c r="H458" i="34"/>
  <c r="I458" i="34" s="1"/>
  <c r="L457" i="34"/>
  <c r="K457" i="34"/>
  <c r="I457" i="34"/>
  <c r="H457" i="34"/>
  <c r="L456" i="34"/>
  <c r="K456" i="34"/>
  <c r="I456" i="34"/>
  <c r="H456" i="34"/>
  <c r="L455" i="34"/>
  <c r="K455" i="34"/>
  <c r="I455" i="34"/>
  <c r="H455" i="34"/>
  <c r="L454" i="34"/>
  <c r="K454" i="34"/>
  <c r="I454" i="34"/>
  <c r="H454" i="34"/>
  <c r="L453" i="34"/>
  <c r="K453" i="34"/>
  <c r="H453" i="34"/>
  <c r="I453" i="34" s="1"/>
  <c r="L452" i="34"/>
  <c r="K452" i="34"/>
  <c r="I452" i="34"/>
  <c r="H452" i="34"/>
  <c r="L451" i="34"/>
  <c r="K451" i="34"/>
  <c r="H451" i="34"/>
  <c r="I451" i="34" s="1"/>
  <c r="L450" i="34"/>
  <c r="K450" i="34"/>
  <c r="I450" i="34"/>
  <c r="H450" i="34"/>
  <c r="L449" i="34"/>
  <c r="K449" i="34"/>
  <c r="H449" i="34"/>
  <c r="I449" i="34" s="1"/>
  <c r="L448" i="34"/>
  <c r="K448" i="34"/>
  <c r="H448" i="34"/>
  <c r="I448" i="34" s="1"/>
  <c r="L447" i="34"/>
  <c r="K447" i="34"/>
  <c r="I447" i="34"/>
  <c r="H447" i="34"/>
  <c r="L446" i="34"/>
  <c r="K446" i="34"/>
  <c r="H446" i="34"/>
  <c r="I446" i="34" s="1"/>
  <c r="L445" i="34"/>
  <c r="K445" i="34"/>
  <c r="H445" i="34"/>
  <c r="I445" i="34" s="1"/>
  <c r="L444" i="34"/>
  <c r="K444" i="34"/>
  <c r="I444" i="34"/>
  <c r="H444" i="34"/>
  <c r="L443" i="34"/>
  <c r="K443" i="34"/>
  <c r="H443" i="34"/>
  <c r="I443" i="34" s="1"/>
  <c r="L442" i="34"/>
  <c r="K442" i="34"/>
  <c r="H442" i="34"/>
  <c r="I442" i="34" s="1"/>
  <c r="L441" i="34"/>
  <c r="K441" i="34"/>
  <c r="H441" i="34"/>
  <c r="I441" i="34" s="1"/>
  <c r="L440" i="34"/>
  <c r="K440" i="34"/>
  <c r="H440" i="34"/>
  <c r="I440" i="34" s="1"/>
  <c r="L439" i="34"/>
  <c r="K439" i="34"/>
  <c r="H439" i="34"/>
  <c r="I439" i="34" s="1"/>
  <c r="L438" i="34"/>
  <c r="K438" i="34"/>
  <c r="I438" i="34"/>
  <c r="H438" i="34"/>
  <c r="L437" i="34"/>
  <c r="K437" i="34"/>
  <c r="H437" i="34"/>
  <c r="I437" i="34" s="1"/>
  <c r="L436" i="34"/>
  <c r="K436" i="34"/>
  <c r="H436" i="34"/>
  <c r="I436" i="34" s="1"/>
  <c r="L435" i="34"/>
  <c r="K435" i="34"/>
  <c r="I435" i="34"/>
  <c r="H435" i="34"/>
  <c r="L434" i="34"/>
  <c r="K434" i="34"/>
  <c r="H434" i="34"/>
  <c r="I434" i="34" s="1"/>
  <c r="L433" i="34"/>
  <c r="K433" i="34"/>
  <c r="H433" i="34"/>
  <c r="I433" i="34" s="1"/>
  <c r="L432" i="34"/>
  <c r="K432" i="34"/>
  <c r="H432" i="34"/>
  <c r="I432" i="34" s="1"/>
  <c r="L431" i="34"/>
  <c r="K431" i="34"/>
  <c r="I431" i="34"/>
  <c r="H431" i="34"/>
  <c r="L430" i="34"/>
  <c r="K430" i="34"/>
  <c r="I430" i="34"/>
  <c r="H430" i="34"/>
  <c r="L429" i="34"/>
  <c r="K429" i="34"/>
  <c r="H429" i="34"/>
  <c r="I429" i="34" s="1"/>
  <c r="L428" i="34"/>
  <c r="K428" i="34"/>
  <c r="I428" i="34"/>
  <c r="H428" i="34"/>
  <c r="L427" i="34"/>
  <c r="K427" i="34"/>
  <c r="H427" i="34"/>
  <c r="I427" i="34" s="1"/>
  <c r="L426" i="34"/>
  <c r="K426" i="34"/>
  <c r="H426" i="34"/>
  <c r="I426" i="34" s="1"/>
  <c r="L425" i="34"/>
  <c r="K425" i="34"/>
  <c r="I425" i="34"/>
  <c r="H425" i="34"/>
  <c r="L424" i="34"/>
  <c r="K424" i="34"/>
  <c r="H424" i="34"/>
  <c r="I424" i="34" s="1"/>
  <c r="L423" i="34"/>
  <c r="K423" i="34"/>
  <c r="I423" i="34"/>
  <c r="H423" i="34"/>
  <c r="L422" i="34"/>
  <c r="K422" i="34"/>
  <c r="I422" i="34"/>
  <c r="H422" i="34"/>
  <c r="L421" i="34"/>
  <c r="K421" i="34"/>
  <c r="H421" i="34"/>
  <c r="I421" i="34" s="1"/>
  <c r="L420" i="34"/>
  <c r="K420" i="34"/>
  <c r="H420" i="34"/>
  <c r="I420" i="34" s="1"/>
  <c r="L419" i="34"/>
  <c r="K419" i="34"/>
  <c r="H419" i="34"/>
  <c r="I419" i="34" s="1"/>
  <c r="L418" i="34"/>
  <c r="K418" i="34"/>
  <c r="I418" i="34"/>
  <c r="H418" i="34"/>
  <c r="L417" i="34"/>
  <c r="K417" i="34"/>
  <c r="H417" i="34"/>
  <c r="I417" i="34" s="1"/>
  <c r="L416" i="34"/>
  <c r="K416" i="34"/>
  <c r="I416" i="34"/>
  <c r="H416" i="34"/>
  <c r="L415" i="34"/>
  <c r="K415" i="34"/>
  <c r="H415" i="34"/>
  <c r="I415" i="34" s="1"/>
  <c r="L414" i="34"/>
  <c r="K414" i="34"/>
  <c r="I414" i="34"/>
  <c r="H414" i="34"/>
  <c r="L413" i="34"/>
  <c r="K413" i="34"/>
  <c r="I413" i="34"/>
  <c r="H413" i="34"/>
  <c r="L412" i="34"/>
  <c r="K412" i="34"/>
  <c r="H412" i="34"/>
  <c r="I412" i="34" s="1"/>
  <c r="L411" i="34"/>
  <c r="K411" i="34"/>
  <c r="H411" i="34"/>
  <c r="I411" i="34" s="1"/>
  <c r="L410" i="34"/>
  <c r="K410" i="34"/>
  <c r="I410" i="34"/>
  <c r="H410" i="34"/>
  <c r="L409" i="34"/>
  <c r="K409" i="34"/>
  <c r="H409" i="34"/>
  <c r="I409" i="34" s="1"/>
  <c r="L408" i="34"/>
  <c r="K408" i="34"/>
  <c r="I408" i="34"/>
  <c r="H408" i="34"/>
  <c r="L407" i="34"/>
  <c r="K407" i="34"/>
  <c r="H407" i="34"/>
  <c r="I407" i="34" s="1"/>
  <c r="L406" i="34"/>
  <c r="K406" i="34"/>
  <c r="H406" i="34"/>
  <c r="I406" i="34" s="1"/>
  <c r="L405" i="34"/>
  <c r="K405" i="34"/>
  <c r="I405" i="34"/>
  <c r="H405" i="34"/>
  <c r="L404" i="34"/>
  <c r="K404" i="34"/>
  <c r="H404" i="34"/>
  <c r="I404" i="34" s="1"/>
  <c r="L403" i="34"/>
  <c r="K403" i="34"/>
  <c r="H403" i="34"/>
  <c r="I403" i="34" s="1"/>
  <c r="L402" i="34"/>
  <c r="K402" i="34"/>
  <c r="I402" i="34"/>
  <c r="H402" i="34"/>
  <c r="L401" i="34"/>
  <c r="K401" i="34"/>
  <c r="I401" i="34"/>
  <c r="H401" i="34"/>
  <c r="L400" i="34"/>
  <c r="K400" i="34"/>
  <c r="I400" i="34"/>
  <c r="H400" i="34"/>
  <c r="L399" i="34"/>
  <c r="K399" i="34"/>
  <c r="H399" i="34"/>
  <c r="I399" i="34" s="1"/>
  <c r="L398" i="34"/>
  <c r="K398" i="34"/>
  <c r="I398" i="34"/>
  <c r="H398" i="34"/>
  <c r="L397" i="34"/>
  <c r="K397" i="34"/>
  <c r="H397" i="34"/>
  <c r="I397" i="34" s="1"/>
  <c r="L396" i="34"/>
  <c r="K396" i="34"/>
  <c r="I396" i="34"/>
  <c r="H396" i="34"/>
  <c r="L395" i="34"/>
  <c r="K395" i="34"/>
  <c r="I395" i="34"/>
  <c r="H395" i="34"/>
  <c r="L394" i="34"/>
  <c r="K394" i="34"/>
  <c r="H394" i="34"/>
  <c r="I394" i="34" s="1"/>
  <c r="L393" i="34"/>
  <c r="K393" i="34"/>
  <c r="H393" i="34"/>
  <c r="I393" i="34" s="1"/>
  <c r="L392" i="34"/>
  <c r="K392" i="34"/>
  <c r="H392" i="34"/>
  <c r="I392" i="34" s="1"/>
  <c r="L391" i="34"/>
  <c r="K391" i="34"/>
  <c r="I391" i="34"/>
  <c r="H391" i="34"/>
  <c r="L390" i="34"/>
  <c r="K390" i="34"/>
  <c r="I390" i="34"/>
  <c r="H390" i="34"/>
  <c r="L389" i="34"/>
  <c r="K389" i="34"/>
  <c r="H389" i="34"/>
  <c r="I389" i="34" s="1"/>
  <c r="L388" i="34"/>
  <c r="K388" i="34"/>
  <c r="H388" i="34"/>
  <c r="I388" i="34" s="1"/>
  <c r="L387" i="34"/>
  <c r="K387" i="34"/>
  <c r="H387" i="34"/>
  <c r="I387" i="34" s="1"/>
  <c r="L386" i="34"/>
  <c r="K386" i="34"/>
  <c r="I386" i="34"/>
  <c r="H386" i="34"/>
  <c r="L385" i="34"/>
  <c r="K385" i="34"/>
  <c r="I385" i="34"/>
  <c r="H385" i="34"/>
  <c r="L384" i="34"/>
  <c r="K384" i="34"/>
  <c r="I384" i="34"/>
  <c r="H384" i="34"/>
  <c r="L383" i="34"/>
  <c r="K383" i="34"/>
  <c r="H383" i="34"/>
  <c r="I383" i="34" s="1"/>
  <c r="L382" i="34"/>
  <c r="K382" i="34"/>
  <c r="H382" i="34"/>
  <c r="I382" i="34" s="1"/>
  <c r="L381" i="34"/>
  <c r="K381" i="34"/>
  <c r="I381" i="34"/>
  <c r="H381" i="34"/>
  <c r="L380" i="34"/>
  <c r="K380" i="34"/>
  <c r="H380" i="34"/>
  <c r="I380" i="34" s="1"/>
  <c r="L379" i="34"/>
  <c r="K379" i="34"/>
  <c r="H379" i="34"/>
  <c r="I379" i="34" s="1"/>
  <c r="L378" i="34"/>
  <c r="K378" i="34"/>
  <c r="H378" i="34"/>
  <c r="I378" i="34" s="1"/>
  <c r="L377" i="34"/>
  <c r="K377" i="34"/>
  <c r="H377" i="34"/>
  <c r="I377" i="34" s="1"/>
  <c r="L376" i="34"/>
  <c r="K376" i="34"/>
  <c r="H376" i="34"/>
  <c r="I376" i="34" s="1"/>
  <c r="L375" i="34"/>
  <c r="K375" i="34"/>
  <c r="I375" i="34"/>
  <c r="H375" i="34"/>
  <c r="L374" i="34"/>
  <c r="K374" i="34"/>
  <c r="I374" i="34"/>
  <c r="H374" i="34"/>
  <c r="L373" i="34"/>
  <c r="K373" i="34"/>
  <c r="H373" i="34"/>
  <c r="I373" i="34" s="1"/>
  <c r="L372" i="34"/>
  <c r="K372" i="34"/>
  <c r="H372" i="34"/>
  <c r="I372" i="34" s="1"/>
  <c r="L371" i="34"/>
  <c r="K371" i="34"/>
  <c r="I371" i="34"/>
  <c r="H371" i="34"/>
  <c r="L370" i="34"/>
  <c r="K370" i="34"/>
  <c r="H370" i="34"/>
  <c r="I370" i="34" s="1"/>
  <c r="L369" i="34"/>
  <c r="K369" i="34"/>
  <c r="I369" i="34"/>
  <c r="H369" i="34"/>
  <c r="L368" i="34"/>
  <c r="K368" i="34"/>
  <c r="H368" i="34"/>
  <c r="I368" i="34" s="1"/>
  <c r="L367" i="34"/>
  <c r="K367" i="34"/>
  <c r="I367" i="34"/>
  <c r="H367" i="34"/>
  <c r="L366" i="34"/>
  <c r="K366" i="34"/>
  <c r="H366" i="34"/>
  <c r="I366" i="34" s="1"/>
  <c r="L365" i="34"/>
  <c r="K365" i="34"/>
  <c r="I365" i="34"/>
  <c r="H365" i="34"/>
  <c r="L364" i="34"/>
  <c r="K364" i="34"/>
  <c r="I364" i="34"/>
  <c r="H364" i="34"/>
  <c r="L363" i="34"/>
  <c r="K363" i="34"/>
  <c r="H363" i="34"/>
  <c r="I363" i="34" s="1"/>
  <c r="L362" i="34"/>
  <c r="K362" i="34"/>
  <c r="H362" i="34"/>
  <c r="I362" i="34" s="1"/>
  <c r="L361" i="34"/>
  <c r="K361" i="34"/>
  <c r="H361" i="34"/>
  <c r="I361" i="34" s="1"/>
  <c r="L360" i="34"/>
  <c r="K360" i="34"/>
  <c r="H360" i="34"/>
  <c r="I360" i="34" s="1"/>
  <c r="L359" i="34"/>
  <c r="K359" i="34"/>
  <c r="H359" i="34"/>
  <c r="I359" i="34" s="1"/>
  <c r="L358" i="34"/>
  <c r="K358" i="34"/>
  <c r="H358" i="34"/>
  <c r="I358" i="34" s="1"/>
  <c r="L357" i="34"/>
  <c r="K357" i="34"/>
  <c r="H357" i="34"/>
  <c r="I357" i="34" s="1"/>
  <c r="L356" i="34"/>
  <c r="K356" i="34"/>
  <c r="I356" i="34"/>
  <c r="H356" i="34"/>
  <c r="L355" i="34"/>
  <c r="K355" i="34"/>
  <c r="H355" i="34"/>
  <c r="I355" i="34" s="1"/>
  <c r="L354" i="34"/>
  <c r="K354" i="34"/>
  <c r="H354" i="34"/>
  <c r="I354" i="34" s="1"/>
  <c r="L353" i="34"/>
  <c r="K353" i="34"/>
  <c r="H353" i="34"/>
  <c r="I353" i="34" s="1"/>
  <c r="L352" i="34"/>
  <c r="K352" i="34"/>
  <c r="I352" i="34"/>
  <c r="H352" i="34"/>
  <c r="L351" i="34"/>
  <c r="K351" i="34"/>
  <c r="H351" i="34"/>
  <c r="I351" i="34" s="1"/>
  <c r="L350" i="34"/>
  <c r="K350" i="34"/>
  <c r="I350" i="34"/>
  <c r="H350" i="34"/>
  <c r="L349" i="34"/>
  <c r="K349" i="34"/>
  <c r="H349" i="34"/>
  <c r="I349" i="34" s="1"/>
  <c r="L348" i="34"/>
  <c r="K348" i="34"/>
  <c r="H348" i="34"/>
  <c r="I348" i="34" s="1"/>
  <c r="L347" i="34"/>
  <c r="K347" i="34"/>
  <c r="I347" i="34"/>
  <c r="H347" i="34"/>
  <c r="L346" i="34"/>
  <c r="K346" i="34"/>
  <c r="H346" i="34"/>
  <c r="I346" i="34" s="1"/>
  <c r="L345" i="34"/>
  <c r="K345" i="34"/>
  <c r="H345" i="34"/>
  <c r="I345" i="34" s="1"/>
  <c r="L344" i="34"/>
  <c r="K344" i="34"/>
  <c r="I344" i="34"/>
  <c r="H344" i="34"/>
  <c r="L343" i="34"/>
  <c r="K343" i="34"/>
  <c r="I343" i="34"/>
  <c r="H343" i="34"/>
  <c r="L342" i="34"/>
  <c r="K342" i="34"/>
  <c r="I342" i="34"/>
  <c r="H342" i="34"/>
  <c r="L341" i="34"/>
  <c r="K341" i="34"/>
  <c r="H341" i="34"/>
  <c r="I341" i="34" s="1"/>
  <c r="L340" i="34"/>
  <c r="K340" i="34"/>
  <c r="H340" i="34"/>
  <c r="I340" i="34" s="1"/>
  <c r="L339" i="34"/>
  <c r="K339" i="34"/>
  <c r="H339" i="34"/>
  <c r="I339" i="34" s="1"/>
  <c r="L338" i="34"/>
  <c r="K338" i="34"/>
  <c r="H338" i="34"/>
  <c r="I338" i="34" s="1"/>
  <c r="L337" i="34"/>
  <c r="K337" i="34"/>
  <c r="I337" i="34"/>
  <c r="H337" i="34"/>
  <c r="L336" i="34"/>
  <c r="K336" i="34"/>
  <c r="I336" i="34"/>
  <c r="H336" i="34"/>
  <c r="L335" i="34"/>
  <c r="K335" i="34"/>
  <c r="I335" i="34"/>
  <c r="H335" i="34"/>
  <c r="L334" i="34"/>
  <c r="K334" i="34"/>
  <c r="H334" i="34"/>
  <c r="I334" i="34" s="1"/>
  <c r="L333" i="34"/>
  <c r="K333" i="34"/>
  <c r="H333" i="34"/>
  <c r="I333" i="34" s="1"/>
  <c r="L332" i="34"/>
  <c r="K332" i="34"/>
  <c r="H332" i="34"/>
  <c r="I332" i="34" s="1"/>
  <c r="L331" i="34"/>
  <c r="K331" i="34"/>
  <c r="H331" i="34"/>
  <c r="I331" i="34" s="1"/>
  <c r="L330" i="34"/>
  <c r="K330" i="34"/>
  <c r="H330" i="34"/>
  <c r="I330" i="34" s="1"/>
  <c r="L329" i="34"/>
  <c r="K329" i="34"/>
  <c r="I329" i="34"/>
  <c r="H329" i="34"/>
  <c r="L328" i="34"/>
  <c r="K328" i="34"/>
  <c r="I328" i="34"/>
  <c r="H328" i="34"/>
  <c r="L327" i="34"/>
  <c r="K327" i="34"/>
  <c r="I327" i="34"/>
  <c r="H327" i="34"/>
  <c r="L326" i="34"/>
  <c r="K326" i="34"/>
  <c r="H326" i="34"/>
  <c r="I326" i="34" s="1"/>
  <c r="L325" i="34"/>
  <c r="K325" i="34"/>
  <c r="I325" i="34"/>
  <c r="H325" i="34"/>
  <c r="L324" i="34"/>
  <c r="K324" i="34"/>
  <c r="H324" i="34"/>
  <c r="I324" i="34" s="1"/>
  <c r="L323" i="34"/>
  <c r="K323" i="34"/>
  <c r="H323" i="34"/>
  <c r="I323" i="34" s="1"/>
  <c r="L322" i="34"/>
  <c r="K322" i="34"/>
  <c r="H322" i="34"/>
  <c r="I322" i="34" s="1"/>
  <c r="L321" i="34"/>
  <c r="K321" i="34"/>
  <c r="H321" i="34"/>
  <c r="I321" i="34" s="1"/>
  <c r="L320" i="34"/>
  <c r="K320" i="34"/>
  <c r="H320" i="34"/>
  <c r="I320" i="34" s="1"/>
  <c r="L319" i="34"/>
  <c r="K319" i="34"/>
  <c r="I319" i="34"/>
  <c r="H319" i="34"/>
  <c r="L318" i="34"/>
  <c r="K318" i="34"/>
  <c r="H318" i="34"/>
  <c r="I318" i="34" s="1"/>
  <c r="L317" i="34"/>
  <c r="K317" i="34"/>
  <c r="H317" i="34"/>
  <c r="I317" i="34" s="1"/>
  <c r="L316" i="34"/>
  <c r="K316" i="34"/>
  <c r="H316" i="34"/>
  <c r="I316" i="34" s="1"/>
  <c r="L315" i="34"/>
  <c r="K315" i="34"/>
  <c r="I315" i="34"/>
  <c r="H315" i="34"/>
  <c r="L314" i="34"/>
  <c r="K314" i="34"/>
  <c r="H314" i="34"/>
  <c r="I314" i="34" s="1"/>
  <c r="L313" i="34"/>
  <c r="K313" i="34"/>
  <c r="I313" i="34"/>
  <c r="H313" i="34"/>
  <c r="L312" i="34"/>
  <c r="K312" i="34"/>
  <c r="I312" i="34"/>
  <c r="H312" i="34"/>
  <c r="L311" i="34"/>
  <c r="K311" i="34"/>
  <c r="H311" i="34"/>
  <c r="I311" i="34" s="1"/>
  <c r="L310" i="34"/>
  <c r="K310" i="34"/>
  <c r="I310" i="34"/>
  <c r="H310" i="34"/>
  <c r="L309" i="34"/>
  <c r="K309" i="34"/>
  <c r="H309" i="34"/>
  <c r="I309" i="34" s="1"/>
  <c r="L308" i="34"/>
  <c r="K308" i="34"/>
  <c r="H308" i="34"/>
  <c r="I308" i="34" s="1"/>
  <c r="L307" i="34"/>
  <c r="K307" i="34"/>
  <c r="H307" i="34"/>
  <c r="I307" i="34" s="1"/>
  <c r="L306" i="34"/>
  <c r="K306" i="34"/>
  <c r="I306" i="34"/>
  <c r="H306" i="34"/>
  <c r="L305" i="34"/>
  <c r="K305" i="34"/>
  <c r="I305" i="34"/>
  <c r="H305" i="34"/>
  <c r="L304" i="34"/>
  <c r="K304" i="34"/>
  <c r="I304" i="34"/>
  <c r="H304" i="34"/>
  <c r="L303" i="34"/>
  <c r="K303" i="34"/>
  <c r="I303" i="34"/>
  <c r="H303" i="34"/>
  <c r="L302" i="34"/>
  <c r="K302" i="34"/>
  <c r="I302" i="34"/>
  <c r="H302" i="34"/>
  <c r="L301" i="34"/>
  <c r="K301" i="34"/>
  <c r="H301" i="34"/>
  <c r="I301" i="34" s="1"/>
  <c r="L300" i="34"/>
  <c r="K300" i="34"/>
  <c r="I300" i="34"/>
  <c r="H300" i="34"/>
  <c r="L299" i="34"/>
  <c r="K299" i="34"/>
  <c r="H299" i="34"/>
  <c r="I299" i="34" s="1"/>
  <c r="L298" i="34"/>
  <c r="K298" i="34"/>
  <c r="I298" i="34"/>
  <c r="H298" i="34"/>
  <c r="L297" i="34"/>
  <c r="K297" i="34"/>
  <c r="H297" i="34"/>
  <c r="I297" i="34" s="1"/>
  <c r="L296" i="34"/>
  <c r="K296" i="34"/>
  <c r="H296" i="34"/>
  <c r="I296" i="34" s="1"/>
  <c r="L295" i="34"/>
  <c r="K295" i="34"/>
  <c r="H295" i="34"/>
  <c r="I295" i="34" s="1"/>
  <c r="L294" i="34"/>
  <c r="K294" i="34"/>
  <c r="H294" i="34"/>
  <c r="I294" i="34" s="1"/>
  <c r="L293" i="34"/>
  <c r="K293" i="34"/>
  <c r="H293" i="34"/>
  <c r="I293" i="34" s="1"/>
  <c r="L292" i="34"/>
  <c r="K292" i="34"/>
  <c r="H292" i="34"/>
  <c r="I292" i="34" s="1"/>
  <c r="L291" i="34"/>
  <c r="K291" i="34"/>
  <c r="I291" i="34"/>
  <c r="H291" i="34"/>
  <c r="L290" i="34"/>
  <c r="K290" i="34"/>
  <c r="I290" i="34"/>
  <c r="H290" i="34"/>
  <c r="L289" i="34"/>
  <c r="K289" i="34"/>
  <c r="I289" i="34"/>
  <c r="H289" i="34"/>
  <c r="L288" i="34"/>
  <c r="K288" i="34"/>
  <c r="H288" i="34"/>
  <c r="I288" i="34" s="1"/>
  <c r="L287" i="34"/>
  <c r="K287" i="34"/>
  <c r="H287" i="34"/>
  <c r="I287" i="34" s="1"/>
  <c r="L286" i="34"/>
  <c r="K286" i="34"/>
  <c r="H286" i="34"/>
  <c r="I286" i="34" s="1"/>
  <c r="L285" i="34"/>
  <c r="K285" i="34"/>
  <c r="I285" i="34"/>
  <c r="H285" i="34"/>
  <c r="L284" i="34"/>
  <c r="K284" i="34"/>
  <c r="I284" i="34"/>
  <c r="H284" i="34"/>
  <c r="L283" i="34"/>
  <c r="K283" i="34"/>
  <c r="H283" i="34"/>
  <c r="I283" i="34" s="1"/>
  <c r="L282" i="34"/>
  <c r="K282" i="34"/>
  <c r="H282" i="34"/>
  <c r="I282" i="34" s="1"/>
  <c r="L281" i="34"/>
  <c r="K281" i="34"/>
  <c r="H281" i="34"/>
  <c r="I281" i="34" s="1"/>
  <c r="L280" i="34"/>
  <c r="K280" i="34"/>
  <c r="H280" i="34"/>
  <c r="I280" i="34" s="1"/>
  <c r="L279" i="34"/>
  <c r="K279" i="34"/>
  <c r="I279" i="34"/>
  <c r="H279" i="34"/>
  <c r="L278" i="34"/>
  <c r="K278" i="34"/>
  <c r="H278" i="34"/>
  <c r="I278" i="34" s="1"/>
  <c r="L277" i="34"/>
  <c r="K277" i="34"/>
  <c r="H277" i="34"/>
  <c r="I277" i="34" s="1"/>
  <c r="L276" i="34"/>
  <c r="K276" i="34"/>
  <c r="H276" i="34"/>
  <c r="I276" i="34" s="1"/>
  <c r="L275" i="34"/>
  <c r="K275" i="34"/>
  <c r="H275" i="34"/>
  <c r="I275" i="34" s="1"/>
  <c r="L274" i="34"/>
  <c r="K274" i="34"/>
  <c r="I274" i="34"/>
  <c r="H274" i="34"/>
  <c r="L273" i="34"/>
  <c r="K273" i="34"/>
  <c r="H273" i="34"/>
  <c r="I273" i="34" s="1"/>
  <c r="L272" i="34"/>
  <c r="K272" i="34"/>
  <c r="H272" i="34"/>
  <c r="I272" i="34" s="1"/>
  <c r="L271" i="34"/>
  <c r="K271" i="34"/>
  <c r="H271" i="34"/>
  <c r="I271" i="34" s="1"/>
  <c r="L270" i="34"/>
  <c r="K270" i="34"/>
  <c r="H270" i="34"/>
  <c r="I270" i="34" s="1"/>
  <c r="L269" i="34"/>
  <c r="K269" i="34"/>
  <c r="H269" i="34"/>
  <c r="I269" i="34" s="1"/>
  <c r="L268" i="34"/>
  <c r="K268" i="34"/>
  <c r="H268" i="34"/>
  <c r="I268" i="34" s="1"/>
  <c r="L267" i="34"/>
  <c r="K267" i="34"/>
  <c r="H267" i="34"/>
  <c r="I267" i="34" s="1"/>
  <c r="L266" i="34"/>
  <c r="K266" i="34"/>
  <c r="H266" i="34"/>
  <c r="I266" i="34" s="1"/>
  <c r="L265" i="34"/>
  <c r="K265" i="34"/>
  <c r="H265" i="34"/>
  <c r="I265" i="34" s="1"/>
  <c r="L264" i="34"/>
  <c r="K264" i="34"/>
  <c r="I264" i="34"/>
  <c r="H264" i="34"/>
  <c r="L263" i="34"/>
  <c r="K263" i="34"/>
  <c r="H263" i="34"/>
  <c r="I263" i="34" s="1"/>
  <c r="L262" i="34"/>
  <c r="K262" i="34"/>
  <c r="I262" i="34"/>
  <c r="H262" i="34"/>
  <c r="L261" i="34"/>
  <c r="K261" i="34"/>
  <c r="H261" i="34"/>
  <c r="I261" i="34" s="1"/>
  <c r="L260" i="34"/>
  <c r="K260" i="34"/>
  <c r="H260" i="34"/>
  <c r="I260" i="34" s="1"/>
  <c r="L259" i="34"/>
  <c r="K259" i="34"/>
  <c r="I259" i="34"/>
  <c r="H259" i="34"/>
  <c r="L258" i="34"/>
  <c r="K258" i="34"/>
  <c r="I258" i="34"/>
  <c r="H258" i="34"/>
  <c r="L257" i="34"/>
  <c r="K257" i="34"/>
  <c r="H257" i="34"/>
  <c r="I257" i="34" s="1"/>
  <c r="L256" i="34"/>
  <c r="K256" i="34"/>
  <c r="I256" i="34"/>
  <c r="H256" i="34"/>
  <c r="L255" i="34"/>
  <c r="K255" i="34"/>
  <c r="H255" i="34"/>
  <c r="I255" i="34" s="1"/>
  <c r="L254" i="34"/>
  <c r="K254" i="34"/>
  <c r="H254" i="34"/>
  <c r="I254" i="34" s="1"/>
  <c r="L253" i="34"/>
  <c r="K253" i="34"/>
  <c r="H253" i="34"/>
  <c r="I253" i="34" s="1"/>
  <c r="L252" i="34"/>
  <c r="K252" i="34"/>
  <c r="H252" i="34"/>
  <c r="I252" i="34" s="1"/>
  <c r="L251" i="34"/>
  <c r="K251" i="34"/>
  <c r="I251" i="34"/>
  <c r="H251" i="34"/>
  <c r="L250" i="34"/>
  <c r="K250" i="34"/>
  <c r="H250" i="34"/>
  <c r="I250" i="34" s="1"/>
  <c r="L249" i="34"/>
  <c r="K249" i="34"/>
  <c r="H249" i="34"/>
  <c r="I249" i="34" s="1"/>
  <c r="L248" i="34"/>
  <c r="K248" i="34"/>
  <c r="H248" i="34"/>
  <c r="I248" i="34" s="1"/>
  <c r="L247" i="34"/>
  <c r="K247" i="34"/>
  <c r="H247" i="34"/>
  <c r="I247" i="34" s="1"/>
  <c r="L246" i="34"/>
  <c r="K246" i="34"/>
  <c r="H246" i="34"/>
  <c r="I246" i="34" s="1"/>
  <c r="L245" i="34"/>
  <c r="K245" i="34"/>
  <c r="I245" i="34"/>
  <c r="H245" i="34"/>
  <c r="L244" i="34"/>
  <c r="K244" i="34"/>
  <c r="H244" i="34"/>
  <c r="I244" i="34" s="1"/>
  <c r="L243" i="34"/>
  <c r="K243" i="34"/>
  <c r="H243" i="34"/>
  <c r="I243" i="34" s="1"/>
  <c r="L242" i="34"/>
  <c r="K242" i="34"/>
  <c r="H242" i="34"/>
  <c r="I242" i="34" s="1"/>
  <c r="L241" i="34"/>
  <c r="K241" i="34"/>
  <c r="H241" i="34"/>
  <c r="I241" i="34" s="1"/>
  <c r="L240" i="34"/>
  <c r="K240" i="34"/>
  <c r="I240" i="34"/>
  <c r="H240" i="34"/>
  <c r="L239" i="34"/>
  <c r="K239" i="34"/>
  <c r="H239" i="34"/>
  <c r="I239" i="34" s="1"/>
  <c r="L238" i="34"/>
  <c r="K238" i="34"/>
  <c r="I238" i="34"/>
  <c r="H238" i="34"/>
  <c r="L237" i="34"/>
  <c r="K237" i="34"/>
  <c r="I237" i="34"/>
  <c r="H237" i="34"/>
  <c r="L236" i="34"/>
  <c r="K236" i="34"/>
  <c r="H236" i="34"/>
  <c r="I236" i="34" s="1"/>
  <c r="L235" i="34"/>
  <c r="K235" i="34"/>
  <c r="H235" i="34"/>
  <c r="I235" i="34" s="1"/>
  <c r="L234" i="34"/>
  <c r="K234" i="34"/>
  <c r="H234" i="34"/>
  <c r="I234" i="34" s="1"/>
  <c r="L233" i="34"/>
  <c r="K233" i="34"/>
  <c r="H233" i="34"/>
  <c r="I233" i="34" s="1"/>
  <c r="L232" i="34"/>
  <c r="K232" i="34"/>
  <c r="H232" i="34"/>
  <c r="I232" i="34" s="1"/>
  <c r="L231" i="34"/>
  <c r="K231" i="34"/>
  <c r="H231" i="34"/>
  <c r="I231" i="34" s="1"/>
  <c r="L230" i="34"/>
  <c r="K230" i="34"/>
  <c r="H230" i="34"/>
  <c r="I230" i="34" s="1"/>
  <c r="L229" i="34"/>
  <c r="K229" i="34"/>
  <c r="H229" i="34"/>
  <c r="I229" i="34" s="1"/>
  <c r="L228" i="34"/>
  <c r="K228" i="34"/>
  <c r="H228" i="34"/>
  <c r="I228" i="34" s="1"/>
  <c r="L227" i="34"/>
  <c r="K227" i="34"/>
  <c r="H227" i="34"/>
  <c r="I227" i="34" s="1"/>
  <c r="L226" i="34"/>
  <c r="K226" i="34"/>
  <c r="H226" i="34"/>
  <c r="I226" i="34" s="1"/>
  <c r="L225" i="34"/>
  <c r="K225" i="34"/>
  <c r="H225" i="34"/>
  <c r="I225" i="34" s="1"/>
  <c r="L224" i="34"/>
  <c r="K224" i="34"/>
  <c r="H224" i="34"/>
  <c r="I224" i="34" s="1"/>
  <c r="L223" i="34"/>
  <c r="K223" i="34"/>
  <c r="I223" i="34"/>
  <c r="H223" i="34"/>
  <c r="L222" i="34"/>
  <c r="K222" i="34"/>
  <c r="H222" i="34"/>
  <c r="I222" i="34" s="1"/>
  <c r="L221" i="34"/>
  <c r="K221" i="34"/>
  <c r="H221" i="34"/>
  <c r="I221" i="34" s="1"/>
  <c r="L220" i="34"/>
  <c r="K220" i="34"/>
  <c r="H220" i="34"/>
  <c r="I220" i="34" s="1"/>
  <c r="L219" i="34"/>
  <c r="K219" i="34"/>
  <c r="I219" i="34"/>
  <c r="H219" i="34"/>
  <c r="L218" i="34"/>
  <c r="K218" i="34"/>
  <c r="H218" i="34"/>
  <c r="I218" i="34" s="1"/>
  <c r="L217" i="34"/>
  <c r="K217" i="34"/>
  <c r="I217" i="34"/>
  <c r="H217" i="34"/>
  <c r="L216" i="34"/>
  <c r="K216" i="34"/>
  <c r="H216" i="34"/>
  <c r="I216" i="34" s="1"/>
  <c r="L215" i="34"/>
  <c r="K215" i="34"/>
  <c r="I215" i="34"/>
  <c r="H215" i="34"/>
  <c r="L214" i="34"/>
  <c r="K214" i="34"/>
  <c r="H214" i="34"/>
  <c r="I214" i="34" s="1"/>
  <c r="L213" i="34"/>
  <c r="K213" i="34"/>
  <c r="H213" i="34"/>
  <c r="I213" i="34" s="1"/>
  <c r="L212" i="34"/>
  <c r="K212" i="34"/>
  <c r="H212" i="34"/>
  <c r="I212" i="34" s="1"/>
  <c r="L211" i="34"/>
  <c r="K211" i="34"/>
  <c r="H211" i="34"/>
  <c r="I211" i="34" s="1"/>
  <c r="L210" i="34"/>
  <c r="K210" i="34"/>
  <c r="H210" i="34"/>
  <c r="I210" i="34" s="1"/>
  <c r="L209" i="34"/>
  <c r="K209" i="34"/>
  <c r="H209" i="34"/>
  <c r="I209" i="34" s="1"/>
  <c r="M208" i="34"/>
  <c r="L208" i="34"/>
  <c r="K208" i="34"/>
  <c r="H208" i="34"/>
  <c r="I208" i="34" s="1"/>
  <c r="M207" i="34"/>
  <c r="L207" i="34"/>
  <c r="K207" i="34"/>
  <c r="H207" i="34"/>
  <c r="I207" i="34" s="1"/>
  <c r="M206" i="34"/>
  <c r="L206" i="34"/>
  <c r="K206" i="34"/>
  <c r="H206" i="34"/>
  <c r="I206" i="34" s="1"/>
  <c r="M205" i="34"/>
  <c r="L205" i="34"/>
  <c r="K205" i="34"/>
  <c r="I205" i="34"/>
  <c r="H205" i="34"/>
  <c r="M204" i="34"/>
  <c r="L204" i="34"/>
  <c r="K204" i="34"/>
  <c r="H204" i="34"/>
  <c r="I204" i="34" s="1"/>
  <c r="M203" i="34"/>
  <c r="L203" i="34"/>
  <c r="K203" i="34"/>
  <c r="H203" i="34"/>
  <c r="I203" i="34" s="1"/>
  <c r="M202" i="34"/>
  <c r="L202" i="34"/>
  <c r="K202" i="34"/>
  <c r="H202" i="34"/>
  <c r="I202" i="34" s="1"/>
  <c r="M201" i="34"/>
  <c r="L201" i="34"/>
  <c r="K201" i="34"/>
  <c r="H201" i="34"/>
  <c r="I201" i="34" s="1"/>
  <c r="M200" i="34"/>
  <c r="L200" i="34"/>
  <c r="K200" i="34"/>
  <c r="H200" i="34"/>
  <c r="I200" i="34" s="1"/>
  <c r="M199" i="34"/>
  <c r="L199" i="34"/>
  <c r="K199" i="34"/>
  <c r="H199" i="34"/>
  <c r="I199" i="34" s="1"/>
  <c r="M198" i="34"/>
  <c r="L198" i="34"/>
  <c r="K198" i="34"/>
  <c r="H198" i="34"/>
  <c r="I198" i="34" s="1"/>
  <c r="M197" i="34"/>
  <c r="L197" i="34"/>
  <c r="K197" i="34"/>
  <c r="H197" i="34"/>
  <c r="I197" i="34" s="1"/>
  <c r="M196" i="34"/>
  <c r="L196" i="34"/>
  <c r="K196" i="34"/>
  <c r="H196" i="34"/>
  <c r="I196" i="34" s="1"/>
  <c r="M195" i="34"/>
  <c r="L195" i="34"/>
  <c r="K195" i="34"/>
  <c r="H195" i="34"/>
  <c r="I195" i="34" s="1"/>
  <c r="M194" i="34"/>
  <c r="L194" i="34"/>
  <c r="K194" i="34"/>
  <c r="H194" i="34"/>
  <c r="I194" i="34" s="1"/>
  <c r="M193" i="34"/>
  <c r="L193" i="34"/>
  <c r="K193" i="34"/>
  <c r="H193" i="34"/>
  <c r="I193" i="34" s="1"/>
  <c r="M192" i="34"/>
  <c r="L192" i="34"/>
  <c r="K192" i="34"/>
  <c r="H192" i="34"/>
  <c r="I192" i="34" s="1"/>
  <c r="M191" i="34"/>
  <c r="L191" i="34"/>
  <c r="K191" i="34"/>
  <c r="H191" i="34"/>
  <c r="I191" i="34" s="1"/>
  <c r="M190" i="34"/>
  <c r="L190" i="34"/>
  <c r="K190" i="34"/>
  <c r="H190" i="34"/>
  <c r="I190" i="34" s="1"/>
  <c r="M189" i="34"/>
  <c r="L189" i="34"/>
  <c r="K189" i="34"/>
  <c r="H189" i="34"/>
  <c r="I189" i="34" s="1"/>
  <c r="M188" i="34"/>
  <c r="L188" i="34"/>
  <c r="K188" i="34"/>
  <c r="H188" i="34"/>
  <c r="I188" i="34" s="1"/>
  <c r="M187" i="34"/>
  <c r="L187" i="34"/>
  <c r="K187" i="34"/>
  <c r="I187" i="34"/>
  <c r="H187" i="34"/>
  <c r="M186" i="34"/>
  <c r="L186" i="34"/>
  <c r="K186" i="34"/>
  <c r="H186" i="34"/>
  <c r="I186" i="34" s="1"/>
  <c r="M185" i="34"/>
  <c r="L185" i="34"/>
  <c r="K185" i="34"/>
  <c r="H185" i="34"/>
  <c r="I185" i="34" s="1"/>
  <c r="M184" i="34"/>
  <c r="L184" i="34"/>
  <c r="K184" i="34"/>
  <c r="H184" i="34"/>
  <c r="I184" i="34" s="1"/>
  <c r="M183" i="34"/>
  <c r="L183" i="34"/>
  <c r="K183" i="34"/>
  <c r="H183" i="34"/>
  <c r="I183" i="34" s="1"/>
  <c r="M182" i="34"/>
  <c r="L182" i="34"/>
  <c r="K182" i="34"/>
  <c r="H182" i="34"/>
  <c r="I182" i="34" s="1"/>
  <c r="M181" i="34"/>
  <c r="L181" i="34"/>
  <c r="K181" i="34"/>
  <c r="H181" i="34"/>
  <c r="I181" i="34" s="1"/>
  <c r="M180" i="34"/>
  <c r="L180" i="34"/>
  <c r="K180" i="34"/>
  <c r="H180" i="34"/>
  <c r="I180" i="34" s="1"/>
  <c r="M179" i="34"/>
  <c r="L179" i="34"/>
  <c r="K179" i="34"/>
  <c r="H179" i="34"/>
  <c r="I179" i="34" s="1"/>
  <c r="M178" i="34"/>
  <c r="L178" i="34"/>
  <c r="K178" i="34"/>
  <c r="H178" i="34"/>
  <c r="I178" i="34" s="1"/>
  <c r="M177" i="34"/>
  <c r="L177" i="34"/>
  <c r="K177" i="34"/>
  <c r="H177" i="34"/>
  <c r="I177" i="34" s="1"/>
  <c r="M176" i="34"/>
  <c r="L176" i="34"/>
  <c r="K176" i="34"/>
  <c r="I176" i="34"/>
  <c r="H176" i="34"/>
  <c r="M175" i="34"/>
  <c r="L175" i="34"/>
  <c r="K175" i="34"/>
  <c r="H175" i="34"/>
  <c r="I175" i="34" s="1"/>
  <c r="M174" i="34"/>
  <c r="L174" i="34"/>
  <c r="K174" i="34"/>
  <c r="I174" i="34"/>
  <c r="H174" i="34"/>
  <c r="M173" i="34"/>
  <c r="L173" i="34"/>
  <c r="K173" i="34"/>
  <c r="H173" i="34"/>
  <c r="I173" i="34" s="1"/>
  <c r="M172" i="34"/>
  <c r="L172" i="34"/>
  <c r="K172" i="34"/>
  <c r="H172" i="34"/>
  <c r="I172" i="34" s="1"/>
  <c r="M171" i="34"/>
  <c r="L171" i="34"/>
  <c r="K171" i="34"/>
  <c r="I171" i="34"/>
  <c r="H171" i="34"/>
  <c r="M170" i="34"/>
  <c r="L170" i="34"/>
  <c r="K170" i="34"/>
  <c r="H170" i="34"/>
  <c r="I170" i="34" s="1"/>
  <c r="M169" i="34"/>
  <c r="L169" i="34"/>
  <c r="K169" i="34"/>
  <c r="H169" i="34"/>
  <c r="I169" i="34" s="1"/>
  <c r="M168" i="34"/>
  <c r="L168" i="34"/>
  <c r="K168" i="34"/>
  <c r="H168" i="34"/>
  <c r="I168" i="34" s="1"/>
  <c r="M167" i="34"/>
  <c r="L167" i="34"/>
  <c r="K167" i="34"/>
  <c r="H167" i="34"/>
  <c r="I167" i="34" s="1"/>
  <c r="M166" i="34"/>
  <c r="L166" i="34"/>
  <c r="K166" i="34"/>
  <c r="H166" i="34"/>
  <c r="I166" i="34" s="1"/>
  <c r="M165" i="34"/>
  <c r="L165" i="34"/>
  <c r="K165" i="34"/>
  <c r="H165" i="34"/>
  <c r="I165" i="34" s="1"/>
  <c r="M164" i="34"/>
  <c r="L164" i="34"/>
  <c r="K164" i="34"/>
  <c r="H164" i="34"/>
  <c r="I164" i="34" s="1"/>
  <c r="M163" i="34"/>
  <c r="L163" i="34"/>
  <c r="K163" i="34"/>
  <c r="H163" i="34"/>
  <c r="I163" i="34" s="1"/>
  <c r="M162" i="34"/>
  <c r="L162" i="34"/>
  <c r="K162" i="34"/>
  <c r="I162" i="34"/>
  <c r="H162" i="34"/>
  <c r="M161" i="34"/>
  <c r="L161" i="34"/>
  <c r="K161" i="34"/>
  <c r="H161" i="34"/>
  <c r="I161" i="34" s="1"/>
  <c r="M160" i="34"/>
  <c r="L160" i="34"/>
  <c r="K160" i="34"/>
  <c r="H160" i="34"/>
  <c r="I160" i="34" s="1"/>
  <c r="M159" i="34"/>
  <c r="L159" i="34"/>
  <c r="K159" i="34"/>
  <c r="I159" i="34"/>
  <c r="H159" i="34"/>
  <c r="M158" i="34"/>
  <c r="L158" i="34"/>
  <c r="K158" i="34"/>
  <c r="H158" i="34"/>
  <c r="I158" i="34" s="1"/>
  <c r="M157" i="34"/>
  <c r="L157" i="34"/>
  <c r="K157" i="34"/>
  <c r="H157" i="34"/>
  <c r="I157" i="34" s="1"/>
  <c r="M156" i="34"/>
  <c r="L156" i="34"/>
  <c r="K156" i="34"/>
  <c r="H156" i="34"/>
  <c r="I156" i="34" s="1"/>
  <c r="M155" i="34"/>
  <c r="L155" i="34"/>
  <c r="K155" i="34"/>
  <c r="H155" i="34"/>
  <c r="I155" i="34" s="1"/>
  <c r="M154" i="34"/>
  <c r="L154" i="34"/>
  <c r="K154" i="34"/>
  <c r="H154" i="34"/>
  <c r="I154" i="34" s="1"/>
  <c r="M153" i="34"/>
  <c r="L153" i="34"/>
  <c r="K153" i="34"/>
  <c r="H153" i="34"/>
  <c r="I153" i="34" s="1"/>
  <c r="M152" i="34"/>
  <c r="L152" i="34"/>
  <c r="K152" i="34"/>
  <c r="I152" i="34"/>
  <c r="H152" i="34"/>
  <c r="M151" i="34"/>
  <c r="L151" i="34"/>
  <c r="K151" i="34"/>
  <c r="H151" i="34"/>
  <c r="I151" i="34" s="1"/>
  <c r="M150" i="34"/>
  <c r="L150" i="34"/>
  <c r="K150" i="34"/>
  <c r="H150" i="34"/>
  <c r="I150" i="34" s="1"/>
  <c r="M149" i="34"/>
  <c r="L149" i="34"/>
  <c r="K149" i="34"/>
  <c r="I149" i="34"/>
  <c r="H149" i="34"/>
  <c r="M148" i="34"/>
  <c r="L148" i="34"/>
  <c r="K148" i="34"/>
  <c r="I148" i="34"/>
  <c r="H148" i="34"/>
  <c r="M147" i="34"/>
  <c r="L147" i="34"/>
  <c r="K147" i="34"/>
  <c r="H147" i="34"/>
  <c r="I147" i="34" s="1"/>
  <c r="M146" i="34"/>
  <c r="L146" i="34"/>
  <c r="K146" i="34"/>
  <c r="H146" i="34"/>
  <c r="I146" i="34" s="1"/>
  <c r="M145" i="34"/>
  <c r="L145" i="34"/>
  <c r="K145" i="34"/>
  <c r="H145" i="34"/>
  <c r="I145" i="34" s="1"/>
  <c r="M144" i="34"/>
  <c r="L144" i="34"/>
  <c r="K144" i="34"/>
  <c r="I144" i="34"/>
  <c r="H144" i="34"/>
  <c r="M143" i="34"/>
  <c r="L143" i="34"/>
  <c r="K143" i="34"/>
  <c r="H143" i="34"/>
  <c r="I143" i="34" s="1"/>
  <c r="M142" i="34"/>
  <c r="L142" i="34"/>
  <c r="K142" i="34"/>
  <c r="H142" i="34"/>
  <c r="I142" i="34" s="1"/>
  <c r="M141" i="34"/>
  <c r="L141" i="34"/>
  <c r="K141" i="34"/>
  <c r="H141" i="34"/>
  <c r="I141" i="34" s="1"/>
  <c r="M140" i="34"/>
  <c r="L140" i="34"/>
  <c r="K140" i="34"/>
  <c r="H140" i="34"/>
  <c r="I140" i="34" s="1"/>
  <c r="M139" i="34"/>
  <c r="L139" i="34"/>
  <c r="K139" i="34"/>
  <c r="H139" i="34"/>
  <c r="I139" i="34" s="1"/>
  <c r="M138" i="34"/>
  <c r="L138" i="34"/>
  <c r="K138" i="34"/>
  <c r="H138" i="34"/>
  <c r="I138" i="34" s="1"/>
  <c r="M137" i="34"/>
  <c r="L137" i="34"/>
  <c r="K137" i="34"/>
  <c r="H137" i="34"/>
  <c r="I137" i="34" s="1"/>
  <c r="M136" i="34"/>
  <c r="L136" i="34"/>
  <c r="K136" i="34"/>
  <c r="H136" i="34"/>
  <c r="I136" i="34" s="1"/>
  <c r="M135" i="34"/>
  <c r="L135" i="34"/>
  <c r="K135" i="34"/>
  <c r="H135" i="34"/>
  <c r="I135" i="34" s="1"/>
  <c r="M134" i="34"/>
  <c r="L134" i="34"/>
  <c r="K134" i="34"/>
  <c r="H134" i="34"/>
  <c r="I134" i="34" s="1"/>
  <c r="M133" i="34"/>
  <c r="L133" i="34"/>
  <c r="K133" i="34"/>
  <c r="I133" i="34"/>
  <c r="H133" i="34"/>
  <c r="M132" i="34"/>
  <c r="L132" i="34"/>
  <c r="K132" i="34"/>
  <c r="H132" i="34"/>
  <c r="I132" i="34" s="1"/>
  <c r="M131" i="34"/>
  <c r="L131" i="34"/>
  <c r="K131" i="34"/>
  <c r="H131" i="34"/>
  <c r="I131" i="34" s="1"/>
  <c r="M130" i="34"/>
  <c r="L130" i="34"/>
  <c r="K130" i="34"/>
  <c r="H130" i="34"/>
  <c r="I130" i="34" s="1"/>
  <c r="M129" i="34"/>
  <c r="L129" i="34"/>
  <c r="K129" i="34"/>
  <c r="H129" i="34"/>
  <c r="I129" i="34" s="1"/>
  <c r="M128" i="34"/>
  <c r="L128" i="34"/>
  <c r="K128" i="34"/>
  <c r="H128" i="34"/>
  <c r="I128" i="34" s="1"/>
  <c r="M127" i="34"/>
  <c r="L127" i="34"/>
  <c r="K127" i="34"/>
  <c r="H127" i="34"/>
  <c r="I127" i="34" s="1"/>
  <c r="M126" i="34"/>
  <c r="L126" i="34"/>
  <c r="K126" i="34"/>
  <c r="I126" i="34"/>
  <c r="H126" i="34"/>
  <c r="M125" i="34"/>
  <c r="L125" i="34"/>
  <c r="K125" i="34"/>
  <c r="H125" i="34"/>
  <c r="I125" i="34" s="1"/>
  <c r="M124" i="34"/>
  <c r="L124" i="34"/>
  <c r="K124" i="34"/>
  <c r="H124" i="34"/>
  <c r="I124" i="34" s="1"/>
  <c r="M123" i="34"/>
  <c r="L123" i="34"/>
  <c r="K123" i="34"/>
  <c r="H123" i="34"/>
  <c r="I123" i="34" s="1"/>
  <c r="M122" i="34"/>
  <c r="L122" i="34"/>
  <c r="K122" i="34"/>
  <c r="H122" i="34"/>
  <c r="I122" i="34" s="1"/>
  <c r="M121" i="34"/>
  <c r="L121" i="34"/>
  <c r="K121" i="34"/>
  <c r="H121" i="34"/>
  <c r="I121" i="34" s="1"/>
  <c r="M120" i="34"/>
  <c r="L120" i="34"/>
  <c r="K120" i="34"/>
  <c r="H120" i="34"/>
  <c r="I120" i="34" s="1"/>
  <c r="M119" i="34"/>
  <c r="L119" i="34"/>
  <c r="K119" i="34"/>
  <c r="H119" i="34"/>
  <c r="I119" i="34" s="1"/>
  <c r="M118" i="34"/>
  <c r="L118" i="34"/>
  <c r="K118" i="34"/>
  <c r="H118" i="34"/>
  <c r="I118" i="34" s="1"/>
  <c r="M117" i="34"/>
  <c r="L117" i="34"/>
  <c r="K117" i="34"/>
  <c r="H117" i="34"/>
  <c r="I117" i="34" s="1"/>
  <c r="M116" i="34"/>
  <c r="L116" i="34"/>
  <c r="K116" i="34"/>
  <c r="I116" i="34"/>
  <c r="H116" i="34"/>
  <c r="M115" i="34"/>
  <c r="L115" i="34"/>
  <c r="K115" i="34"/>
  <c r="H115" i="34"/>
  <c r="I115" i="34" s="1"/>
  <c r="M114" i="34"/>
  <c r="L114" i="34"/>
  <c r="K114" i="34"/>
  <c r="H114" i="34"/>
  <c r="I114" i="34" s="1"/>
  <c r="M113" i="34"/>
  <c r="L113" i="34"/>
  <c r="K113" i="34"/>
  <c r="H113" i="34"/>
  <c r="I113" i="34" s="1"/>
  <c r="M112" i="34"/>
  <c r="L112" i="34"/>
  <c r="K112" i="34"/>
  <c r="H112" i="34"/>
  <c r="I112" i="34" s="1"/>
  <c r="M111" i="34"/>
  <c r="L111" i="34"/>
  <c r="K111" i="34"/>
  <c r="H111" i="34"/>
  <c r="I111" i="34" s="1"/>
  <c r="M110" i="34"/>
  <c r="L110" i="34"/>
  <c r="K110" i="34"/>
  <c r="H110" i="34"/>
  <c r="I110" i="34" s="1"/>
  <c r="M109" i="34"/>
  <c r="L109" i="34"/>
  <c r="K109" i="34"/>
  <c r="H109" i="34"/>
  <c r="I109" i="34" s="1"/>
  <c r="M108" i="34"/>
  <c r="L108" i="34"/>
  <c r="K108" i="34"/>
  <c r="H108" i="34"/>
  <c r="I108" i="34" s="1"/>
  <c r="M107" i="34"/>
  <c r="L107" i="34"/>
  <c r="K107" i="34"/>
  <c r="H107" i="34"/>
  <c r="I107" i="34" s="1"/>
  <c r="M106" i="34"/>
  <c r="L106" i="34"/>
  <c r="K106" i="34"/>
  <c r="H106" i="34"/>
  <c r="I106" i="34" s="1"/>
  <c r="M105" i="34"/>
  <c r="L105" i="34"/>
  <c r="K105" i="34"/>
  <c r="H105" i="34"/>
  <c r="I105" i="34" s="1"/>
  <c r="M104" i="34"/>
  <c r="L104" i="34"/>
  <c r="K104" i="34"/>
  <c r="H104" i="34"/>
  <c r="I104" i="34" s="1"/>
  <c r="M103" i="34"/>
  <c r="L103" i="34"/>
  <c r="K103" i="34"/>
  <c r="H103" i="34"/>
  <c r="I103" i="34" s="1"/>
  <c r="M102" i="34"/>
  <c r="L102" i="34"/>
  <c r="K102" i="34"/>
  <c r="H102" i="34"/>
  <c r="I102" i="34" s="1"/>
  <c r="M101" i="34"/>
  <c r="L101" i="34"/>
  <c r="K101" i="34"/>
  <c r="H101" i="34"/>
  <c r="I101" i="34" s="1"/>
  <c r="M100" i="34"/>
  <c r="L100" i="34"/>
  <c r="K100" i="34"/>
  <c r="H100" i="34"/>
  <c r="I100" i="34" s="1"/>
  <c r="M99" i="34"/>
  <c r="L99" i="34"/>
  <c r="K99" i="34"/>
  <c r="H99" i="34"/>
  <c r="I99" i="34" s="1"/>
  <c r="M98" i="34"/>
  <c r="L98" i="34"/>
  <c r="K98" i="34"/>
  <c r="H98" i="34"/>
  <c r="I98" i="34" s="1"/>
  <c r="M97" i="34"/>
  <c r="L97" i="34"/>
  <c r="K97" i="34"/>
  <c r="H97" i="34"/>
  <c r="I97" i="34" s="1"/>
  <c r="M96" i="34"/>
  <c r="L96" i="34"/>
  <c r="K96" i="34"/>
  <c r="H96" i="34"/>
  <c r="I96" i="34" s="1"/>
  <c r="M95" i="34"/>
  <c r="L95" i="34"/>
  <c r="K95" i="34"/>
  <c r="H95" i="34"/>
  <c r="I95" i="34" s="1"/>
  <c r="M94" i="34"/>
  <c r="L94" i="34"/>
  <c r="K94" i="34"/>
  <c r="H94" i="34"/>
  <c r="I94" i="34" s="1"/>
  <c r="M93" i="34"/>
  <c r="L93" i="34"/>
  <c r="K93" i="34"/>
  <c r="H93" i="34"/>
  <c r="I93" i="34" s="1"/>
  <c r="M92" i="34"/>
  <c r="L92" i="34"/>
  <c r="K92" i="34"/>
  <c r="H92" i="34"/>
  <c r="I92" i="34" s="1"/>
  <c r="M91" i="34"/>
  <c r="L91" i="34"/>
  <c r="K91" i="34"/>
  <c r="H91" i="34"/>
  <c r="I91" i="34" s="1"/>
  <c r="M90" i="34"/>
  <c r="L90" i="34"/>
  <c r="K90" i="34"/>
  <c r="H90" i="34"/>
  <c r="I90" i="34" s="1"/>
  <c r="M89" i="34"/>
  <c r="L89" i="34"/>
  <c r="K89" i="34"/>
  <c r="H89" i="34"/>
  <c r="I89" i="34" s="1"/>
  <c r="M88" i="34"/>
  <c r="L88" i="34"/>
  <c r="K88" i="34"/>
  <c r="H88" i="34"/>
  <c r="I88" i="34" s="1"/>
  <c r="M87" i="34"/>
  <c r="L87" i="34"/>
  <c r="K87" i="34"/>
  <c r="H87" i="34"/>
  <c r="I87" i="34" s="1"/>
  <c r="M86" i="34"/>
  <c r="L86" i="34"/>
  <c r="K86" i="34"/>
  <c r="H86" i="34"/>
  <c r="I86" i="34" s="1"/>
  <c r="M85" i="34"/>
  <c r="L85" i="34"/>
  <c r="K85" i="34"/>
  <c r="H85" i="34"/>
  <c r="I85" i="34" s="1"/>
  <c r="M84" i="34"/>
  <c r="L84" i="34"/>
  <c r="K84" i="34"/>
  <c r="H84" i="34"/>
  <c r="I84" i="34" s="1"/>
  <c r="M83" i="34"/>
  <c r="L83" i="34"/>
  <c r="K83" i="34"/>
  <c r="H83" i="34"/>
  <c r="I83" i="34" s="1"/>
  <c r="M82" i="34"/>
  <c r="L82" i="34"/>
  <c r="K82" i="34"/>
  <c r="H82" i="34"/>
  <c r="I82" i="34" s="1"/>
  <c r="M81" i="34"/>
  <c r="L81" i="34"/>
  <c r="K81" i="34"/>
  <c r="H81" i="34"/>
  <c r="I81" i="34" s="1"/>
  <c r="M80" i="34"/>
  <c r="L80" i="34"/>
  <c r="K80" i="34"/>
  <c r="H80" i="34"/>
  <c r="I80" i="34" s="1"/>
  <c r="M79" i="34"/>
  <c r="L79" i="34"/>
  <c r="K79" i="34"/>
  <c r="H79" i="34"/>
  <c r="I79" i="34" s="1"/>
  <c r="M78" i="34"/>
  <c r="L78" i="34"/>
  <c r="K78" i="34"/>
  <c r="H78" i="34"/>
  <c r="I78" i="34" s="1"/>
  <c r="M77" i="34"/>
  <c r="L77" i="34"/>
  <c r="K77" i="34"/>
  <c r="H77" i="34"/>
  <c r="I77" i="34" s="1"/>
  <c r="M76" i="34"/>
  <c r="L76" i="34"/>
  <c r="K76" i="34"/>
  <c r="H76" i="34"/>
  <c r="I76" i="34" s="1"/>
  <c r="M75" i="34"/>
  <c r="L75" i="34"/>
  <c r="K75" i="34"/>
  <c r="H75" i="34"/>
  <c r="I75" i="34" s="1"/>
  <c r="M74" i="34"/>
  <c r="L74" i="34"/>
  <c r="K74" i="34"/>
  <c r="H74" i="34"/>
  <c r="I74" i="34" s="1"/>
  <c r="M73" i="34"/>
  <c r="L73" i="34"/>
  <c r="K73" i="34"/>
  <c r="H73" i="34"/>
  <c r="I73" i="34" s="1"/>
  <c r="M72" i="34"/>
  <c r="L72" i="34"/>
  <c r="K72" i="34"/>
  <c r="H72" i="34"/>
  <c r="I72" i="34" s="1"/>
  <c r="M71" i="34"/>
  <c r="L71" i="34"/>
  <c r="K71" i="34"/>
  <c r="H71" i="34"/>
  <c r="I71" i="34" s="1"/>
  <c r="M70" i="34"/>
  <c r="L70" i="34"/>
  <c r="K70" i="34"/>
  <c r="H70" i="34"/>
  <c r="I70" i="34" s="1"/>
  <c r="M69" i="34"/>
  <c r="L69" i="34"/>
  <c r="K69" i="34"/>
  <c r="H69" i="34"/>
  <c r="I69" i="34" s="1"/>
  <c r="M68" i="34"/>
  <c r="L68" i="34"/>
  <c r="K68" i="34"/>
  <c r="H68" i="34"/>
  <c r="I68" i="34" s="1"/>
  <c r="M67" i="34"/>
  <c r="L67" i="34"/>
  <c r="K67" i="34"/>
  <c r="H67" i="34"/>
  <c r="I67" i="34" s="1"/>
  <c r="M66" i="34"/>
  <c r="L66" i="34"/>
  <c r="K66" i="34"/>
  <c r="H66" i="34"/>
  <c r="I66" i="34" s="1"/>
  <c r="M65" i="34"/>
  <c r="L65" i="34"/>
  <c r="K65" i="34"/>
  <c r="H65" i="34"/>
  <c r="I65" i="34" s="1"/>
  <c r="M64" i="34"/>
  <c r="L64" i="34"/>
  <c r="K64" i="34"/>
  <c r="H64" i="34"/>
  <c r="I64" i="34" s="1"/>
  <c r="M63" i="34"/>
  <c r="L63" i="34"/>
  <c r="K63" i="34"/>
  <c r="H63" i="34"/>
  <c r="I63" i="34" s="1"/>
  <c r="M62" i="34"/>
  <c r="L62" i="34"/>
  <c r="K62" i="34"/>
  <c r="H62" i="34"/>
  <c r="I62" i="34" s="1"/>
  <c r="M61" i="34"/>
  <c r="L61" i="34"/>
  <c r="K61" i="34"/>
  <c r="H61" i="34"/>
  <c r="I61" i="34" s="1"/>
  <c r="M60" i="34"/>
  <c r="L60" i="34"/>
  <c r="K60" i="34"/>
  <c r="H60" i="34"/>
  <c r="I60" i="34" s="1"/>
  <c r="M59" i="34"/>
  <c r="L59" i="34"/>
  <c r="K59" i="34"/>
  <c r="H59" i="34"/>
  <c r="I59" i="34" s="1"/>
  <c r="M58" i="34"/>
  <c r="L58" i="34"/>
  <c r="K58" i="34"/>
  <c r="H58" i="34"/>
  <c r="I58" i="34" s="1"/>
  <c r="M57" i="34"/>
  <c r="L57" i="34"/>
  <c r="K57" i="34"/>
  <c r="H57" i="34"/>
  <c r="I57" i="34" s="1"/>
  <c r="M56" i="34"/>
  <c r="L56" i="34"/>
  <c r="K56" i="34"/>
  <c r="H56" i="34"/>
  <c r="I56" i="34" s="1"/>
  <c r="M55" i="34"/>
  <c r="L55" i="34"/>
  <c r="K55" i="34"/>
  <c r="H55" i="34"/>
  <c r="I55" i="34" s="1"/>
  <c r="M54" i="34"/>
  <c r="L54" i="34"/>
  <c r="K54" i="34"/>
  <c r="H54" i="34"/>
  <c r="I54" i="34" s="1"/>
  <c r="M53" i="34"/>
  <c r="L53" i="34"/>
  <c r="K53" i="34"/>
  <c r="H53" i="34"/>
  <c r="I53" i="34" s="1"/>
  <c r="M52" i="34"/>
  <c r="L52" i="34"/>
  <c r="K52" i="34"/>
  <c r="H52" i="34"/>
  <c r="I52" i="34" s="1"/>
  <c r="M51" i="34"/>
  <c r="L51" i="34"/>
  <c r="K51" i="34"/>
  <c r="H51" i="34"/>
  <c r="I51" i="34" s="1"/>
  <c r="M50" i="34"/>
  <c r="L50" i="34"/>
  <c r="K50" i="34"/>
  <c r="H50" i="34"/>
  <c r="I50" i="34" s="1"/>
  <c r="M49" i="34"/>
  <c r="L49" i="34"/>
  <c r="K49" i="34"/>
  <c r="H49" i="34"/>
  <c r="I49" i="34" s="1"/>
  <c r="M48" i="34"/>
  <c r="L48" i="34"/>
  <c r="K48" i="34"/>
  <c r="H48" i="34"/>
  <c r="I48" i="34" s="1"/>
  <c r="M47" i="34"/>
  <c r="L47" i="34"/>
  <c r="K47" i="34"/>
  <c r="H47" i="34"/>
  <c r="I47" i="34" s="1"/>
  <c r="M46" i="34"/>
  <c r="L46" i="34"/>
  <c r="K46" i="34"/>
  <c r="H46" i="34"/>
  <c r="I46" i="34" s="1"/>
  <c r="M45" i="34"/>
  <c r="L45" i="34"/>
  <c r="K45" i="34"/>
  <c r="H45" i="34"/>
  <c r="I45" i="34" s="1"/>
  <c r="M44" i="34"/>
  <c r="L44" i="34"/>
  <c r="K44" i="34"/>
  <c r="H44" i="34"/>
  <c r="I44" i="34" s="1"/>
  <c r="M43" i="34"/>
  <c r="L43" i="34"/>
  <c r="K43" i="34"/>
  <c r="H43" i="34"/>
  <c r="I43" i="34" s="1"/>
  <c r="M42" i="34"/>
  <c r="L42" i="34"/>
  <c r="K42" i="34"/>
  <c r="H42" i="34"/>
  <c r="I42" i="34" s="1"/>
  <c r="M41" i="34"/>
  <c r="L41" i="34"/>
  <c r="K41" i="34"/>
  <c r="H41" i="34"/>
  <c r="I41" i="34" s="1"/>
  <c r="M40" i="34"/>
  <c r="L40" i="34"/>
  <c r="K40" i="34"/>
  <c r="H40" i="34"/>
  <c r="I40" i="34" s="1"/>
  <c r="M39" i="34"/>
  <c r="L39" i="34"/>
  <c r="K39" i="34"/>
  <c r="H39" i="34"/>
  <c r="I39" i="34" s="1"/>
  <c r="M38" i="34"/>
  <c r="L38" i="34"/>
  <c r="K38" i="34"/>
  <c r="H38" i="34"/>
  <c r="I38" i="34" s="1"/>
  <c r="M37" i="34"/>
  <c r="L37" i="34"/>
  <c r="K37" i="34"/>
  <c r="H37" i="34"/>
  <c r="I37" i="34" s="1"/>
  <c r="M36" i="34"/>
  <c r="L36" i="34"/>
  <c r="K36" i="34"/>
  <c r="H36" i="34"/>
  <c r="I36" i="34" s="1"/>
  <c r="M35" i="34"/>
  <c r="L35" i="34"/>
  <c r="K35" i="34"/>
  <c r="H35" i="34"/>
  <c r="I35" i="34" s="1"/>
  <c r="M34" i="34"/>
  <c r="L34" i="34"/>
  <c r="K34" i="34"/>
  <c r="H34" i="34"/>
  <c r="I34" i="34" s="1"/>
  <c r="M33" i="34"/>
  <c r="L33" i="34"/>
  <c r="K33" i="34"/>
  <c r="H33" i="34"/>
  <c r="I33" i="34" s="1"/>
  <c r="M32" i="34"/>
  <c r="L32" i="34"/>
  <c r="K32" i="34"/>
  <c r="H32" i="34"/>
  <c r="I32" i="34" s="1"/>
  <c r="M31" i="34"/>
  <c r="L31" i="34"/>
  <c r="K31" i="34"/>
  <c r="H31" i="34"/>
  <c r="I31" i="34" s="1"/>
  <c r="M30" i="34"/>
  <c r="L30" i="34"/>
  <c r="K30" i="34"/>
  <c r="H30" i="34"/>
  <c r="I30" i="34" s="1"/>
  <c r="M29" i="34"/>
  <c r="L29" i="34"/>
  <c r="K29" i="34"/>
  <c r="H29" i="34"/>
  <c r="I29" i="34" s="1"/>
  <c r="M28" i="34"/>
  <c r="L28" i="34"/>
  <c r="K28" i="34"/>
  <c r="H28" i="34"/>
  <c r="I28" i="34" s="1"/>
  <c r="M27" i="34"/>
  <c r="L27" i="34"/>
  <c r="K27" i="34"/>
  <c r="H27" i="34"/>
  <c r="I27" i="34" s="1"/>
  <c r="M26" i="34"/>
  <c r="L26" i="34"/>
  <c r="K26" i="34"/>
  <c r="H26" i="34"/>
  <c r="I26" i="34" s="1"/>
  <c r="M25" i="34"/>
  <c r="L25" i="34"/>
  <c r="K25" i="34"/>
  <c r="H25" i="34"/>
  <c r="I25" i="34" s="1"/>
  <c r="M24" i="34"/>
  <c r="L24" i="34"/>
  <c r="K24" i="34"/>
  <c r="H24" i="34"/>
  <c r="I24" i="34" s="1"/>
  <c r="M23" i="34"/>
  <c r="L23" i="34"/>
  <c r="K23" i="34"/>
  <c r="H23" i="34"/>
  <c r="I23" i="34" s="1"/>
  <c r="M22" i="34"/>
  <c r="L22" i="34"/>
  <c r="K22" i="34"/>
  <c r="H22" i="34"/>
  <c r="I22" i="34" s="1"/>
  <c r="M21" i="34"/>
  <c r="L21" i="34"/>
  <c r="K21" i="34"/>
  <c r="H21" i="34"/>
  <c r="I21" i="34" s="1"/>
  <c r="M20" i="34"/>
  <c r="L20" i="34"/>
  <c r="K20" i="34"/>
  <c r="H20" i="34"/>
  <c r="I20" i="34" s="1"/>
  <c r="M19" i="34"/>
  <c r="L19" i="34"/>
  <c r="K19" i="34"/>
  <c r="H19" i="34"/>
  <c r="I19" i="34" s="1"/>
  <c r="M18" i="34"/>
  <c r="L18" i="34"/>
  <c r="K18" i="34"/>
  <c r="H18" i="34"/>
  <c r="I18" i="34" s="1"/>
  <c r="M17" i="34"/>
  <c r="L17" i="34"/>
  <c r="K17" i="34"/>
  <c r="H17" i="34"/>
  <c r="I17" i="34" s="1"/>
  <c r="M16" i="34"/>
  <c r="L16" i="34"/>
  <c r="K16" i="34"/>
  <c r="H16" i="34"/>
  <c r="I16" i="34" s="1"/>
  <c r="M15" i="34"/>
  <c r="L15" i="34"/>
  <c r="K15" i="34"/>
  <c r="H15" i="34"/>
  <c r="I15" i="34" s="1"/>
  <c r="M14" i="34"/>
  <c r="L14" i="34"/>
  <c r="K14" i="34"/>
  <c r="H14" i="34"/>
  <c r="I14" i="34" s="1"/>
  <c r="M13" i="34"/>
  <c r="L13" i="34"/>
  <c r="K13" i="34"/>
  <c r="H13" i="34"/>
  <c r="I13" i="34" s="1"/>
  <c r="M12" i="34"/>
  <c r="L12" i="34"/>
  <c r="K12" i="34"/>
  <c r="H12" i="34"/>
  <c r="I12" i="34" s="1"/>
  <c r="M11" i="34"/>
  <c r="L11" i="34"/>
  <c r="K11" i="34"/>
  <c r="H11" i="34"/>
  <c r="I11" i="34" s="1"/>
  <c r="M10" i="34"/>
  <c r="L10" i="34"/>
  <c r="K10" i="34"/>
  <c r="H10" i="34"/>
  <c r="I10" i="34" s="1"/>
  <c r="M9" i="34"/>
  <c r="L9" i="34"/>
  <c r="K9" i="34"/>
  <c r="H9" i="34"/>
  <c r="I9" i="34" s="1"/>
  <c r="M8" i="34"/>
  <c r="L8" i="34"/>
  <c r="K8" i="34"/>
  <c r="H8" i="34"/>
  <c r="I8" i="34" s="1"/>
  <c r="M7" i="34"/>
  <c r="L7" i="34"/>
  <c r="K7" i="34"/>
  <c r="H7" i="34"/>
  <c r="I7" i="34" s="1"/>
  <c r="M6" i="34"/>
  <c r="L6" i="34"/>
  <c r="K6" i="34"/>
  <c r="H6" i="34"/>
  <c r="I6" i="34" s="1"/>
  <c r="M5" i="34"/>
  <c r="L5" i="34"/>
  <c r="K5" i="34"/>
  <c r="H5" i="34"/>
  <c r="I5" i="34" s="1"/>
  <c r="M4" i="34"/>
  <c r="L4" i="34"/>
  <c r="K4" i="34"/>
  <c r="H4" i="34"/>
  <c r="I4" i="34" s="1"/>
  <c r="M3" i="34"/>
  <c r="L3" i="34"/>
  <c r="K3" i="34"/>
  <c r="H3" i="34"/>
  <c r="I3" i="34" s="1"/>
  <c r="M2" i="34"/>
  <c r="L2" i="34"/>
  <c r="K2" i="34"/>
  <c r="H2" i="34"/>
  <c r="B753" i="33"/>
  <c r="C753" i="33" s="1"/>
  <c r="L750" i="33"/>
  <c r="K750" i="33"/>
  <c r="H750" i="33"/>
  <c r="I750" i="33" s="1"/>
  <c r="L749" i="33"/>
  <c r="K749" i="33"/>
  <c r="H749" i="33"/>
  <c r="I749" i="33" s="1"/>
  <c r="L748" i="33"/>
  <c r="K748" i="33"/>
  <c r="H748" i="33"/>
  <c r="I748" i="33" s="1"/>
  <c r="L747" i="33"/>
  <c r="K747" i="33"/>
  <c r="I747" i="33"/>
  <c r="H747" i="33"/>
  <c r="L746" i="33"/>
  <c r="K746" i="33"/>
  <c r="I746" i="33"/>
  <c r="H746" i="33"/>
  <c r="L745" i="33"/>
  <c r="K745" i="33"/>
  <c r="I745" i="33"/>
  <c r="H745" i="33"/>
  <c r="L744" i="33"/>
  <c r="K744" i="33"/>
  <c r="I744" i="33"/>
  <c r="H744" i="33"/>
  <c r="L743" i="33"/>
  <c r="K743" i="33"/>
  <c r="H743" i="33"/>
  <c r="I743" i="33" s="1"/>
  <c r="L742" i="33"/>
  <c r="K742" i="33"/>
  <c r="H742" i="33"/>
  <c r="I742" i="33" s="1"/>
  <c r="L741" i="33"/>
  <c r="K741" i="33"/>
  <c r="I741" i="33"/>
  <c r="H741" i="33"/>
  <c r="L740" i="33"/>
  <c r="K740" i="33"/>
  <c r="I740" i="33"/>
  <c r="H740" i="33"/>
  <c r="L739" i="33"/>
  <c r="K739" i="33"/>
  <c r="H739" i="33"/>
  <c r="I739" i="33" s="1"/>
  <c r="L738" i="33"/>
  <c r="K738" i="33"/>
  <c r="H738" i="33"/>
  <c r="I738" i="33" s="1"/>
  <c r="L737" i="33"/>
  <c r="K737" i="33"/>
  <c r="H737" i="33"/>
  <c r="I737" i="33" s="1"/>
  <c r="L736" i="33"/>
  <c r="K736" i="33"/>
  <c r="H736" i="33"/>
  <c r="I736" i="33" s="1"/>
  <c r="L735" i="33"/>
  <c r="K735" i="33"/>
  <c r="I735" i="33"/>
  <c r="H735" i="33"/>
  <c r="L734" i="33"/>
  <c r="K734" i="33"/>
  <c r="H734" i="33"/>
  <c r="I734" i="33" s="1"/>
  <c r="L733" i="33"/>
  <c r="K733" i="33"/>
  <c r="H733" i="33"/>
  <c r="I733" i="33" s="1"/>
  <c r="L732" i="33"/>
  <c r="K732" i="33"/>
  <c r="H732" i="33"/>
  <c r="I732" i="33" s="1"/>
  <c r="L731" i="33"/>
  <c r="K731" i="33"/>
  <c r="H731" i="33"/>
  <c r="I731" i="33" s="1"/>
  <c r="L730" i="33"/>
  <c r="K730" i="33"/>
  <c r="I730" i="33"/>
  <c r="H730" i="33"/>
  <c r="L729" i="33"/>
  <c r="K729" i="33"/>
  <c r="I729" i="33"/>
  <c r="H729" i="33"/>
  <c r="L728" i="33"/>
  <c r="K728" i="33"/>
  <c r="H728" i="33"/>
  <c r="I728" i="33" s="1"/>
  <c r="L727" i="33"/>
  <c r="K727" i="33"/>
  <c r="H727" i="33"/>
  <c r="I727" i="33" s="1"/>
  <c r="L726" i="33"/>
  <c r="K726" i="33"/>
  <c r="H726" i="33"/>
  <c r="I726" i="33" s="1"/>
  <c r="L725" i="33"/>
  <c r="K725" i="33"/>
  <c r="I725" i="33"/>
  <c r="H725" i="33"/>
  <c r="L724" i="33"/>
  <c r="K724" i="33"/>
  <c r="H724" i="33"/>
  <c r="I724" i="33" s="1"/>
  <c r="L723" i="33"/>
  <c r="K723" i="33"/>
  <c r="H723" i="33"/>
  <c r="I723" i="33" s="1"/>
  <c r="L722" i="33"/>
  <c r="K722" i="33"/>
  <c r="H722" i="33"/>
  <c r="I722" i="33" s="1"/>
  <c r="L721" i="33"/>
  <c r="K721" i="33"/>
  <c r="H721" i="33"/>
  <c r="I721" i="33" s="1"/>
  <c r="L720" i="33"/>
  <c r="K720" i="33"/>
  <c r="H720" i="33"/>
  <c r="I720" i="33" s="1"/>
  <c r="L719" i="33"/>
  <c r="K719" i="33"/>
  <c r="I719" i="33"/>
  <c r="H719" i="33"/>
  <c r="L718" i="33"/>
  <c r="K718" i="33"/>
  <c r="H718" i="33"/>
  <c r="I718" i="33" s="1"/>
  <c r="L717" i="33"/>
  <c r="K717" i="33"/>
  <c r="H717" i="33"/>
  <c r="I717" i="33" s="1"/>
  <c r="L716" i="33"/>
  <c r="K716" i="33"/>
  <c r="H716" i="33"/>
  <c r="I716" i="33" s="1"/>
  <c r="L715" i="33"/>
  <c r="K715" i="33"/>
  <c r="I715" i="33"/>
  <c r="H715" i="33"/>
  <c r="L714" i="33"/>
  <c r="K714" i="33"/>
  <c r="I714" i="33"/>
  <c r="H714" i="33"/>
  <c r="L713" i="33"/>
  <c r="K713" i="33"/>
  <c r="I713" i="33"/>
  <c r="H713" i="33"/>
  <c r="L712" i="33"/>
  <c r="K712" i="33"/>
  <c r="I712" i="33"/>
  <c r="H712" i="33"/>
  <c r="L711" i="33"/>
  <c r="K711" i="33"/>
  <c r="H711" i="33"/>
  <c r="I711" i="33" s="1"/>
  <c r="L710" i="33"/>
  <c r="K710" i="33"/>
  <c r="H710" i="33"/>
  <c r="I710" i="33" s="1"/>
  <c r="L709" i="33"/>
  <c r="K709" i="33"/>
  <c r="I709" i="33"/>
  <c r="H709" i="33"/>
  <c r="L708" i="33"/>
  <c r="K708" i="33"/>
  <c r="H708" i="33"/>
  <c r="I708" i="33" s="1"/>
  <c r="L707" i="33"/>
  <c r="K707" i="33"/>
  <c r="H707" i="33"/>
  <c r="I707" i="33" s="1"/>
  <c r="L706" i="33"/>
  <c r="K706" i="33"/>
  <c r="I706" i="33"/>
  <c r="H706" i="33"/>
  <c r="L705" i="33"/>
  <c r="K705" i="33"/>
  <c r="I705" i="33"/>
  <c r="H705" i="33"/>
  <c r="L704" i="33"/>
  <c r="K704" i="33"/>
  <c r="H704" i="33"/>
  <c r="I704" i="33" s="1"/>
  <c r="L703" i="33"/>
  <c r="K703" i="33"/>
  <c r="I703" i="33"/>
  <c r="H703" i="33"/>
  <c r="L702" i="33"/>
  <c r="K702" i="33"/>
  <c r="H702" i="33"/>
  <c r="I702" i="33" s="1"/>
  <c r="L701" i="33"/>
  <c r="K701" i="33"/>
  <c r="H701" i="33"/>
  <c r="I701" i="33" s="1"/>
  <c r="L700" i="33"/>
  <c r="K700" i="33"/>
  <c r="I700" i="33"/>
  <c r="H700" i="33"/>
  <c r="L699" i="33"/>
  <c r="K699" i="33"/>
  <c r="H699" i="33"/>
  <c r="I699" i="33" s="1"/>
  <c r="L698" i="33"/>
  <c r="K698" i="33"/>
  <c r="I698" i="33"/>
  <c r="H698" i="33"/>
  <c r="L697" i="33"/>
  <c r="K697" i="33"/>
  <c r="I697" i="33"/>
  <c r="H697" i="33"/>
  <c r="L696" i="33"/>
  <c r="K696" i="33"/>
  <c r="H696" i="33"/>
  <c r="I696" i="33" s="1"/>
  <c r="L695" i="33"/>
  <c r="K695" i="33"/>
  <c r="H695" i="33"/>
  <c r="I695" i="33" s="1"/>
  <c r="L694" i="33"/>
  <c r="K694" i="33"/>
  <c r="H694" i="33"/>
  <c r="I694" i="33" s="1"/>
  <c r="L693" i="33"/>
  <c r="K693" i="33"/>
  <c r="H693" i="33"/>
  <c r="I693" i="33" s="1"/>
  <c r="L692" i="33"/>
  <c r="K692" i="33"/>
  <c r="H692" i="33"/>
  <c r="I692" i="33" s="1"/>
  <c r="L691" i="33"/>
  <c r="K691" i="33"/>
  <c r="H691" i="33"/>
  <c r="I691" i="33" s="1"/>
  <c r="L690" i="33"/>
  <c r="K690" i="33"/>
  <c r="H690" i="33"/>
  <c r="I690" i="33" s="1"/>
  <c r="L689" i="33"/>
  <c r="K689" i="33"/>
  <c r="I689" i="33"/>
  <c r="H689" i="33"/>
  <c r="L688" i="33"/>
  <c r="K688" i="33"/>
  <c r="I688" i="33"/>
  <c r="H688" i="33"/>
  <c r="L687" i="33"/>
  <c r="K687" i="33"/>
  <c r="H687" i="33"/>
  <c r="I687" i="33" s="1"/>
  <c r="L686" i="33"/>
  <c r="K686" i="33"/>
  <c r="H686" i="33"/>
  <c r="I686" i="33" s="1"/>
  <c r="L685" i="33"/>
  <c r="K685" i="33"/>
  <c r="H685" i="33"/>
  <c r="I685" i="33" s="1"/>
  <c r="L684" i="33"/>
  <c r="K684" i="33"/>
  <c r="H684" i="33"/>
  <c r="I684" i="33" s="1"/>
  <c r="L683" i="33"/>
  <c r="K683" i="33"/>
  <c r="H683" i="33"/>
  <c r="I683" i="33" s="1"/>
  <c r="L682" i="33"/>
  <c r="K682" i="33"/>
  <c r="I682" i="33"/>
  <c r="H682" i="33"/>
  <c r="L681" i="33"/>
  <c r="K681" i="33"/>
  <c r="I681" i="33"/>
  <c r="H681" i="33"/>
  <c r="L680" i="33"/>
  <c r="K680" i="33"/>
  <c r="H680" i="33"/>
  <c r="I680" i="33" s="1"/>
  <c r="L679" i="33"/>
  <c r="K679" i="33"/>
  <c r="I679" i="33"/>
  <c r="H679" i="33"/>
  <c r="L678" i="33"/>
  <c r="K678" i="33"/>
  <c r="H678" i="33"/>
  <c r="I678" i="33" s="1"/>
  <c r="L677" i="33"/>
  <c r="K677" i="33"/>
  <c r="I677" i="33"/>
  <c r="H677" i="33"/>
  <c r="L676" i="33"/>
  <c r="K676" i="33"/>
  <c r="H676" i="33"/>
  <c r="I676" i="33" s="1"/>
  <c r="L675" i="33"/>
  <c r="K675" i="33"/>
  <c r="I675" i="33"/>
  <c r="H675" i="33"/>
  <c r="L674" i="33"/>
  <c r="K674" i="33"/>
  <c r="H674" i="33"/>
  <c r="I674" i="33" s="1"/>
  <c r="L673" i="33"/>
  <c r="K673" i="33"/>
  <c r="I673" i="33"/>
  <c r="H673" i="33"/>
  <c r="L672" i="33"/>
  <c r="K672" i="33"/>
  <c r="H672" i="33"/>
  <c r="I672" i="33" s="1"/>
  <c r="L671" i="33"/>
  <c r="K671" i="33"/>
  <c r="H671" i="33"/>
  <c r="I671" i="33" s="1"/>
  <c r="L670" i="33"/>
  <c r="K670" i="33"/>
  <c r="I670" i="33"/>
  <c r="H670" i="33"/>
  <c r="L669" i="33"/>
  <c r="K669" i="33"/>
  <c r="H669" i="33"/>
  <c r="I669" i="33" s="1"/>
  <c r="L668" i="33"/>
  <c r="K668" i="33"/>
  <c r="H668" i="33"/>
  <c r="I668" i="33" s="1"/>
  <c r="L667" i="33"/>
  <c r="K667" i="33"/>
  <c r="H667" i="33"/>
  <c r="I667" i="33" s="1"/>
  <c r="L666" i="33"/>
  <c r="K666" i="33"/>
  <c r="I666" i="33"/>
  <c r="H666" i="33"/>
  <c r="L665" i="33"/>
  <c r="K665" i="33"/>
  <c r="H665" i="33"/>
  <c r="I665" i="33" s="1"/>
  <c r="L664" i="33"/>
  <c r="K664" i="33"/>
  <c r="H664" i="33"/>
  <c r="I664" i="33" s="1"/>
  <c r="L663" i="33"/>
  <c r="K663" i="33"/>
  <c r="I663" i="33"/>
  <c r="H663" i="33"/>
  <c r="L662" i="33"/>
  <c r="K662" i="33"/>
  <c r="H662" i="33"/>
  <c r="I662" i="33" s="1"/>
  <c r="L661" i="33"/>
  <c r="K661" i="33"/>
  <c r="H661" i="33"/>
  <c r="I661" i="33" s="1"/>
  <c r="L660" i="33"/>
  <c r="K660" i="33"/>
  <c r="H660" i="33"/>
  <c r="I660" i="33" s="1"/>
  <c r="L659" i="33"/>
  <c r="K659" i="33"/>
  <c r="I659" i="33"/>
  <c r="H659" i="33"/>
  <c r="L658" i="33"/>
  <c r="K658" i="33"/>
  <c r="I658" i="33"/>
  <c r="H658" i="33"/>
  <c r="L657" i="33"/>
  <c r="K657" i="33"/>
  <c r="H657" i="33"/>
  <c r="I657" i="33" s="1"/>
  <c r="L656" i="33"/>
  <c r="K656" i="33"/>
  <c r="H656" i="33"/>
  <c r="I656" i="33" s="1"/>
  <c r="L655" i="33"/>
  <c r="K655" i="33"/>
  <c r="I655" i="33"/>
  <c r="H655" i="33"/>
  <c r="L654" i="33"/>
  <c r="K654" i="33"/>
  <c r="H654" i="33"/>
  <c r="I654" i="33" s="1"/>
  <c r="L653" i="33"/>
  <c r="K653" i="33"/>
  <c r="H653" i="33"/>
  <c r="I653" i="33" s="1"/>
  <c r="L652" i="33"/>
  <c r="K652" i="33"/>
  <c r="I652" i="33"/>
  <c r="H652" i="33"/>
  <c r="L651" i="33"/>
  <c r="K651" i="33"/>
  <c r="I651" i="33"/>
  <c r="H651" i="33"/>
  <c r="L650" i="33"/>
  <c r="K650" i="33"/>
  <c r="H650" i="33"/>
  <c r="I650" i="33" s="1"/>
  <c r="L649" i="33"/>
  <c r="K649" i="33"/>
  <c r="I649" i="33"/>
  <c r="H649" i="33"/>
  <c r="L648" i="33"/>
  <c r="K648" i="33"/>
  <c r="H648" i="33"/>
  <c r="I648" i="33" s="1"/>
  <c r="L647" i="33"/>
  <c r="K647" i="33"/>
  <c r="H647" i="33"/>
  <c r="I647" i="33" s="1"/>
  <c r="L646" i="33"/>
  <c r="K646" i="33"/>
  <c r="I646" i="33"/>
  <c r="H646" i="33"/>
  <c r="L645" i="33"/>
  <c r="K645" i="33"/>
  <c r="H645" i="33"/>
  <c r="I645" i="33" s="1"/>
  <c r="L644" i="33"/>
  <c r="K644" i="33"/>
  <c r="H644" i="33"/>
  <c r="I644" i="33" s="1"/>
  <c r="L643" i="33"/>
  <c r="K643" i="33"/>
  <c r="I643" i="33"/>
  <c r="H643" i="33"/>
  <c r="L642" i="33"/>
  <c r="K642" i="33"/>
  <c r="H642" i="33"/>
  <c r="I642" i="33" s="1"/>
  <c r="L641" i="33"/>
  <c r="K641" i="33"/>
  <c r="H641" i="33"/>
  <c r="I641" i="33" s="1"/>
  <c r="L640" i="33"/>
  <c r="K640" i="33"/>
  <c r="H640" i="33"/>
  <c r="I640" i="33" s="1"/>
  <c r="L639" i="33"/>
  <c r="K639" i="33"/>
  <c r="H639" i="33"/>
  <c r="I639" i="33" s="1"/>
  <c r="L638" i="33"/>
  <c r="K638" i="33"/>
  <c r="H638" i="33"/>
  <c r="I638" i="33" s="1"/>
  <c r="L637" i="33"/>
  <c r="K637" i="33"/>
  <c r="I637" i="33"/>
  <c r="H637" i="33"/>
  <c r="L636" i="33"/>
  <c r="K636" i="33"/>
  <c r="H636" i="33"/>
  <c r="I636" i="33" s="1"/>
  <c r="L635" i="33"/>
  <c r="K635" i="33"/>
  <c r="H635" i="33"/>
  <c r="I635" i="33" s="1"/>
  <c r="L634" i="33"/>
  <c r="K634" i="33"/>
  <c r="I634" i="33"/>
  <c r="H634" i="33"/>
  <c r="L633" i="33"/>
  <c r="K633" i="33"/>
  <c r="H633" i="33"/>
  <c r="I633" i="33" s="1"/>
  <c r="L632" i="33"/>
  <c r="K632" i="33"/>
  <c r="I632" i="33"/>
  <c r="H632" i="33"/>
  <c r="L631" i="33"/>
  <c r="K631" i="33"/>
  <c r="H631" i="33"/>
  <c r="I631" i="33" s="1"/>
  <c r="L630" i="33"/>
  <c r="K630" i="33"/>
  <c r="I630" i="33"/>
  <c r="H630" i="33"/>
  <c r="L629" i="33"/>
  <c r="K629" i="33"/>
  <c r="H629" i="33"/>
  <c r="I629" i="33" s="1"/>
  <c r="L628" i="33"/>
  <c r="K628" i="33"/>
  <c r="H628" i="33"/>
  <c r="I628" i="33" s="1"/>
  <c r="L627" i="33"/>
  <c r="K627" i="33"/>
  <c r="I627" i="33"/>
  <c r="H627" i="33"/>
  <c r="L626" i="33"/>
  <c r="K626" i="33"/>
  <c r="I626" i="33"/>
  <c r="H626" i="33"/>
  <c r="L625" i="33"/>
  <c r="K625" i="33"/>
  <c r="H625" i="33"/>
  <c r="I625" i="33" s="1"/>
  <c r="L624" i="33"/>
  <c r="K624" i="33"/>
  <c r="I624" i="33"/>
  <c r="H624" i="33"/>
  <c r="L623" i="33"/>
  <c r="K623" i="33"/>
  <c r="H623" i="33"/>
  <c r="I623" i="33" s="1"/>
  <c r="L622" i="33"/>
  <c r="K622" i="33"/>
  <c r="H622" i="33"/>
  <c r="I622" i="33" s="1"/>
  <c r="L621" i="33"/>
  <c r="K621" i="33"/>
  <c r="H621" i="33"/>
  <c r="I621" i="33" s="1"/>
  <c r="L620" i="33"/>
  <c r="K620" i="33"/>
  <c r="I620" i="33"/>
  <c r="H620" i="33"/>
  <c r="L619" i="33"/>
  <c r="K619" i="33"/>
  <c r="I619" i="33"/>
  <c r="H619" i="33"/>
  <c r="L618" i="33"/>
  <c r="K618" i="33"/>
  <c r="I618" i="33"/>
  <c r="H618" i="33"/>
  <c r="L617" i="33"/>
  <c r="K617" i="33"/>
  <c r="I617" i="33"/>
  <c r="H617" i="33"/>
  <c r="L616" i="33"/>
  <c r="K616" i="33"/>
  <c r="I616" i="33"/>
  <c r="H616" i="33"/>
  <c r="L615" i="33"/>
  <c r="K615" i="33"/>
  <c r="I615" i="33"/>
  <c r="H615" i="33"/>
  <c r="L614" i="33"/>
  <c r="K614" i="33"/>
  <c r="H614" i="33"/>
  <c r="I614" i="33" s="1"/>
  <c r="L613" i="33"/>
  <c r="K613" i="33"/>
  <c r="I613" i="33"/>
  <c r="H613" i="33"/>
  <c r="L612" i="33"/>
  <c r="K612" i="33"/>
  <c r="H612" i="33"/>
  <c r="I612" i="33" s="1"/>
  <c r="L611" i="33"/>
  <c r="K611" i="33"/>
  <c r="H611" i="33"/>
  <c r="I611" i="33" s="1"/>
  <c r="L610" i="33"/>
  <c r="K610" i="33"/>
  <c r="H610" i="33"/>
  <c r="I610" i="33" s="1"/>
  <c r="L609" i="33"/>
  <c r="K609" i="33"/>
  <c r="H609" i="33"/>
  <c r="I609" i="33" s="1"/>
  <c r="L608" i="33"/>
  <c r="K608" i="33"/>
  <c r="I608" i="33"/>
  <c r="H608" i="33"/>
  <c r="L607" i="33"/>
  <c r="K607" i="33"/>
  <c r="I607" i="33"/>
  <c r="H607" i="33"/>
  <c r="L606" i="33"/>
  <c r="K606" i="33"/>
  <c r="H606" i="33"/>
  <c r="I606" i="33" s="1"/>
  <c r="L605" i="33"/>
  <c r="K605" i="33"/>
  <c r="I605" i="33"/>
  <c r="H605" i="33"/>
  <c r="L604" i="33"/>
  <c r="K604" i="33"/>
  <c r="H604" i="33"/>
  <c r="I604" i="33" s="1"/>
  <c r="L603" i="33"/>
  <c r="K603" i="33"/>
  <c r="H603" i="33"/>
  <c r="I603" i="33" s="1"/>
  <c r="L602" i="33"/>
  <c r="K602" i="33"/>
  <c r="I602" i="33"/>
  <c r="H602" i="33"/>
  <c r="L601" i="33"/>
  <c r="K601" i="33"/>
  <c r="H601" i="33"/>
  <c r="I601" i="33" s="1"/>
  <c r="L600" i="33"/>
  <c r="K600" i="33"/>
  <c r="H600" i="33"/>
  <c r="I600" i="33" s="1"/>
  <c r="L599" i="33"/>
  <c r="K599" i="33"/>
  <c r="H599" i="33"/>
  <c r="I599" i="33" s="1"/>
  <c r="L598" i="33"/>
  <c r="K598" i="33"/>
  <c r="H598" i="33"/>
  <c r="I598" i="33" s="1"/>
  <c r="L597" i="33"/>
  <c r="K597" i="33"/>
  <c r="H597" i="33"/>
  <c r="I597" i="33" s="1"/>
  <c r="L596" i="33"/>
  <c r="K596" i="33"/>
  <c r="I596" i="33"/>
  <c r="H596" i="33"/>
  <c r="L595" i="33"/>
  <c r="K595" i="33"/>
  <c r="H595" i="33"/>
  <c r="I595" i="33" s="1"/>
  <c r="L594" i="33"/>
  <c r="K594" i="33"/>
  <c r="H594" i="33"/>
  <c r="I594" i="33" s="1"/>
  <c r="L593" i="33"/>
  <c r="K593" i="33"/>
  <c r="I593" i="33"/>
  <c r="H593" i="33"/>
  <c r="L592" i="33"/>
  <c r="K592" i="33"/>
  <c r="H592" i="33"/>
  <c r="I592" i="33" s="1"/>
  <c r="L591" i="33"/>
  <c r="K591" i="33"/>
  <c r="H591" i="33"/>
  <c r="I591" i="33" s="1"/>
  <c r="L590" i="33"/>
  <c r="K590" i="33"/>
  <c r="I590" i="33"/>
  <c r="H590" i="33"/>
  <c r="L589" i="33"/>
  <c r="K589" i="33"/>
  <c r="H589" i="33"/>
  <c r="I589" i="33" s="1"/>
  <c r="L588" i="33"/>
  <c r="K588" i="33"/>
  <c r="H588" i="33"/>
  <c r="I588" i="33" s="1"/>
  <c r="L587" i="33"/>
  <c r="K587" i="33"/>
  <c r="I587" i="33"/>
  <c r="H587" i="33"/>
  <c r="L586" i="33"/>
  <c r="K586" i="33"/>
  <c r="I586" i="33"/>
  <c r="H586" i="33"/>
  <c r="L585" i="33"/>
  <c r="K585" i="33"/>
  <c r="I585" i="33"/>
  <c r="H585" i="33"/>
  <c r="L584" i="33"/>
  <c r="K584" i="33"/>
  <c r="H584" i="33"/>
  <c r="I584" i="33" s="1"/>
  <c r="L583" i="33"/>
  <c r="K583" i="33"/>
  <c r="H583" i="33"/>
  <c r="I583" i="33" s="1"/>
  <c r="L582" i="33"/>
  <c r="K582" i="33"/>
  <c r="I582" i="33"/>
  <c r="H582" i="33"/>
  <c r="L581" i="33"/>
  <c r="K581" i="33"/>
  <c r="I581" i="33"/>
  <c r="H581" i="33"/>
  <c r="L580" i="33"/>
  <c r="K580" i="33"/>
  <c r="H580" i="33"/>
  <c r="I580" i="33" s="1"/>
  <c r="L579" i="33"/>
  <c r="K579" i="33"/>
  <c r="H579" i="33"/>
  <c r="I579" i="33" s="1"/>
  <c r="L578" i="33"/>
  <c r="K578" i="33"/>
  <c r="I578" i="33"/>
  <c r="H578" i="33"/>
  <c r="L577" i="33"/>
  <c r="K577" i="33"/>
  <c r="I577" i="33"/>
  <c r="H577" i="33"/>
  <c r="L576" i="33"/>
  <c r="K576" i="33"/>
  <c r="H576" i="33"/>
  <c r="I576" i="33" s="1"/>
  <c r="L575" i="33"/>
  <c r="K575" i="33"/>
  <c r="H575" i="33"/>
  <c r="I575" i="33" s="1"/>
  <c r="L574" i="33"/>
  <c r="K574" i="33"/>
  <c r="H574" i="33"/>
  <c r="I574" i="33" s="1"/>
  <c r="L573" i="33"/>
  <c r="K573" i="33"/>
  <c r="H573" i="33"/>
  <c r="I573" i="33" s="1"/>
  <c r="L572" i="33"/>
  <c r="K572" i="33"/>
  <c r="H572" i="33"/>
  <c r="I572" i="33" s="1"/>
  <c r="L571" i="33"/>
  <c r="K571" i="33"/>
  <c r="I571" i="33"/>
  <c r="H571" i="33"/>
  <c r="L570" i="33"/>
  <c r="K570" i="33"/>
  <c r="H570" i="33"/>
  <c r="I570" i="33" s="1"/>
  <c r="L569" i="33"/>
  <c r="K569" i="33"/>
  <c r="H569" i="33"/>
  <c r="I569" i="33" s="1"/>
  <c r="L568" i="33"/>
  <c r="K568" i="33"/>
  <c r="H568" i="33"/>
  <c r="I568" i="33" s="1"/>
  <c r="L567" i="33"/>
  <c r="K567" i="33"/>
  <c r="I567" i="33"/>
  <c r="H567" i="33"/>
  <c r="L566" i="33"/>
  <c r="K566" i="33"/>
  <c r="H566" i="33"/>
  <c r="I566" i="33" s="1"/>
  <c r="L565" i="33"/>
  <c r="K565" i="33"/>
  <c r="H565" i="33"/>
  <c r="I565" i="33" s="1"/>
  <c r="L564" i="33"/>
  <c r="K564" i="33"/>
  <c r="I564" i="33"/>
  <c r="H564" i="33"/>
  <c r="L563" i="33"/>
  <c r="K563" i="33"/>
  <c r="H563" i="33"/>
  <c r="I563" i="33" s="1"/>
  <c r="L562" i="33"/>
  <c r="K562" i="33"/>
  <c r="H562" i="33"/>
  <c r="I562" i="33" s="1"/>
  <c r="L561" i="33"/>
  <c r="K561" i="33"/>
  <c r="H561" i="33"/>
  <c r="I561" i="33" s="1"/>
  <c r="L560" i="33"/>
  <c r="K560" i="33"/>
  <c r="H560" i="33"/>
  <c r="I560" i="33" s="1"/>
  <c r="L559" i="33"/>
  <c r="K559" i="33"/>
  <c r="I559" i="33"/>
  <c r="H559" i="33"/>
  <c r="L558" i="33"/>
  <c r="K558" i="33"/>
  <c r="H558" i="33"/>
  <c r="I558" i="33" s="1"/>
  <c r="L557" i="33"/>
  <c r="K557" i="33"/>
  <c r="I557" i="33"/>
  <c r="H557" i="33"/>
  <c r="L556" i="33"/>
  <c r="K556" i="33"/>
  <c r="I556" i="33"/>
  <c r="H556" i="33"/>
  <c r="L555" i="33"/>
  <c r="K555" i="33"/>
  <c r="H555" i="33"/>
  <c r="I555" i="33" s="1"/>
  <c r="L554" i="33"/>
  <c r="K554" i="33"/>
  <c r="I554" i="33"/>
  <c r="H554" i="33"/>
  <c r="L553" i="33"/>
  <c r="K553" i="33"/>
  <c r="I553" i="33"/>
  <c r="H553" i="33"/>
  <c r="L552" i="33"/>
  <c r="K552" i="33"/>
  <c r="H552" i="33"/>
  <c r="I552" i="33" s="1"/>
  <c r="L551" i="33"/>
  <c r="K551" i="33"/>
  <c r="H551" i="33"/>
  <c r="I551" i="33" s="1"/>
  <c r="L550" i="33"/>
  <c r="K550" i="33"/>
  <c r="I550" i="33"/>
  <c r="H550" i="33"/>
  <c r="L549" i="33"/>
  <c r="K549" i="33"/>
  <c r="I549" i="33"/>
  <c r="H549" i="33"/>
  <c r="L548" i="33"/>
  <c r="K548" i="33"/>
  <c r="H548" i="33"/>
  <c r="I548" i="33" s="1"/>
  <c r="L547" i="33"/>
  <c r="K547" i="33"/>
  <c r="I547" i="33"/>
  <c r="H547" i="33"/>
  <c r="L546" i="33"/>
  <c r="K546" i="33"/>
  <c r="H546" i="33"/>
  <c r="I546" i="33" s="1"/>
  <c r="L545" i="33"/>
  <c r="K545" i="33"/>
  <c r="H545" i="33"/>
  <c r="I545" i="33" s="1"/>
  <c r="L544" i="33"/>
  <c r="K544" i="33"/>
  <c r="I544" i="33"/>
  <c r="H544" i="33"/>
  <c r="L543" i="33"/>
  <c r="K543" i="33"/>
  <c r="I543" i="33"/>
  <c r="H543" i="33"/>
  <c r="L542" i="33"/>
  <c r="K542" i="33"/>
  <c r="H542" i="33"/>
  <c r="I542" i="33" s="1"/>
  <c r="L541" i="33"/>
  <c r="K541" i="33"/>
  <c r="H541" i="33"/>
  <c r="I541" i="33" s="1"/>
  <c r="L540" i="33"/>
  <c r="K540" i="33"/>
  <c r="H540" i="33"/>
  <c r="I540" i="33" s="1"/>
  <c r="L539" i="33"/>
  <c r="K539" i="33"/>
  <c r="H539" i="33"/>
  <c r="I539" i="33" s="1"/>
  <c r="L538" i="33"/>
  <c r="K538" i="33"/>
  <c r="I538" i="33"/>
  <c r="H538" i="33"/>
  <c r="L537" i="33"/>
  <c r="K537" i="33"/>
  <c r="H537" i="33"/>
  <c r="I537" i="33" s="1"/>
  <c r="L536" i="33"/>
  <c r="K536" i="33"/>
  <c r="H536" i="33"/>
  <c r="I536" i="33" s="1"/>
  <c r="L535" i="33"/>
  <c r="K535" i="33"/>
  <c r="I535" i="33"/>
  <c r="H535" i="33"/>
  <c r="L534" i="33"/>
  <c r="K534" i="33"/>
  <c r="I534" i="33"/>
  <c r="H534" i="33"/>
  <c r="L533" i="33"/>
  <c r="K533" i="33"/>
  <c r="I533" i="33"/>
  <c r="H533" i="33"/>
  <c r="L532" i="33"/>
  <c r="K532" i="33"/>
  <c r="H532" i="33"/>
  <c r="I532" i="33" s="1"/>
  <c r="L531" i="33"/>
  <c r="K531" i="33"/>
  <c r="H531" i="33"/>
  <c r="I531" i="33" s="1"/>
  <c r="L530" i="33"/>
  <c r="K530" i="33"/>
  <c r="H530" i="33"/>
  <c r="I530" i="33" s="1"/>
  <c r="L529" i="33"/>
  <c r="K529" i="33"/>
  <c r="H529" i="33"/>
  <c r="I529" i="33" s="1"/>
  <c r="L528" i="33"/>
  <c r="K528" i="33"/>
  <c r="I528" i="33"/>
  <c r="H528" i="33"/>
  <c r="L527" i="33"/>
  <c r="K527" i="33"/>
  <c r="I527" i="33"/>
  <c r="H527" i="33"/>
  <c r="L526" i="33"/>
  <c r="K526" i="33"/>
  <c r="I526" i="33"/>
  <c r="H526" i="33"/>
  <c r="L525" i="33"/>
  <c r="K525" i="33"/>
  <c r="H525" i="33"/>
  <c r="I525" i="33" s="1"/>
  <c r="L524" i="33"/>
  <c r="K524" i="33"/>
  <c r="H524" i="33"/>
  <c r="I524" i="33" s="1"/>
  <c r="L523" i="33"/>
  <c r="K523" i="33"/>
  <c r="H523" i="33"/>
  <c r="I523" i="33" s="1"/>
  <c r="L522" i="33"/>
  <c r="K522" i="33"/>
  <c r="H522" i="33"/>
  <c r="I522" i="33" s="1"/>
  <c r="L521" i="33"/>
  <c r="K521" i="33"/>
  <c r="H521" i="33"/>
  <c r="I521" i="33" s="1"/>
  <c r="L520" i="33"/>
  <c r="K520" i="33"/>
  <c r="I520" i="33"/>
  <c r="H520" i="33"/>
  <c r="L519" i="33"/>
  <c r="K519" i="33"/>
  <c r="I519" i="33"/>
  <c r="H519" i="33"/>
  <c r="L518" i="33"/>
  <c r="K518" i="33"/>
  <c r="H518" i="33"/>
  <c r="I518" i="33" s="1"/>
  <c r="L517" i="33"/>
  <c r="K517" i="33"/>
  <c r="I517" i="33"/>
  <c r="H517" i="33"/>
  <c r="L516" i="33"/>
  <c r="K516" i="33"/>
  <c r="H516" i="33"/>
  <c r="I516" i="33" s="1"/>
  <c r="L515" i="33"/>
  <c r="K515" i="33"/>
  <c r="H515" i="33"/>
  <c r="I515" i="33" s="1"/>
  <c r="L514" i="33"/>
  <c r="K514" i="33"/>
  <c r="H514" i="33"/>
  <c r="I514" i="33" s="1"/>
  <c r="L513" i="33"/>
  <c r="K513" i="33"/>
  <c r="I513" i="33"/>
  <c r="H513" i="33"/>
  <c r="L512" i="33"/>
  <c r="K512" i="33"/>
  <c r="H512" i="33"/>
  <c r="I512" i="33" s="1"/>
  <c r="L511" i="33"/>
  <c r="K511" i="33"/>
  <c r="I511" i="33"/>
  <c r="H511" i="33"/>
  <c r="L510" i="33"/>
  <c r="K510" i="33"/>
  <c r="I510" i="33"/>
  <c r="H510" i="33"/>
  <c r="L509" i="33"/>
  <c r="K509" i="33"/>
  <c r="H509" i="33"/>
  <c r="I509" i="33" s="1"/>
  <c r="L508" i="33"/>
  <c r="K508" i="33"/>
  <c r="I508" i="33"/>
  <c r="H508" i="33"/>
  <c r="L507" i="33"/>
  <c r="K507" i="33"/>
  <c r="I507" i="33"/>
  <c r="H507" i="33"/>
  <c r="L506" i="33"/>
  <c r="K506" i="33"/>
  <c r="H506" i="33"/>
  <c r="I506" i="33" s="1"/>
  <c r="L505" i="33"/>
  <c r="K505" i="33"/>
  <c r="I505" i="33"/>
  <c r="H505" i="33"/>
  <c r="L504" i="33"/>
  <c r="K504" i="33"/>
  <c r="I504" i="33"/>
  <c r="H504" i="33"/>
  <c r="L503" i="33"/>
  <c r="K503" i="33"/>
  <c r="H503" i="33"/>
  <c r="I503" i="33" s="1"/>
  <c r="L502" i="33"/>
  <c r="K502" i="33"/>
  <c r="H502" i="33"/>
  <c r="I502" i="33" s="1"/>
  <c r="L501" i="33"/>
  <c r="K501" i="33"/>
  <c r="I501" i="33"/>
  <c r="H501" i="33"/>
  <c r="L500" i="33"/>
  <c r="K500" i="33"/>
  <c r="H500" i="33"/>
  <c r="I500" i="33" s="1"/>
  <c r="L499" i="33"/>
  <c r="K499" i="33"/>
  <c r="H499" i="33"/>
  <c r="I499" i="33" s="1"/>
  <c r="L498" i="33"/>
  <c r="K498" i="33"/>
  <c r="H498" i="33"/>
  <c r="I498" i="33" s="1"/>
  <c r="L497" i="33"/>
  <c r="K497" i="33"/>
  <c r="H497" i="33"/>
  <c r="I497" i="33" s="1"/>
  <c r="L496" i="33"/>
  <c r="K496" i="33"/>
  <c r="H496" i="33"/>
  <c r="I496" i="33" s="1"/>
  <c r="L495" i="33"/>
  <c r="K495" i="33"/>
  <c r="H495" i="33"/>
  <c r="I495" i="33" s="1"/>
  <c r="L494" i="33"/>
  <c r="K494" i="33"/>
  <c r="H494" i="33"/>
  <c r="I494" i="33" s="1"/>
  <c r="L493" i="33"/>
  <c r="K493" i="33"/>
  <c r="I493" i="33"/>
  <c r="H493" i="33"/>
  <c r="L492" i="33"/>
  <c r="K492" i="33"/>
  <c r="H492" i="33"/>
  <c r="I492" i="33" s="1"/>
  <c r="L491" i="33"/>
  <c r="K491" i="33"/>
  <c r="H491" i="33"/>
  <c r="I491" i="33" s="1"/>
  <c r="L490" i="33"/>
  <c r="K490" i="33"/>
  <c r="I490" i="33"/>
  <c r="H490" i="33"/>
  <c r="L489" i="33"/>
  <c r="K489" i="33"/>
  <c r="H489" i="33"/>
  <c r="I489" i="33" s="1"/>
  <c r="L488" i="33"/>
  <c r="K488" i="33"/>
  <c r="H488" i="33"/>
  <c r="I488" i="33" s="1"/>
  <c r="L487" i="33"/>
  <c r="K487" i="33"/>
  <c r="H487" i="33"/>
  <c r="I487" i="33" s="1"/>
  <c r="L486" i="33"/>
  <c r="K486" i="33"/>
  <c r="H486" i="33"/>
  <c r="I486" i="33" s="1"/>
  <c r="L485" i="33"/>
  <c r="K485" i="33"/>
  <c r="H485" i="33"/>
  <c r="I485" i="33" s="1"/>
  <c r="L484" i="33"/>
  <c r="K484" i="33"/>
  <c r="I484" i="33"/>
  <c r="H484" i="33"/>
  <c r="L483" i="33"/>
  <c r="K483" i="33"/>
  <c r="I483" i="33"/>
  <c r="H483" i="33"/>
  <c r="L482" i="33"/>
  <c r="K482" i="33"/>
  <c r="I482" i="33"/>
  <c r="H482" i="33"/>
  <c r="L481" i="33"/>
  <c r="K481" i="33"/>
  <c r="I481" i="33"/>
  <c r="H481" i="33"/>
  <c r="L480" i="33"/>
  <c r="K480" i="33"/>
  <c r="H480" i="33"/>
  <c r="I480" i="33" s="1"/>
  <c r="L479" i="33"/>
  <c r="K479" i="33"/>
  <c r="I479" i="33"/>
  <c r="H479" i="33"/>
  <c r="L478" i="33"/>
  <c r="K478" i="33"/>
  <c r="I478" i="33"/>
  <c r="H478" i="33"/>
  <c r="L477" i="33"/>
  <c r="K477" i="33"/>
  <c r="H477" i="33"/>
  <c r="I477" i="33" s="1"/>
  <c r="L476" i="33"/>
  <c r="K476" i="33"/>
  <c r="I476" i="33"/>
  <c r="H476" i="33"/>
  <c r="L475" i="33"/>
  <c r="K475" i="33"/>
  <c r="H475" i="33"/>
  <c r="I475" i="33" s="1"/>
  <c r="L474" i="33"/>
  <c r="K474" i="33"/>
  <c r="H474" i="33"/>
  <c r="I474" i="33" s="1"/>
  <c r="L473" i="33"/>
  <c r="K473" i="33"/>
  <c r="I473" i="33"/>
  <c r="H473" i="33"/>
  <c r="L472" i="33"/>
  <c r="K472" i="33"/>
  <c r="I472" i="33"/>
  <c r="H472" i="33"/>
  <c r="L471" i="33"/>
  <c r="K471" i="33"/>
  <c r="I471" i="33"/>
  <c r="H471" i="33"/>
  <c r="L470" i="33"/>
  <c r="K470" i="33"/>
  <c r="I470" i="33"/>
  <c r="H470" i="33"/>
  <c r="L469" i="33"/>
  <c r="K469" i="33"/>
  <c r="I469" i="33"/>
  <c r="H469" i="33"/>
  <c r="L468" i="33"/>
  <c r="K468" i="33"/>
  <c r="H468" i="33"/>
  <c r="I468" i="33" s="1"/>
  <c r="L467" i="33"/>
  <c r="K467" i="33"/>
  <c r="I467" i="33"/>
  <c r="H467" i="33"/>
  <c r="L466" i="33"/>
  <c r="K466" i="33"/>
  <c r="H466" i="33"/>
  <c r="I466" i="33" s="1"/>
  <c r="L465" i="33"/>
  <c r="K465" i="33"/>
  <c r="H465" i="33"/>
  <c r="I465" i="33" s="1"/>
  <c r="L464" i="33"/>
  <c r="K464" i="33"/>
  <c r="I464" i="33"/>
  <c r="H464" i="33"/>
  <c r="L463" i="33"/>
  <c r="K463" i="33"/>
  <c r="H463" i="33"/>
  <c r="I463" i="33" s="1"/>
  <c r="L462" i="33"/>
  <c r="K462" i="33"/>
  <c r="H462" i="33"/>
  <c r="I462" i="33" s="1"/>
  <c r="L461" i="33"/>
  <c r="K461" i="33"/>
  <c r="I461" i="33"/>
  <c r="H461" i="33"/>
  <c r="L460" i="33"/>
  <c r="K460" i="33"/>
  <c r="H460" i="33"/>
  <c r="I460" i="33" s="1"/>
  <c r="L459" i="33"/>
  <c r="K459" i="33"/>
  <c r="I459" i="33"/>
  <c r="H459" i="33"/>
  <c r="L458" i="33"/>
  <c r="K458" i="33"/>
  <c r="H458" i="33"/>
  <c r="I458" i="33" s="1"/>
  <c r="L457" i="33"/>
  <c r="K457" i="33"/>
  <c r="H457" i="33"/>
  <c r="I457" i="33" s="1"/>
  <c r="L456" i="33"/>
  <c r="K456" i="33"/>
  <c r="H456" i="33"/>
  <c r="I456" i="33" s="1"/>
  <c r="L455" i="33"/>
  <c r="K455" i="33"/>
  <c r="I455" i="33"/>
  <c r="H455" i="33"/>
  <c r="L454" i="33"/>
  <c r="K454" i="33"/>
  <c r="H454" i="33"/>
  <c r="I454" i="33" s="1"/>
  <c r="L453" i="33"/>
  <c r="K453" i="33"/>
  <c r="H453" i="33"/>
  <c r="I453" i="33" s="1"/>
  <c r="L452" i="33"/>
  <c r="K452" i="33"/>
  <c r="H452" i="33"/>
  <c r="I452" i="33" s="1"/>
  <c r="L451" i="33"/>
  <c r="K451" i="33"/>
  <c r="I451" i="33"/>
  <c r="H451" i="33"/>
  <c r="L450" i="33"/>
  <c r="K450" i="33"/>
  <c r="I450" i="33"/>
  <c r="H450" i="33"/>
  <c r="L449" i="33"/>
  <c r="K449" i="33"/>
  <c r="H449" i="33"/>
  <c r="I449" i="33" s="1"/>
  <c r="L448" i="33"/>
  <c r="K448" i="33"/>
  <c r="I448" i="33"/>
  <c r="H448" i="33"/>
  <c r="L447" i="33"/>
  <c r="K447" i="33"/>
  <c r="H447" i="33"/>
  <c r="I447" i="33" s="1"/>
  <c r="L446" i="33"/>
  <c r="K446" i="33"/>
  <c r="H446" i="33"/>
  <c r="I446" i="33" s="1"/>
  <c r="L445" i="33"/>
  <c r="K445" i="33"/>
  <c r="I445" i="33"/>
  <c r="H445" i="33"/>
  <c r="L444" i="33"/>
  <c r="K444" i="33"/>
  <c r="H444" i="33"/>
  <c r="I444" i="33" s="1"/>
  <c r="L443" i="33"/>
  <c r="K443" i="33"/>
  <c r="H443" i="33"/>
  <c r="I443" i="33" s="1"/>
  <c r="L442" i="33"/>
  <c r="K442" i="33"/>
  <c r="I442" i="33"/>
  <c r="H442" i="33"/>
  <c r="L441" i="33"/>
  <c r="K441" i="33"/>
  <c r="H441" i="33"/>
  <c r="I441" i="33" s="1"/>
  <c r="L440" i="33"/>
  <c r="K440" i="33"/>
  <c r="H440" i="33"/>
  <c r="I440" i="33" s="1"/>
  <c r="L439" i="33"/>
  <c r="K439" i="33"/>
  <c r="I439" i="33"/>
  <c r="H439" i="33"/>
  <c r="L438" i="33"/>
  <c r="K438" i="33"/>
  <c r="I438" i="33"/>
  <c r="H438" i="33"/>
  <c r="L437" i="33"/>
  <c r="K437" i="33"/>
  <c r="H437" i="33"/>
  <c r="I437" i="33" s="1"/>
  <c r="L436" i="33"/>
  <c r="K436" i="33"/>
  <c r="I436" i="33"/>
  <c r="H436" i="33"/>
  <c r="L435" i="33"/>
  <c r="K435" i="33"/>
  <c r="H435" i="33"/>
  <c r="I435" i="33" s="1"/>
  <c r="L434" i="33"/>
  <c r="K434" i="33"/>
  <c r="I434" i="33"/>
  <c r="H434" i="33"/>
  <c r="L433" i="33"/>
  <c r="K433" i="33"/>
  <c r="H433" i="33"/>
  <c r="I433" i="33" s="1"/>
  <c r="L432" i="33"/>
  <c r="K432" i="33"/>
  <c r="I432" i="33"/>
  <c r="H432" i="33"/>
  <c r="L431" i="33"/>
  <c r="K431" i="33"/>
  <c r="H431" i="33"/>
  <c r="I431" i="33" s="1"/>
  <c r="L430" i="33"/>
  <c r="K430" i="33"/>
  <c r="H430" i="33"/>
  <c r="I430" i="33" s="1"/>
  <c r="L429" i="33"/>
  <c r="K429" i="33"/>
  <c r="I429" i="33"/>
  <c r="H429" i="33"/>
  <c r="L428" i="33"/>
  <c r="K428" i="33"/>
  <c r="I428" i="33"/>
  <c r="H428" i="33"/>
  <c r="L427" i="33"/>
  <c r="K427" i="33"/>
  <c r="I427" i="33"/>
  <c r="H427" i="33"/>
  <c r="L426" i="33"/>
  <c r="K426" i="33"/>
  <c r="H426" i="33"/>
  <c r="I426" i="33" s="1"/>
  <c r="L425" i="33"/>
  <c r="K425" i="33"/>
  <c r="H425" i="33"/>
  <c r="I425" i="33" s="1"/>
  <c r="L424" i="33"/>
  <c r="K424" i="33"/>
  <c r="H424" i="33"/>
  <c r="I424" i="33" s="1"/>
  <c r="L423" i="33"/>
  <c r="K423" i="33"/>
  <c r="I423" i="33"/>
  <c r="H423" i="33"/>
  <c r="L422" i="33"/>
  <c r="K422" i="33"/>
  <c r="H422" i="33"/>
  <c r="I422" i="33" s="1"/>
  <c r="L421" i="33"/>
  <c r="K421" i="33"/>
  <c r="H421" i="33"/>
  <c r="I421" i="33" s="1"/>
  <c r="L420" i="33"/>
  <c r="K420" i="33"/>
  <c r="H420" i="33"/>
  <c r="I420" i="33" s="1"/>
  <c r="L419" i="33"/>
  <c r="K419" i="33"/>
  <c r="I419" i="33"/>
  <c r="H419" i="33"/>
  <c r="L418" i="33"/>
  <c r="K418" i="33"/>
  <c r="H418" i="33"/>
  <c r="I418" i="33" s="1"/>
  <c r="L417" i="33"/>
  <c r="K417" i="33"/>
  <c r="I417" i="33"/>
  <c r="H417" i="33"/>
  <c r="L416" i="33"/>
  <c r="K416" i="33"/>
  <c r="H416" i="33"/>
  <c r="I416" i="33" s="1"/>
  <c r="L415" i="33"/>
  <c r="K415" i="33"/>
  <c r="H415" i="33"/>
  <c r="I415" i="33" s="1"/>
  <c r="L414" i="33"/>
  <c r="K414" i="33"/>
  <c r="I414" i="33"/>
  <c r="H414" i="33"/>
  <c r="L413" i="33"/>
  <c r="K413" i="33"/>
  <c r="I413" i="33"/>
  <c r="H413" i="33"/>
  <c r="L412" i="33"/>
  <c r="K412" i="33"/>
  <c r="H412" i="33"/>
  <c r="I412" i="33" s="1"/>
  <c r="L411" i="33"/>
  <c r="K411" i="33"/>
  <c r="H411" i="33"/>
  <c r="I411" i="33" s="1"/>
  <c r="L410" i="33"/>
  <c r="K410" i="33"/>
  <c r="I410" i="33"/>
  <c r="H410" i="33"/>
  <c r="L409" i="33"/>
  <c r="K409" i="33"/>
  <c r="H409" i="33"/>
  <c r="I409" i="33" s="1"/>
  <c r="L408" i="33"/>
  <c r="K408" i="33"/>
  <c r="H408" i="33"/>
  <c r="I408" i="33" s="1"/>
  <c r="L407" i="33"/>
  <c r="K407" i="33"/>
  <c r="H407" i="33"/>
  <c r="I407" i="33" s="1"/>
  <c r="L406" i="33"/>
  <c r="K406" i="33"/>
  <c r="H406" i="33"/>
  <c r="I406" i="33" s="1"/>
  <c r="L405" i="33"/>
  <c r="K405" i="33"/>
  <c r="I405" i="33"/>
  <c r="H405" i="33"/>
  <c r="L404" i="33"/>
  <c r="K404" i="33"/>
  <c r="I404" i="33"/>
  <c r="H404" i="33"/>
  <c r="L403" i="33"/>
  <c r="K403" i="33"/>
  <c r="H403" i="33"/>
  <c r="I403" i="33" s="1"/>
  <c r="L402" i="33"/>
  <c r="K402" i="33"/>
  <c r="H402" i="33"/>
  <c r="I402" i="33" s="1"/>
  <c r="L401" i="33"/>
  <c r="K401" i="33"/>
  <c r="H401" i="33"/>
  <c r="I401" i="33" s="1"/>
  <c r="L400" i="33"/>
  <c r="K400" i="33"/>
  <c r="H400" i="33"/>
  <c r="I400" i="33" s="1"/>
  <c r="L399" i="33"/>
  <c r="K399" i="33"/>
  <c r="I399" i="33"/>
  <c r="H399" i="33"/>
  <c r="L398" i="33"/>
  <c r="K398" i="33"/>
  <c r="H398" i="33"/>
  <c r="I398" i="33" s="1"/>
  <c r="L397" i="33"/>
  <c r="K397" i="33"/>
  <c r="H397" i="33"/>
  <c r="I397" i="33" s="1"/>
  <c r="L396" i="33"/>
  <c r="K396" i="33"/>
  <c r="I396" i="33"/>
  <c r="H396" i="33"/>
  <c r="L395" i="33"/>
  <c r="K395" i="33"/>
  <c r="I395" i="33"/>
  <c r="H395" i="33"/>
  <c r="L394" i="33"/>
  <c r="K394" i="33"/>
  <c r="H394" i="33"/>
  <c r="I394" i="33" s="1"/>
  <c r="L393" i="33"/>
  <c r="K393" i="33"/>
  <c r="I393" i="33"/>
  <c r="H393" i="33"/>
  <c r="L392" i="33"/>
  <c r="K392" i="33"/>
  <c r="I392" i="33"/>
  <c r="H392" i="33"/>
  <c r="L391" i="33"/>
  <c r="K391" i="33"/>
  <c r="H391" i="33"/>
  <c r="I391" i="33" s="1"/>
  <c r="L390" i="33"/>
  <c r="K390" i="33"/>
  <c r="H390" i="33"/>
  <c r="I390" i="33" s="1"/>
  <c r="L389" i="33"/>
  <c r="K389" i="33"/>
  <c r="H389" i="33"/>
  <c r="I389" i="33" s="1"/>
  <c r="L388" i="33"/>
  <c r="K388" i="33"/>
  <c r="I388" i="33"/>
  <c r="H388" i="33"/>
  <c r="L387" i="33"/>
  <c r="K387" i="33"/>
  <c r="H387" i="33"/>
  <c r="I387" i="33" s="1"/>
  <c r="L386" i="33"/>
  <c r="K386" i="33"/>
  <c r="H386" i="33"/>
  <c r="I386" i="33" s="1"/>
  <c r="L385" i="33"/>
  <c r="K385" i="33"/>
  <c r="H385" i="33"/>
  <c r="I385" i="33" s="1"/>
  <c r="L384" i="33"/>
  <c r="K384" i="33"/>
  <c r="H384" i="33"/>
  <c r="I384" i="33" s="1"/>
  <c r="L383" i="33"/>
  <c r="K383" i="33"/>
  <c r="I383" i="33"/>
  <c r="H383" i="33"/>
  <c r="L382" i="33"/>
  <c r="K382" i="33"/>
  <c r="H382" i="33"/>
  <c r="I382" i="33" s="1"/>
  <c r="L381" i="33"/>
  <c r="K381" i="33"/>
  <c r="I381" i="33"/>
  <c r="H381" i="33"/>
  <c r="L380" i="33"/>
  <c r="K380" i="33"/>
  <c r="H380" i="33"/>
  <c r="I380" i="33" s="1"/>
  <c r="L379" i="33"/>
  <c r="K379" i="33"/>
  <c r="H379" i="33"/>
  <c r="I379" i="33" s="1"/>
  <c r="L378" i="33"/>
  <c r="K378" i="33"/>
  <c r="H378" i="33"/>
  <c r="I378" i="33" s="1"/>
  <c r="L377" i="33"/>
  <c r="K377" i="33"/>
  <c r="I377" i="33"/>
  <c r="H377" i="33"/>
  <c r="L376" i="33"/>
  <c r="K376" i="33"/>
  <c r="I376" i="33"/>
  <c r="H376" i="33"/>
  <c r="L375" i="33"/>
  <c r="K375" i="33"/>
  <c r="H375" i="33"/>
  <c r="I375" i="33" s="1"/>
  <c r="L374" i="33"/>
  <c r="K374" i="33"/>
  <c r="I374" i="33"/>
  <c r="H374" i="33"/>
  <c r="L373" i="33"/>
  <c r="K373" i="33"/>
  <c r="I373" i="33"/>
  <c r="H373" i="33"/>
  <c r="L372" i="33"/>
  <c r="K372" i="33"/>
  <c r="I372" i="33"/>
  <c r="H372" i="33"/>
  <c r="L371" i="33"/>
  <c r="K371" i="33"/>
  <c r="H371" i="33"/>
  <c r="I371" i="33" s="1"/>
  <c r="L370" i="33"/>
  <c r="K370" i="33"/>
  <c r="H370" i="33"/>
  <c r="I370" i="33" s="1"/>
  <c r="L369" i="33"/>
  <c r="K369" i="33"/>
  <c r="I369" i="33"/>
  <c r="H369" i="33"/>
  <c r="L368" i="33"/>
  <c r="K368" i="33"/>
  <c r="H368" i="33"/>
  <c r="I368" i="33" s="1"/>
  <c r="L367" i="33"/>
  <c r="K367" i="33"/>
  <c r="H367" i="33"/>
  <c r="I367" i="33" s="1"/>
  <c r="L366" i="33"/>
  <c r="K366" i="33"/>
  <c r="I366" i="33"/>
  <c r="H366" i="33"/>
  <c r="L365" i="33"/>
  <c r="K365" i="33"/>
  <c r="I365" i="33"/>
  <c r="H365" i="33"/>
  <c r="L364" i="33"/>
  <c r="K364" i="33"/>
  <c r="H364" i="33"/>
  <c r="I364" i="33" s="1"/>
  <c r="L363" i="33"/>
  <c r="K363" i="33"/>
  <c r="I363" i="33"/>
  <c r="H363" i="33"/>
  <c r="L362" i="33"/>
  <c r="K362" i="33"/>
  <c r="H362" i="33"/>
  <c r="I362" i="33" s="1"/>
  <c r="L361" i="33"/>
  <c r="K361" i="33"/>
  <c r="H361" i="33"/>
  <c r="I361" i="33" s="1"/>
  <c r="L360" i="33"/>
  <c r="K360" i="33"/>
  <c r="I360" i="33"/>
  <c r="H360" i="33"/>
  <c r="L359" i="33"/>
  <c r="K359" i="33"/>
  <c r="H359" i="33"/>
  <c r="I359" i="33" s="1"/>
  <c r="L358" i="33"/>
  <c r="K358" i="33"/>
  <c r="H358" i="33"/>
  <c r="I358" i="33" s="1"/>
  <c r="L357" i="33"/>
  <c r="K357" i="33"/>
  <c r="I357" i="33"/>
  <c r="H357" i="33"/>
  <c r="L356" i="33"/>
  <c r="K356" i="33"/>
  <c r="I356" i="33"/>
  <c r="H356" i="33"/>
  <c r="L355" i="33"/>
  <c r="K355" i="33"/>
  <c r="H355" i="33"/>
  <c r="I355" i="33" s="1"/>
  <c r="L354" i="33"/>
  <c r="K354" i="33"/>
  <c r="H354" i="33"/>
  <c r="I354" i="33" s="1"/>
  <c r="L353" i="33"/>
  <c r="K353" i="33"/>
  <c r="H353" i="33"/>
  <c r="I353" i="33" s="1"/>
  <c r="L352" i="33"/>
  <c r="K352" i="33"/>
  <c r="H352" i="33"/>
  <c r="I352" i="33" s="1"/>
  <c r="L351" i="33"/>
  <c r="K351" i="33"/>
  <c r="I351" i="33"/>
  <c r="H351" i="33"/>
  <c r="L350" i="33"/>
  <c r="K350" i="33"/>
  <c r="H350" i="33"/>
  <c r="I350" i="33" s="1"/>
  <c r="L349" i="33"/>
  <c r="K349" i="33"/>
  <c r="H349" i="33"/>
  <c r="I349" i="33" s="1"/>
  <c r="L348" i="33"/>
  <c r="K348" i="33"/>
  <c r="H348" i="33"/>
  <c r="I348" i="33" s="1"/>
  <c r="L347" i="33"/>
  <c r="K347" i="33"/>
  <c r="H347" i="33"/>
  <c r="I347" i="33" s="1"/>
  <c r="L346" i="33"/>
  <c r="K346" i="33"/>
  <c r="H346" i="33"/>
  <c r="I346" i="33" s="1"/>
  <c r="L345" i="33"/>
  <c r="K345" i="33"/>
  <c r="H345" i="33"/>
  <c r="I345" i="33" s="1"/>
  <c r="L344" i="33"/>
  <c r="K344" i="33"/>
  <c r="H344" i="33"/>
  <c r="I344" i="33" s="1"/>
  <c r="L343" i="33"/>
  <c r="K343" i="33"/>
  <c r="I343" i="33"/>
  <c r="H343" i="33"/>
  <c r="L342" i="33"/>
  <c r="K342" i="33"/>
  <c r="H342" i="33"/>
  <c r="I342" i="33" s="1"/>
  <c r="L341" i="33"/>
  <c r="K341" i="33"/>
  <c r="H341" i="33"/>
  <c r="I341" i="33" s="1"/>
  <c r="L340" i="33"/>
  <c r="K340" i="33"/>
  <c r="H340" i="33"/>
  <c r="I340" i="33" s="1"/>
  <c r="L339" i="33"/>
  <c r="K339" i="33"/>
  <c r="I339" i="33"/>
  <c r="H339" i="33"/>
  <c r="L338" i="33"/>
  <c r="K338" i="33"/>
  <c r="H338" i="33"/>
  <c r="I338" i="33" s="1"/>
  <c r="L337" i="33"/>
  <c r="K337" i="33"/>
  <c r="H337" i="33"/>
  <c r="I337" i="33" s="1"/>
  <c r="L336" i="33"/>
  <c r="K336" i="33"/>
  <c r="I336" i="33"/>
  <c r="H336" i="33"/>
  <c r="L335" i="33"/>
  <c r="K335" i="33"/>
  <c r="I335" i="33"/>
  <c r="H335" i="33"/>
  <c r="L334" i="33"/>
  <c r="K334" i="33"/>
  <c r="H334" i="33"/>
  <c r="I334" i="33" s="1"/>
  <c r="L333" i="33"/>
  <c r="K333" i="33"/>
  <c r="I333" i="33"/>
  <c r="H333" i="33"/>
  <c r="L332" i="33"/>
  <c r="K332" i="33"/>
  <c r="I332" i="33"/>
  <c r="H332" i="33"/>
  <c r="L331" i="33"/>
  <c r="K331" i="33"/>
  <c r="H331" i="33"/>
  <c r="I331" i="33" s="1"/>
  <c r="L330" i="33"/>
  <c r="K330" i="33"/>
  <c r="I330" i="33"/>
  <c r="H330" i="33"/>
  <c r="L329" i="33"/>
  <c r="K329" i="33"/>
  <c r="I329" i="33"/>
  <c r="H329" i="33"/>
  <c r="L328" i="33"/>
  <c r="K328" i="33"/>
  <c r="H328" i="33"/>
  <c r="I328" i="33" s="1"/>
  <c r="L327" i="33"/>
  <c r="K327" i="33"/>
  <c r="H327" i="33"/>
  <c r="I327" i="33" s="1"/>
  <c r="L326" i="33"/>
  <c r="K326" i="33"/>
  <c r="I326" i="33"/>
  <c r="H326" i="33"/>
  <c r="L325" i="33"/>
  <c r="K325" i="33"/>
  <c r="I325" i="33"/>
  <c r="H325" i="33"/>
  <c r="L324" i="33"/>
  <c r="K324" i="33"/>
  <c r="H324" i="33"/>
  <c r="I324" i="33" s="1"/>
  <c r="L323" i="33"/>
  <c r="K323" i="33"/>
  <c r="H323" i="33"/>
  <c r="I323" i="33" s="1"/>
  <c r="L322" i="33"/>
  <c r="K322" i="33"/>
  <c r="I322" i="33"/>
  <c r="H322" i="33"/>
  <c r="L321" i="33"/>
  <c r="K321" i="33"/>
  <c r="H321" i="33"/>
  <c r="I321" i="33" s="1"/>
  <c r="L320" i="33"/>
  <c r="K320" i="33"/>
  <c r="H320" i="33"/>
  <c r="I320" i="33" s="1"/>
  <c r="L319" i="33"/>
  <c r="K319" i="33"/>
  <c r="H319" i="33"/>
  <c r="I319" i="33" s="1"/>
  <c r="L318" i="33"/>
  <c r="K318" i="33"/>
  <c r="H318" i="33"/>
  <c r="I318" i="33" s="1"/>
  <c r="L317" i="33"/>
  <c r="K317" i="33"/>
  <c r="I317" i="33"/>
  <c r="H317" i="33"/>
  <c r="L316" i="33"/>
  <c r="K316" i="33"/>
  <c r="I316" i="33"/>
  <c r="H316" i="33"/>
  <c r="L315" i="33"/>
  <c r="K315" i="33"/>
  <c r="H315" i="33"/>
  <c r="I315" i="33" s="1"/>
  <c r="L314" i="33"/>
  <c r="K314" i="33"/>
  <c r="H314" i="33"/>
  <c r="I314" i="33" s="1"/>
  <c r="L313" i="33"/>
  <c r="K313" i="33"/>
  <c r="H313" i="33"/>
  <c r="I313" i="33" s="1"/>
  <c r="L312" i="33"/>
  <c r="K312" i="33"/>
  <c r="H312" i="33"/>
  <c r="I312" i="33" s="1"/>
  <c r="L311" i="33"/>
  <c r="K311" i="33"/>
  <c r="I311" i="33"/>
  <c r="H311" i="33"/>
  <c r="L310" i="33"/>
  <c r="K310" i="33"/>
  <c r="I310" i="33"/>
  <c r="H310" i="33"/>
  <c r="L309" i="33"/>
  <c r="K309" i="33"/>
  <c r="H309" i="33"/>
  <c r="I309" i="33" s="1"/>
  <c r="L308" i="33"/>
  <c r="K308" i="33"/>
  <c r="I308" i="33"/>
  <c r="H308" i="33"/>
  <c r="L307" i="33"/>
  <c r="K307" i="33"/>
  <c r="I307" i="33"/>
  <c r="H307" i="33"/>
  <c r="L306" i="33"/>
  <c r="K306" i="33"/>
  <c r="H306" i="33"/>
  <c r="I306" i="33" s="1"/>
  <c r="L305" i="33"/>
  <c r="K305" i="33"/>
  <c r="I305" i="33"/>
  <c r="H305" i="33"/>
  <c r="L304" i="33"/>
  <c r="K304" i="33"/>
  <c r="H304" i="33"/>
  <c r="I304" i="33" s="1"/>
  <c r="L303" i="33"/>
  <c r="K303" i="33"/>
  <c r="H303" i="33"/>
  <c r="I303" i="33" s="1"/>
  <c r="L302" i="33"/>
  <c r="K302" i="33"/>
  <c r="H302" i="33"/>
  <c r="I302" i="33" s="1"/>
  <c r="L301" i="33"/>
  <c r="K301" i="33"/>
  <c r="H301" i="33"/>
  <c r="I301" i="33" s="1"/>
  <c r="L300" i="33"/>
  <c r="K300" i="33"/>
  <c r="H300" i="33"/>
  <c r="I300" i="33" s="1"/>
  <c r="L299" i="33"/>
  <c r="K299" i="33"/>
  <c r="I299" i="33"/>
  <c r="H299" i="33"/>
  <c r="L298" i="33"/>
  <c r="K298" i="33"/>
  <c r="H298" i="33"/>
  <c r="I298" i="33" s="1"/>
  <c r="L297" i="33"/>
  <c r="K297" i="33"/>
  <c r="H297" i="33"/>
  <c r="I297" i="33" s="1"/>
  <c r="L296" i="33"/>
  <c r="K296" i="33"/>
  <c r="I296" i="33"/>
  <c r="H296" i="33"/>
  <c r="L295" i="33"/>
  <c r="K295" i="33"/>
  <c r="H295" i="33"/>
  <c r="I295" i="33" s="1"/>
  <c r="L294" i="33"/>
  <c r="K294" i="33"/>
  <c r="H294" i="33"/>
  <c r="I294" i="33" s="1"/>
  <c r="L293" i="33"/>
  <c r="K293" i="33"/>
  <c r="H293" i="33"/>
  <c r="I293" i="33" s="1"/>
  <c r="L292" i="33"/>
  <c r="K292" i="33"/>
  <c r="H292" i="33"/>
  <c r="I292" i="33" s="1"/>
  <c r="L291" i="33"/>
  <c r="K291" i="33"/>
  <c r="H291" i="33"/>
  <c r="I291" i="33" s="1"/>
  <c r="L290" i="33"/>
  <c r="K290" i="33"/>
  <c r="I290" i="33"/>
  <c r="H290" i="33"/>
  <c r="L289" i="33"/>
  <c r="K289" i="33"/>
  <c r="I289" i="33"/>
  <c r="H289" i="33"/>
  <c r="L288" i="33"/>
  <c r="K288" i="33"/>
  <c r="H288" i="33"/>
  <c r="I288" i="33" s="1"/>
  <c r="L287" i="33"/>
  <c r="K287" i="33"/>
  <c r="H287" i="33"/>
  <c r="I287" i="33" s="1"/>
  <c r="L286" i="33"/>
  <c r="K286" i="33"/>
  <c r="H286" i="33"/>
  <c r="I286" i="33" s="1"/>
  <c r="L285" i="33"/>
  <c r="K285" i="33"/>
  <c r="I285" i="33"/>
  <c r="H285" i="33"/>
  <c r="L284" i="33"/>
  <c r="K284" i="33"/>
  <c r="H284" i="33"/>
  <c r="I284" i="33" s="1"/>
  <c r="L283" i="33"/>
  <c r="K283" i="33"/>
  <c r="H283" i="33"/>
  <c r="I283" i="33" s="1"/>
  <c r="L282" i="33"/>
  <c r="K282" i="33"/>
  <c r="H282" i="33"/>
  <c r="I282" i="33" s="1"/>
  <c r="L281" i="33"/>
  <c r="K281" i="33"/>
  <c r="H281" i="33"/>
  <c r="I281" i="33" s="1"/>
  <c r="L280" i="33"/>
  <c r="K280" i="33"/>
  <c r="I280" i="33"/>
  <c r="H280" i="33"/>
  <c r="L279" i="33"/>
  <c r="K279" i="33"/>
  <c r="I279" i="33"/>
  <c r="H279" i="33"/>
  <c r="L278" i="33"/>
  <c r="K278" i="33"/>
  <c r="H278" i="33"/>
  <c r="I278" i="33" s="1"/>
  <c r="L277" i="33"/>
  <c r="K277" i="33"/>
  <c r="H277" i="33"/>
  <c r="I277" i="33" s="1"/>
  <c r="L276" i="33"/>
  <c r="K276" i="33"/>
  <c r="H276" i="33"/>
  <c r="I276" i="33" s="1"/>
  <c r="L275" i="33"/>
  <c r="K275" i="33"/>
  <c r="H275" i="33"/>
  <c r="I275" i="33" s="1"/>
  <c r="L274" i="33"/>
  <c r="K274" i="33"/>
  <c r="H274" i="33"/>
  <c r="I274" i="33" s="1"/>
  <c r="L273" i="33"/>
  <c r="K273" i="33"/>
  <c r="H273" i="33"/>
  <c r="I273" i="33" s="1"/>
  <c r="L272" i="33"/>
  <c r="K272" i="33"/>
  <c r="H272" i="33"/>
  <c r="I272" i="33" s="1"/>
  <c r="L271" i="33"/>
  <c r="K271" i="33"/>
  <c r="I271" i="33"/>
  <c r="H271" i="33"/>
  <c r="L270" i="33"/>
  <c r="K270" i="33"/>
  <c r="H270" i="33"/>
  <c r="I270" i="33" s="1"/>
  <c r="L269" i="33"/>
  <c r="K269" i="33"/>
  <c r="H269" i="33"/>
  <c r="I269" i="33" s="1"/>
  <c r="L268" i="33"/>
  <c r="K268" i="33"/>
  <c r="H268" i="33"/>
  <c r="I268" i="33" s="1"/>
  <c r="L267" i="33"/>
  <c r="K267" i="33"/>
  <c r="H267" i="33"/>
  <c r="I267" i="33" s="1"/>
  <c r="L266" i="33"/>
  <c r="K266" i="33"/>
  <c r="H266" i="33"/>
  <c r="I266" i="33" s="1"/>
  <c r="L265" i="33"/>
  <c r="K265" i="33"/>
  <c r="I265" i="33"/>
  <c r="H265" i="33"/>
  <c r="L264" i="33"/>
  <c r="K264" i="33"/>
  <c r="H264" i="33"/>
  <c r="I264" i="33" s="1"/>
  <c r="L263" i="33"/>
  <c r="K263" i="33"/>
  <c r="I263" i="33"/>
  <c r="H263" i="33"/>
  <c r="L262" i="33"/>
  <c r="K262" i="33"/>
  <c r="I262" i="33"/>
  <c r="H262" i="33"/>
  <c r="L261" i="33"/>
  <c r="K261" i="33"/>
  <c r="H261" i="33"/>
  <c r="I261" i="33" s="1"/>
  <c r="L260" i="33"/>
  <c r="K260" i="33"/>
  <c r="H260" i="33"/>
  <c r="I260" i="33" s="1"/>
  <c r="L259" i="33"/>
  <c r="K259" i="33"/>
  <c r="I259" i="33"/>
  <c r="H259" i="33"/>
  <c r="L258" i="33"/>
  <c r="K258" i="33"/>
  <c r="H258" i="33"/>
  <c r="I258" i="33" s="1"/>
  <c r="L257" i="33"/>
  <c r="K257" i="33"/>
  <c r="H257" i="33"/>
  <c r="I257" i="33" s="1"/>
  <c r="L256" i="33"/>
  <c r="K256" i="33"/>
  <c r="I256" i="33"/>
  <c r="H256" i="33"/>
  <c r="L255" i="33"/>
  <c r="K255" i="33"/>
  <c r="H255" i="33"/>
  <c r="I255" i="33" s="1"/>
  <c r="L254" i="33"/>
  <c r="K254" i="33"/>
  <c r="H254" i="33"/>
  <c r="I254" i="33" s="1"/>
  <c r="L253" i="33"/>
  <c r="K253" i="33"/>
  <c r="I253" i="33"/>
  <c r="H253" i="33"/>
  <c r="L252" i="33"/>
  <c r="K252" i="33"/>
  <c r="I252" i="33"/>
  <c r="H252" i="33"/>
  <c r="L251" i="33"/>
  <c r="K251" i="33"/>
  <c r="H251" i="33"/>
  <c r="I251" i="33" s="1"/>
  <c r="L250" i="33"/>
  <c r="K250" i="33"/>
  <c r="H250" i="33"/>
  <c r="I250" i="33" s="1"/>
  <c r="L249" i="33"/>
  <c r="K249" i="33"/>
  <c r="H249" i="33"/>
  <c r="I249" i="33" s="1"/>
  <c r="L248" i="33"/>
  <c r="K248" i="33"/>
  <c r="H248" i="33"/>
  <c r="I248" i="33" s="1"/>
  <c r="L247" i="33"/>
  <c r="K247" i="33"/>
  <c r="I247" i="33"/>
  <c r="H247" i="33"/>
  <c r="L246" i="33"/>
  <c r="K246" i="33"/>
  <c r="H246" i="33"/>
  <c r="I246" i="33" s="1"/>
  <c r="L245" i="33"/>
  <c r="K245" i="33"/>
  <c r="I245" i="33"/>
  <c r="H245" i="33"/>
  <c r="L244" i="33"/>
  <c r="K244" i="33"/>
  <c r="H244" i="33"/>
  <c r="I244" i="33" s="1"/>
  <c r="L243" i="33"/>
  <c r="K243" i="33"/>
  <c r="H243" i="33"/>
  <c r="I243" i="33" s="1"/>
  <c r="L242" i="33"/>
  <c r="K242" i="33"/>
  <c r="I242" i="33"/>
  <c r="H242" i="33"/>
  <c r="L241" i="33"/>
  <c r="K241" i="33"/>
  <c r="I241" i="33"/>
  <c r="H241" i="33"/>
  <c r="L240" i="33"/>
  <c r="K240" i="33"/>
  <c r="H240" i="33"/>
  <c r="I240" i="33" s="1"/>
  <c r="L239" i="33"/>
  <c r="K239" i="33"/>
  <c r="H239" i="33"/>
  <c r="I239" i="33" s="1"/>
  <c r="L238" i="33"/>
  <c r="K238" i="33"/>
  <c r="H238" i="33"/>
  <c r="I238" i="33" s="1"/>
  <c r="L237" i="33"/>
  <c r="K237" i="33"/>
  <c r="H237" i="33"/>
  <c r="I237" i="33" s="1"/>
  <c r="L236" i="33"/>
  <c r="K236" i="33"/>
  <c r="H236" i="33"/>
  <c r="I236" i="33" s="1"/>
  <c r="L235" i="33"/>
  <c r="K235" i="33"/>
  <c r="H235" i="33"/>
  <c r="I235" i="33" s="1"/>
  <c r="L234" i="33"/>
  <c r="K234" i="33"/>
  <c r="I234" i="33"/>
  <c r="H234" i="33"/>
  <c r="L233" i="33"/>
  <c r="K233" i="33"/>
  <c r="H233" i="33"/>
  <c r="I233" i="33" s="1"/>
  <c r="L232" i="33"/>
  <c r="K232" i="33"/>
  <c r="H232" i="33"/>
  <c r="I232" i="33" s="1"/>
  <c r="L231" i="33"/>
  <c r="K231" i="33"/>
  <c r="I231" i="33"/>
  <c r="H231" i="33"/>
  <c r="L230" i="33"/>
  <c r="K230" i="33"/>
  <c r="H230" i="33"/>
  <c r="I230" i="33" s="1"/>
  <c r="L229" i="33"/>
  <c r="K229" i="33"/>
  <c r="I229" i="33"/>
  <c r="H229" i="33"/>
  <c r="L228" i="33"/>
  <c r="K228" i="33"/>
  <c r="I228" i="33"/>
  <c r="H228" i="33"/>
  <c r="L227" i="33"/>
  <c r="K227" i="33"/>
  <c r="H227" i="33"/>
  <c r="I227" i="33" s="1"/>
  <c r="L226" i="33"/>
  <c r="K226" i="33"/>
  <c r="I226" i="33"/>
  <c r="H226" i="33"/>
  <c r="L225" i="33"/>
  <c r="K225" i="33"/>
  <c r="H225" i="33"/>
  <c r="I225" i="33" s="1"/>
  <c r="L224" i="33"/>
  <c r="K224" i="33"/>
  <c r="H224" i="33"/>
  <c r="I224" i="33" s="1"/>
  <c r="L223" i="33"/>
  <c r="K223" i="33"/>
  <c r="H223" i="33"/>
  <c r="I223" i="33" s="1"/>
  <c r="L222" i="33"/>
  <c r="K222" i="33"/>
  <c r="I222" i="33"/>
  <c r="H222" i="33"/>
  <c r="L221" i="33"/>
  <c r="K221" i="33"/>
  <c r="H221" i="33"/>
  <c r="I221" i="33" s="1"/>
  <c r="L220" i="33"/>
  <c r="K220" i="33"/>
  <c r="I220" i="33"/>
  <c r="H220" i="33"/>
  <c r="L219" i="33"/>
  <c r="K219" i="33"/>
  <c r="I219" i="33"/>
  <c r="H219" i="33"/>
  <c r="L218" i="33"/>
  <c r="K218" i="33"/>
  <c r="H218" i="33"/>
  <c r="I218" i="33" s="1"/>
  <c r="L217" i="33"/>
  <c r="K217" i="33"/>
  <c r="H217" i="33"/>
  <c r="I217" i="33" s="1"/>
  <c r="L216" i="33"/>
  <c r="K216" i="33"/>
  <c r="I216" i="33"/>
  <c r="H216" i="33"/>
  <c r="L215" i="33"/>
  <c r="K215" i="33"/>
  <c r="I215" i="33"/>
  <c r="H215" i="33"/>
  <c r="L214" i="33"/>
  <c r="K214" i="33"/>
  <c r="I214" i="33"/>
  <c r="H214" i="33"/>
  <c r="L213" i="33"/>
  <c r="K213" i="33"/>
  <c r="H213" i="33"/>
  <c r="I213" i="33" s="1"/>
  <c r="L212" i="33"/>
  <c r="K212" i="33"/>
  <c r="H212" i="33"/>
  <c r="I212" i="33" s="1"/>
  <c r="L211" i="33"/>
  <c r="K211" i="33"/>
  <c r="H211" i="33"/>
  <c r="I211" i="33" s="1"/>
  <c r="L210" i="33"/>
  <c r="K210" i="33"/>
  <c r="H210" i="33"/>
  <c r="I210" i="33" s="1"/>
  <c r="L209" i="33"/>
  <c r="K209" i="33"/>
  <c r="H209" i="33"/>
  <c r="I209" i="33" s="1"/>
  <c r="M208" i="33"/>
  <c r="L208" i="33"/>
  <c r="K208" i="33"/>
  <c r="H208" i="33"/>
  <c r="I208" i="33" s="1"/>
  <c r="M207" i="33"/>
  <c r="L207" i="33"/>
  <c r="K207" i="33"/>
  <c r="I207" i="33"/>
  <c r="H207" i="33"/>
  <c r="M206" i="33"/>
  <c r="L206" i="33"/>
  <c r="K206" i="33"/>
  <c r="H206" i="33"/>
  <c r="I206" i="33" s="1"/>
  <c r="M205" i="33"/>
  <c r="L205" i="33"/>
  <c r="K205" i="33"/>
  <c r="H205" i="33"/>
  <c r="I205" i="33" s="1"/>
  <c r="M204" i="33"/>
  <c r="L204" i="33"/>
  <c r="K204" i="33"/>
  <c r="H204" i="33"/>
  <c r="I204" i="33" s="1"/>
  <c r="M203" i="33"/>
  <c r="L203" i="33"/>
  <c r="K203" i="33"/>
  <c r="H203" i="33"/>
  <c r="I203" i="33" s="1"/>
  <c r="M202" i="33"/>
  <c r="L202" i="33"/>
  <c r="K202" i="33"/>
  <c r="I202" i="33"/>
  <c r="H202" i="33"/>
  <c r="M201" i="33"/>
  <c r="L201" i="33"/>
  <c r="K201" i="33"/>
  <c r="I201" i="33"/>
  <c r="H201" i="33"/>
  <c r="M200" i="33"/>
  <c r="L200" i="33"/>
  <c r="K200" i="33"/>
  <c r="I200" i="33"/>
  <c r="H200" i="33"/>
  <c r="M199" i="33"/>
  <c r="L199" i="33"/>
  <c r="K199" i="33"/>
  <c r="I199" i="33"/>
  <c r="H199" i="33"/>
  <c r="M198" i="33"/>
  <c r="L198" i="33"/>
  <c r="K198" i="33"/>
  <c r="I198" i="33"/>
  <c r="H198" i="33"/>
  <c r="M197" i="33"/>
  <c r="L197" i="33"/>
  <c r="K197" i="33"/>
  <c r="H197" i="33"/>
  <c r="I197" i="33" s="1"/>
  <c r="M196" i="33"/>
  <c r="L196" i="33"/>
  <c r="K196" i="33"/>
  <c r="I196" i="33"/>
  <c r="H196" i="33"/>
  <c r="M195" i="33"/>
  <c r="L195" i="33"/>
  <c r="K195" i="33"/>
  <c r="H195" i="33"/>
  <c r="I195" i="33" s="1"/>
  <c r="M194" i="33"/>
  <c r="L194" i="33"/>
  <c r="K194" i="33"/>
  <c r="H194" i="33"/>
  <c r="I194" i="33" s="1"/>
  <c r="M193" i="33"/>
  <c r="L193" i="33"/>
  <c r="K193" i="33"/>
  <c r="I193" i="33"/>
  <c r="H193" i="33"/>
  <c r="M192" i="33"/>
  <c r="L192" i="33"/>
  <c r="K192" i="33"/>
  <c r="I192" i="33"/>
  <c r="H192" i="33"/>
  <c r="M191" i="33"/>
  <c r="L191" i="33"/>
  <c r="K191" i="33"/>
  <c r="I191" i="33"/>
  <c r="H191" i="33"/>
  <c r="M190" i="33"/>
  <c r="L190" i="33"/>
  <c r="K190" i="33"/>
  <c r="I190" i="33"/>
  <c r="H190" i="33"/>
  <c r="M189" i="33"/>
  <c r="L189" i="33"/>
  <c r="K189" i="33"/>
  <c r="H189" i="33"/>
  <c r="I189" i="33" s="1"/>
  <c r="M188" i="33"/>
  <c r="L188" i="33"/>
  <c r="K188" i="33"/>
  <c r="I188" i="33"/>
  <c r="H188" i="33"/>
  <c r="M187" i="33"/>
  <c r="L187" i="33"/>
  <c r="K187" i="33"/>
  <c r="I187" i="33"/>
  <c r="H187" i="33"/>
  <c r="M186" i="33"/>
  <c r="L186" i="33"/>
  <c r="K186" i="33"/>
  <c r="H186" i="33"/>
  <c r="I186" i="33" s="1"/>
  <c r="M185" i="33"/>
  <c r="L185" i="33"/>
  <c r="K185" i="33"/>
  <c r="I185" i="33"/>
  <c r="H185" i="33"/>
  <c r="M184" i="33"/>
  <c r="L184" i="33"/>
  <c r="K184" i="33"/>
  <c r="H184" i="33"/>
  <c r="I184" i="33" s="1"/>
  <c r="M183" i="33"/>
  <c r="L183" i="33"/>
  <c r="K183" i="33"/>
  <c r="I183" i="33"/>
  <c r="H183" i="33"/>
  <c r="M182" i="33"/>
  <c r="L182" i="33"/>
  <c r="K182" i="33"/>
  <c r="I182" i="33"/>
  <c r="H182" i="33"/>
  <c r="M181" i="33"/>
  <c r="L181" i="33"/>
  <c r="K181" i="33"/>
  <c r="H181" i="33"/>
  <c r="I181" i="33" s="1"/>
  <c r="M180" i="33"/>
  <c r="L180" i="33"/>
  <c r="K180" i="33"/>
  <c r="I180" i="33"/>
  <c r="H180" i="33"/>
  <c r="M179" i="33"/>
  <c r="L179" i="33"/>
  <c r="K179" i="33"/>
  <c r="I179" i="33"/>
  <c r="H179" i="33"/>
  <c r="M178" i="33"/>
  <c r="L178" i="33"/>
  <c r="K178" i="33"/>
  <c r="H178" i="33"/>
  <c r="I178" i="33" s="1"/>
  <c r="M177" i="33"/>
  <c r="L177" i="33"/>
  <c r="K177" i="33"/>
  <c r="I177" i="33"/>
  <c r="H177" i="33"/>
  <c r="M176" i="33"/>
  <c r="L176" i="33"/>
  <c r="K176" i="33"/>
  <c r="H176" i="33"/>
  <c r="I176" i="33" s="1"/>
  <c r="M175" i="33"/>
  <c r="L175" i="33"/>
  <c r="K175" i="33"/>
  <c r="H175" i="33"/>
  <c r="I175" i="33" s="1"/>
  <c r="M174" i="33"/>
  <c r="L174" i="33"/>
  <c r="K174" i="33"/>
  <c r="I174" i="33"/>
  <c r="H174" i="33"/>
  <c r="M173" i="33"/>
  <c r="L173" i="33"/>
  <c r="K173" i="33"/>
  <c r="I173" i="33"/>
  <c r="H173" i="33"/>
  <c r="M172" i="33"/>
  <c r="L172" i="33"/>
  <c r="K172" i="33"/>
  <c r="I172" i="33"/>
  <c r="H172" i="33"/>
  <c r="M171" i="33"/>
  <c r="L171" i="33"/>
  <c r="K171" i="33"/>
  <c r="H171" i="33"/>
  <c r="I171" i="33" s="1"/>
  <c r="M170" i="33"/>
  <c r="L170" i="33"/>
  <c r="K170" i="33"/>
  <c r="H170" i="33"/>
  <c r="I170" i="33" s="1"/>
  <c r="M169" i="33"/>
  <c r="L169" i="33"/>
  <c r="K169" i="33"/>
  <c r="I169" i="33"/>
  <c r="H169" i="33"/>
  <c r="M168" i="33"/>
  <c r="L168" i="33"/>
  <c r="K168" i="33"/>
  <c r="I168" i="33"/>
  <c r="H168" i="33"/>
  <c r="M167" i="33"/>
  <c r="L167" i="33"/>
  <c r="K167" i="33"/>
  <c r="I167" i="33"/>
  <c r="H167" i="33"/>
  <c r="M166" i="33"/>
  <c r="L166" i="33"/>
  <c r="K166" i="33"/>
  <c r="I166" i="33"/>
  <c r="H166" i="33"/>
  <c r="M165" i="33"/>
  <c r="L165" i="33"/>
  <c r="K165" i="33"/>
  <c r="I165" i="33"/>
  <c r="H165" i="33"/>
  <c r="M164" i="33"/>
  <c r="L164" i="33"/>
  <c r="K164" i="33"/>
  <c r="H164" i="33"/>
  <c r="I164" i="33" s="1"/>
  <c r="M163" i="33"/>
  <c r="L163" i="33"/>
  <c r="K163" i="33"/>
  <c r="I163" i="33"/>
  <c r="H163" i="33"/>
  <c r="M162" i="33"/>
  <c r="L162" i="33"/>
  <c r="K162" i="33"/>
  <c r="H162" i="33"/>
  <c r="I162" i="33" s="1"/>
  <c r="M161" i="33"/>
  <c r="L161" i="33"/>
  <c r="K161" i="33"/>
  <c r="H161" i="33"/>
  <c r="I161" i="33" s="1"/>
  <c r="M160" i="33"/>
  <c r="L160" i="33"/>
  <c r="K160" i="33"/>
  <c r="H160" i="33"/>
  <c r="I160" i="33" s="1"/>
  <c r="M159" i="33"/>
  <c r="L159" i="33"/>
  <c r="K159" i="33"/>
  <c r="H159" i="33"/>
  <c r="I159" i="33" s="1"/>
  <c r="M158" i="33"/>
  <c r="L158" i="33"/>
  <c r="K158" i="33"/>
  <c r="I158" i="33"/>
  <c r="H158" i="33"/>
  <c r="M157" i="33"/>
  <c r="L157" i="33"/>
  <c r="K157" i="33"/>
  <c r="I157" i="33"/>
  <c r="H157" i="33"/>
  <c r="M156" i="33"/>
  <c r="L156" i="33"/>
  <c r="K156" i="33"/>
  <c r="H156" i="33"/>
  <c r="I156" i="33" s="1"/>
  <c r="M155" i="33"/>
  <c r="L155" i="33"/>
  <c r="K155" i="33"/>
  <c r="I155" i="33"/>
  <c r="H155" i="33"/>
  <c r="M154" i="33"/>
  <c r="L154" i="33"/>
  <c r="K154" i="33"/>
  <c r="H154" i="33"/>
  <c r="I154" i="33" s="1"/>
  <c r="M153" i="33"/>
  <c r="L153" i="33"/>
  <c r="K153" i="33"/>
  <c r="H153" i="33"/>
  <c r="I153" i="33" s="1"/>
  <c r="M152" i="33"/>
  <c r="L152" i="33"/>
  <c r="K152" i="33"/>
  <c r="I152" i="33"/>
  <c r="H152" i="33"/>
  <c r="M151" i="33"/>
  <c r="L151" i="33"/>
  <c r="K151" i="33"/>
  <c r="H151" i="33"/>
  <c r="I151" i="33" s="1"/>
  <c r="M150" i="33"/>
  <c r="L150" i="33"/>
  <c r="K150" i="33"/>
  <c r="H150" i="33"/>
  <c r="I150" i="33" s="1"/>
  <c r="M149" i="33"/>
  <c r="L149" i="33"/>
  <c r="K149" i="33"/>
  <c r="H149" i="33"/>
  <c r="I149" i="33" s="1"/>
  <c r="M148" i="33"/>
  <c r="L148" i="33"/>
  <c r="K148" i="33"/>
  <c r="H148" i="33"/>
  <c r="I148" i="33" s="1"/>
  <c r="M147" i="33"/>
  <c r="L147" i="33"/>
  <c r="K147" i="33"/>
  <c r="I147" i="33"/>
  <c r="H147" i="33"/>
  <c r="M146" i="33"/>
  <c r="L146" i="33"/>
  <c r="K146" i="33"/>
  <c r="I146" i="33"/>
  <c r="H146" i="33"/>
  <c r="M145" i="33"/>
  <c r="L145" i="33"/>
  <c r="K145" i="33"/>
  <c r="H145" i="33"/>
  <c r="I145" i="33" s="1"/>
  <c r="M144" i="33"/>
  <c r="L144" i="33"/>
  <c r="K144" i="33"/>
  <c r="I144" i="33"/>
  <c r="H144" i="33"/>
  <c r="M143" i="33"/>
  <c r="L143" i="33"/>
  <c r="K143" i="33"/>
  <c r="H143" i="33"/>
  <c r="I143" i="33" s="1"/>
  <c r="M142" i="33"/>
  <c r="L142" i="33"/>
  <c r="K142" i="33"/>
  <c r="H142" i="33"/>
  <c r="I142" i="33" s="1"/>
  <c r="M141" i="33"/>
  <c r="L141" i="33"/>
  <c r="K141" i="33"/>
  <c r="I141" i="33"/>
  <c r="H141" i="33"/>
  <c r="M140" i="33"/>
  <c r="L140" i="33"/>
  <c r="K140" i="33"/>
  <c r="H140" i="33"/>
  <c r="I140" i="33" s="1"/>
  <c r="M139" i="33"/>
  <c r="L139" i="33"/>
  <c r="K139" i="33"/>
  <c r="H139" i="33"/>
  <c r="I139" i="33" s="1"/>
  <c r="M138" i="33"/>
  <c r="L138" i="33"/>
  <c r="K138" i="33"/>
  <c r="H138" i="33"/>
  <c r="I138" i="33" s="1"/>
  <c r="M137" i="33"/>
  <c r="L137" i="33"/>
  <c r="K137" i="33"/>
  <c r="H137" i="33"/>
  <c r="I137" i="33" s="1"/>
  <c r="M136" i="33"/>
  <c r="L136" i="33"/>
  <c r="K136" i="33"/>
  <c r="I136" i="33"/>
  <c r="H136" i="33"/>
  <c r="M135" i="33"/>
  <c r="L135" i="33"/>
  <c r="K135" i="33"/>
  <c r="I135" i="33"/>
  <c r="H135" i="33"/>
  <c r="M134" i="33"/>
  <c r="L134" i="33"/>
  <c r="K134" i="33"/>
  <c r="H134" i="33"/>
  <c r="I134" i="33" s="1"/>
  <c r="M133" i="33"/>
  <c r="L133" i="33"/>
  <c r="K133" i="33"/>
  <c r="I133" i="33"/>
  <c r="H133" i="33"/>
  <c r="M132" i="33"/>
  <c r="L132" i="33"/>
  <c r="K132" i="33"/>
  <c r="H132" i="33"/>
  <c r="I132" i="33" s="1"/>
  <c r="M131" i="33"/>
  <c r="L131" i="33"/>
  <c r="K131" i="33"/>
  <c r="H131" i="33"/>
  <c r="I131" i="33" s="1"/>
  <c r="M130" i="33"/>
  <c r="L130" i="33"/>
  <c r="K130" i="33"/>
  <c r="I130" i="33"/>
  <c r="H130" i="33"/>
  <c r="M129" i="33"/>
  <c r="L129" i="33"/>
  <c r="K129" i="33"/>
  <c r="H129" i="33"/>
  <c r="I129" i="33" s="1"/>
  <c r="M128" i="33"/>
  <c r="L128" i="33"/>
  <c r="K128" i="33"/>
  <c r="H128" i="33"/>
  <c r="I128" i="33" s="1"/>
  <c r="M127" i="33"/>
  <c r="L127" i="33"/>
  <c r="K127" i="33"/>
  <c r="H127" i="33"/>
  <c r="I127" i="33" s="1"/>
  <c r="M126" i="33"/>
  <c r="L126" i="33"/>
  <c r="K126" i="33"/>
  <c r="I126" i="33"/>
  <c r="H126" i="33"/>
  <c r="M125" i="33"/>
  <c r="L125" i="33"/>
  <c r="K125" i="33"/>
  <c r="I125" i="33"/>
  <c r="H125" i="33"/>
  <c r="M124" i="33"/>
  <c r="L124" i="33"/>
  <c r="K124" i="33"/>
  <c r="I124" i="33"/>
  <c r="H124" i="33"/>
  <c r="M123" i="33"/>
  <c r="L123" i="33"/>
  <c r="K123" i="33"/>
  <c r="H123" i="33"/>
  <c r="I123" i="33" s="1"/>
  <c r="M122" i="33"/>
  <c r="L122" i="33"/>
  <c r="K122" i="33"/>
  <c r="I122" i="33"/>
  <c r="H122" i="33"/>
  <c r="M121" i="33"/>
  <c r="L121" i="33"/>
  <c r="K121" i="33"/>
  <c r="H121" i="33"/>
  <c r="I121" i="33" s="1"/>
  <c r="M120" i="33"/>
  <c r="L120" i="33"/>
  <c r="K120" i="33"/>
  <c r="H120" i="33"/>
  <c r="I120" i="33" s="1"/>
  <c r="M119" i="33"/>
  <c r="L119" i="33"/>
  <c r="K119" i="33"/>
  <c r="I119" i="33"/>
  <c r="H119" i="33"/>
  <c r="M118" i="33"/>
  <c r="L118" i="33"/>
  <c r="K118" i="33"/>
  <c r="I118" i="33"/>
  <c r="H118" i="33"/>
  <c r="M117" i="33"/>
  <c r="L117" i="33"/>
  <c r="K117" i="33"/>
  <c r="I117" i="33"/>
  <c r="H117" i="33"/>
  <c r="M116" i="33"/>
  <c r="L116" i="33"/>
  <c r="K116" i="33"/>
  <c r="I116" i="33"/>
  <c r="H116" i="33"/>
  <c r="M115" i="33"/>
  <c r="L115" i="33"/>
  <c r="K115" i="33"/>
  <c r="H115" i="33"/>
  <c r="I115" i="33" s="1"/>
  <c r="M114" i="33"/>
  <c r="L114" i="33"/>
  <c r="K114" i="33"/>
  <c r="I114" i="33"/>
  <c r="H114" i="33"/>
  <c r="M113" i="33"/>
  <c r="L113" i="33"/>
  <c r="K113" i="33"/>
  <c r="I113" i="33"/>
  <c r="H113" i="33"/>
  <c r="M112" i="33"/>
  <c r="L112" i="33"/>
  <c r="K112" i="33"/>
  <c r="H112" i="33"/>
  <c r="I112" i="33" s="1"/>
  <c r="M111" i="33"/>
  <c r="L111" i="33"/>
  <c r="K111" i="33"/>
  <c r="H111" i="33"/>
  <c r="I111" i="33" s="1"/>
  <c r="M110" i="33"/>
  <c r="L110" i="33"/>
  <c r="K110" i="33"/>
  <c r="H110" i="33"/>
  <c r="I110" i="33" s="1"/>
  <c r="M109" i="33"/>
  <c r="L109" i="33"/>
  <c r="K109" i="33"/>
  <c r="H109" i="33"/>
  <c r="I109" i="33" s="1"/>
  <c r="M108" i="33"/>
  <c r="L108" i="33"/>
  <c r="K108" i="33"/>
  <c r="H108" i="33"/>
  <c r="I108" i="33" s="1"/>
  <c r="M107" i="33"/>
  <c r="L107" i="33"/>
  <c r="K107" i="33"/>
  <c r="H107" i="33"/>
  <c r="I107" i="33" s="1"/>
  <c r="M106" i="33"/>
  <c r="L106" i="33"/>
  <c r="K106" i="33"/>
  <c r="H106" i="33"/>
  <c r="I106" i="33" s="1"/>
  <c r="M105" i="33"/>
  <c r="L105" i="33"/>
  <c r="K105" i="33"/>
  <c r="H105" i="33"/>
  <c r="I105" i="33" s="1"/>
  <c r="M104" i="33"/>
  <c r="L104" i="33"/>
  <c r="K104" i="33"/>
  <c r="H104" i="33"/>
  <c r="I104" i="33" s="1"/>
  <c r="M103" i="33"/>
  <c r="L103" i="33"/>
  <c r="K103" i="33"/>
  <c r="H103" i="33"/>
  <c r="I103" i="33" s="1"/>
  <c r="M102" i="33"/>
  <c r="L102" i="33"/>
  <c r="K102" i="33"/>
  <c r="H102" i="33"/>
  <c r="I102" i="33" s="1"/>
  <c r="M101" i="33"/>
  <c r="L101" i="33"/>
  <c r="K101" i="33"/>
  <c r="H101" i="33"/>
  <c r="I101" i="33" s="1"/>
  <c r="M100" i="33"/>
  <c r="L100" i="33"/>
  <c r="K100" i="33"/>
  <c r="I100" i="33"/>
  <c r="H100" i="33"/>
  <c r="M99" i="33"/>
  <c r="L99" i="33"/>
  <c r="K99" i="33"/>
  <c r="H99" i="33"/>
  <c r="I99" i="33" s="1"/>
  <c r="M98" i="33"/>
  <c r="L98" i="33"/>
  <c r="K98" i="33"/>
  <c r="H98" i="33"/>
  <c r="I98" i="33" s="1"/>
  <c r="M97" i="33"/>
  <c r="L97" i="33"/>
  <c r="K97" i="33"/>
  <c r="H97" i="33"/>
  <c r="I97" i="33" s="1"/>
  <c r="M96" i="33"/>
  <c r="L96" i="33"/>
  <c r="K96" i="33"/>
  <c r="H96" i="33"/>
  <c r="I96" i="33" s="1"/>
  <c r="M95" i="33"/>
  <c r="L95" i="33"/>
  <c r="K95" i="33"/>
  <c r="H95" i="33"/>
  <c r="I95" i="33" s="1"/>
  <c r="M94" i="33"/>
  <c r="L94" i="33"/>
  <c r="K94" i="33"/>
  <c r="H94" i="33"/>
  <c r="I94" i="33" s="1"/>
  <c r="M93" i="33"/>
  <c r="L93" i="33"/>
  <c r="K93" i="33"/>
  <c r="H93" i="33"/>
  <c r="I93" i="33" s="1"/>
  <c r="M92" i="33"/>
  <c r="L92" i="33"/>
  <c r="K92" i="33"/>
  <c r="H92" i="33"/>
  <c r="I92" i="33" s="1"/>
  <c r="M91" i="33"/>
  <c r="L91" i="33"/>
  <c r="K91" i="33"/>
  <c r="I91" i="33"/>
  <c r="H91" i="33"/>
  <c r="M90" i="33"/>
  <c r="L90" i="33"/>
  <c r="K90" i="33"/>
  <c r="H90" i="33"/>
  <c r="I90" i="33" s="1"/>
  <c r="M89" i="33"/>
  <c r="L89" i="33"/>
  <c r="K89" i="33"/>
  <c r="H89" i="33"/>
  <c r="I89" i="33" s="1"/>
  <c r="M88" i="33"/>
  <c r="L88" i="33"/>
  <c r="K88" i="33"/>
  <c r="H88" i="33"/>
  <c r="I88" i="33" s="1"/>
  <c r="M87" i="33"/>
  <c r="L87" i="33"/>
  <c r="K87" i="33"/>
  <c r="H87" i="33"/>
  <c r="I87" i="33" s="1"/>
  <c r="M86" i="33"/>
  <c r="L86" i="33"/>
  <c r="K86" i="33"/>
  <c r="H86" i="33"/>
  <c r="I86" i="33" s="1"/>
  <c r="M85" i="33"/>
  <c r="L85" i="33"/>
  <c r="K85" i="33"/>
  <c r="H85" i="33"/>
  <c r="I85" i="33" s="1"/>
  <c r="M84" i="33"/>
  <c r="L84" i="33"/>
  <c r="K84" i="33"/>
  <c r="H84" i="33"/>
  <c r="I84" i="33" s="1"/>
  <c r="M83" i="33"/>
  <c r="L83" i="33"/>
  <c r="K83" i="33"/>
  <c r="H83" i="33"/>
  <c r="I83" i="33" s="1"/>
  <c r="M82" i="33"/>
  <c r="L82" i="33"/>
  <c r="K82" i="33"/>
  <c r="H82" i="33"/>
  <c r="I82" i="33" s="1"/>
  <c r="M81" i="33"/>
  <c r="L81" i="33"/>
  <c r="K81" i="33"/>
  <c r="H81" i="33"/>
  <c r="I81" i="33" s="1"/>
  <c r="M80" i="33"/>
  <c r="L80" i="33"/>
  <c r="K80" i="33"/>
  <c r="H80" i="33"/>
  <c r="I80" i="33" s="1"/>
  <c r="M79" i="33"/>
  <c r="L79" i="33"/>
  <c r="K79" i="33"/>
  <c r="H79" i="33"/>
  <c r="I79" i="33" s="1"/>
  <c r="M78" i="33"/>
  <c r="L78" i="33"/>
  <c r="K78" i="33"/>
  <c r="H78" i="33"/>
  <c r="I78" i="33" s="1"/>
  <c r="M77" i="33"/>
  <c r="L77" i="33"/>
  <c r="K77" i="33"/>
  <c r="I77" i="33"/>
  <c r="H77" i="33"/>
  <c r="M76" i="33"/>
  <c r="L76" i="33"/>
  <c r="K76" i="33"/>
  <c r="H76" i="33"/>
  <c r="I76" i="33" s="1"/>
  <c r="M75" i="33"/>
  <c r="L75" i="33"/>
  <c r="K75" i="33"/>
  <c r="H75" i="33"/>
  <c r="I75" i="33" s="1"/>
  <c r="M74" i="33"/>
  <c r="L74" i="33"/>
  <c r="K74" i="33"/>
  <c r="H74" i="33"/>
  <c r="I74" i="33" s="1"/>
  <c r="M73" i="33"/>
  <c r="L73" i="33"/>
  <c r="K73" i="33"/>
  <c r="H73" i="33"/>
  <c r="I73" i="33" s="1"/>
  <c r="M72" i="33"/>
  <c r="L72" i="33"/>
  <c r="K72" i="33"/>
  <c r="H72" i="33"/>
  <c r="I72" i="33" s="1"/>
  <c r="M71" i="33"/>
  <c r="L71" i="33"/>
  <c r="K71" i="33"/>
  <c r="H71" i="33"/>
  <c r="I71" i="33" s="1"/>
  <c r="M70" i="33"/>
  <c r="L70" i="33"/>
  <c r="K70" i="33"/>
  <c r="H70" i="33"/>
  <c r="I70" i="33" s="1"/>
  <c r="M69" i="33"/>
  <c r="L69" i="33"/>
  <c r="K69" i="33"/>
  <c r="H69" i="33"/>
  <c r="I69" i="33" s="1"/>
  <c r="M68" i="33"/>
  <c r="L68" i="33"/>
  <c r="K68" i="33"/>
  <c r="H68" i="33"/>
  <c r="I68" i="33" s="1"/>
  <c r="M67" i="33"/>
  <c r="L67" i="33"/>
  <c r="K67" i="33"/>
  <c r="H67" i="33"/>
  <c r="I67" i="33" s="1"/>
  <c r="M66" i="33"/>
  <c r="L66" i="33"/>
  <c r="K66" i="33"/>
  <c r="H66" i="33"/>
  <c r="I66" i="33" s="1"/>
  <c r="M65" i="33"/>
  <c r="L65" i="33"/>
  <c r="K65" i="33"/>
  <c r="H65" i="33"/>
  <c r="I65" i="33" s="1"/>
  <c r="M64" i="33"/>
  <c r="L64" i="33"/>
  <c r="K64" i="33"/>
  <c r="H64" i="33"/>
  <c r="I64" i="33" s="1"/>
  <c r="M63" i="33"/>
  <c r="L63" i="33"/>
  <c r="K63" i="33"/>
  <c r="H63" i="33"/>
  <c r="I63" i="33" s="1"/>
  <c r="M62" i="33"/>
  <c r="L62" i="33"/>
  <c r="K62" i="33"/>
  <c r="H62" i="33"/>
  <c r="I62" i="33" s="1"/>
  <c r="M61" i="33"/>
  <c r="L61" i="33"/>
  <c r="K61" i="33"/>
  <c r="H61" i="33"/>
  <c r="I61" i="33" s="1"/>
  <c r="M60" i="33"/>
  <c r="L60" i="33"/>
  <c r="K60" i="33"/>
  <c r="H60" i="33"/>
  <c r="I60" i="33" s="1"/>
  <c r="M59" i="33"/>
  <c r="L59" i="33"/>
  <c r="K59" i="33"/>
  <c r="H59" i="33"/>
  <c r="I59" i="33" s="1"/>
  <c r="M58" i="33"/>
  <c r="L58" i="33"/>
  <c r="K58" i="33"/>
  <c r="H58" i="33"/>
  <c r="I58" i="33" s="1"/>
  <c r="M57" i="33"/>
  <c r="L57" i="33"/>
  <c r="K57" i="33"/>
  <c r="H57" i="33"/>
  <c r="I57" i="33" s="1"/>
  <c r="M56" i="33"/>
  <c r="L56" i="33"/>
  <c r="K56" i="33"/>
  <c r="H56" i="33"/>
  <c r="I56" i="33" s="1"/>
  <c r="M55" i="33"/>
  <c r="L55" i="33"/>
  <c r="K55" i="33"/>
  <c r="H55" i="33"/>
  <c r="I55" i="33" s="1"/>
  <c r="M54" i="33"/>
  <c r="L54" i="33"/>
  <c r="K54" i="33"/>
  <c r="H54" i="33"/>
  <c r="I54" i="33" s="1"/>
  <c r="M53" i="33"/>
  <c r="L53" i="33"/>
  <c r="K53" i="33"/>
  <c r="H53" i="33"/>
  <c r="I53" i="33" s="1"/>
  <c r="M52" i="33"/>
  <c r="L52" i="33"/>
  <c r="K52" i="33"/>
  <c r="H52" i="33"/>
  <c r="I52" i="33" s="1"/>
  <c r="M51" i="33"/>
  <c r="L51" i="33"/>
  <c r="K51" i="33"/>
  <c r="H51" i="33"/>
  <c r="I51" i="33" s="1"/>
  <c r="M50" i="33"/>
  <c r="L50" i="33"/>
  <c r="K50" i="33"/>
  <c r="H50" i="33"/>
  <c r="I50" i="33" s="1"/>
  <c r="M49" i="33"/>
  <c r="L49" i="33"/>
  <c r="K49" i="33"/>
  <c r="H49" i="33"/>
  <c r="I49" i="33" s="1"/>
  <c r="M48" i="33"/>
  <c r="L48" i="33"/>
  <c r="K48" i="33"/>
  <c r="H48" i="33"/>
  <c r="I48" i="33" s="1"/>
  <c r="M47" i="33"/>
  <c r="L47" i="33"/>
  <c r="K47" i="33"/>
  <c r="H47" i="33"/>
  <c r="I47" i="33" s="1"/>
  <c r="M46" i="33"/>
  <c r="L46" i="33"/>
  <c r="K46" i="33"/>
  <c r="H46" i="33"/>
  <c r="I46" i="33" s="1"/>
  <c r="M45" i="33"/>
  <c r="L45" i="33"/>
  <c r="K45" i="33"/>
  <c r="H45" i="33"/>
  <c r="I45" i="33" s="1"/>
  <c r="M44" i="33"/>
  <c r="L44" i="33"/>
  <c r="K44" i="33"/>
  <c r="H44" i="33"/>
  <c r="I44" i="33" s="1"/>
  <c r="M43" i="33"/>
  <c r="L43" i="33"/>
  <c r="K43" i="33"/>
  <c r="H43" i="33"/>
  <c r="I43" i="33" s="1"/>
  <c r="M42" i="33"/>
  <c r="L42" i="33"/>
  <c r="K42" i="33"/>
  <c r="H42" i="33"/>
  <c r="I42" i="33" s="1"/>
  <c r="M41" i="33"/>
  <c r="L41" i="33"/>
  <c r="K41" i="33"/>
  <c r="H41" i="33"/>
  <c r="I41" i="33" s="1"/>
  <c r="M40" i="33"/>
  <c r="L40" i="33"/>
  <c r="K40" i="33"/>
  <c r="H40" i="33"/>
  <c r="I40" i="33" s="1"/>
  <c r="M39" i="33"/>
  <c r="L39" i="33"/>
  <c r="K39" i="33"/>
  <c r="H39" i="33"/>
  <c r="I39" i="33" s="1"/>
  <c r="M38" i="33"/>
  <c r="L38" i="33"/>
  <c r="K38" i="33"/>
  <c r="H38" i="33"/>
  <c r="I38" i="33" s="1"/>
  <c r="M37" i="33"/>
  <c r="L37" i="33"/>
  <c r="K37" i="33"/>
  <c r="H37" i="33"/>
  <c r="I37" i="33" s="1"/>
  <c r="M36" i="33"/>
  <c r="L36" i="33"/>
  <c r="K36" i="33"/>
  <c r="H36" i="33"/>
  <c r="I36" i="33" s="1"/>
  <c r="M35" i="33"/>
  <c r="L35" i="33"/>
  <c r="K35" i="33"/>
  <c r="H35" i="33"/>
  <c r="I35" i="33" s="1"/>
  <c r="M34" i="33"/>
  <c r="L34" i="33"/>
  <c r="K34" i="33"/>
  <c r="H34" i="33"/>
  <c r="I34" i="33" s="1"/>
  <c r="M33" i="33"/>
  <c r="L33" i="33"/>
  <c r="K33" i="33"/>
  <c r="I33" i="33"/>
  <c r="H33" i="33"/>
  <c r="M32" i="33"/>
  <c r="L32" i="33"/>
  <c r="K32" i="33"/>
  <c r="H32" i="33"/>
  <c r="I32" i="33" s="1"/>
  <c r="M31" i="33"/>
  <c r="L31" i="33"/>
  <c r="K31" i="33"/>
  <c r="H31" i="33"/>
  <c r="I31" i="33" s="1"/>
  <c r="M30" i="33"/>
  <c r="L30" i="33"/>
  <c r="K30" i="33"/>
  <c r="H30" i="33"/>
  <c r="I30" i="33" s="1"/>
  <c r="M29" i="33"/>
  <c r="L29" i="33"/>
  <c r="K29" i="33"/>
  <c r="H29" i="33"/>
  <c r="I29" i="33" s="1"/>
  <c r="M28" i="33"/>
  <c r="L28" i="33"/>
  <c r="K28" i="33"/>
  <c r="H28" i="33"/>
  <c r="I28" i="33" s="1"/>
  <c r="M27" i="33"/>
  <c r="L27" i="33"/>
  <c r="K27" i="33"/>
  <c r="H27" i="33"/>
  <c r="I27" i="33" s="1"/>
  <c r="M26" i="33"/>
  <c r="L26" i="33"/>
  <c r="K26" i="33"/>
  <c r="H26" i="33"/>
  <c r="I26" i="33" s="1"/>
  <c r="M25" i="33"/>
  <c r="L25" i="33"/>
  <c r="K25" i="33"/>
  <c r="H25" i="33"/>
  <c r="I25" i="33" s="1"/>
  <c r="M24" i="33"/>
  <c r="L24" i="33"/>
  <c r="K24" i="33"/>
  <c r="H24" i="33"/>
  <c r="I24" i="33" s="1"/>
  <c r="M23" i="33"/>
  <c r="L23" i="33"/>
  <c r="K23" i="33"/>
  <c r="I23" i="33"/>
  <c r="H23" i="33"/>
  <c r="M22" i="33"/>
  <c r="L22" i="33"/>
  <c r="K22" i="33"/>
  <c r="H22" i="33"/>
  <c r="I22" i="33" s="1"/>
  <c r="M21" i="33"/>
  <c r="L21" i="33"/>
  <c r="K21" i="33"/>
  <c r="H21" i="33"/>
  <c r="I21" i="33" s="1"/>
  <c r="M20" i="33"/>
  <c r="L20" i="33"/>
  <c r="K20" i="33"/>
  <c r="H20" i="33"/>
  <c r="I20" i="33" s="1"/>
  <c r="M19" i="33"/>
  <c r="L19" i="33"/>
  <c r="K19" i="33"/>
  <c r="H19" i="33"/>
  <c r="I19" i="33" s="1"/>
  <c r="M18" i="33"/>
  <c r="L18" i="33"/>
  <c r="K18" i="33"/>
  <c r="H18" i="33"/>
  <c r="I18" i="33" s="1"/>
  <c r="M17" i="33"/>
  <c r="L17" i="33"/>
  <c r="K17" i="33"/>
  <c r="H17" i="33"/>
  <c r="I17" i="33" s="1"/>
  <c r="M16" i="33"/>
  <c r="L16" i="33"/>
  <c r="K16" i="33"/>
  <c r="H16" i="33"/>
  <c r="I16" i="33" s="1"/>
  <c r="M15" i="33"/>
  <c r="L15" i="33"/>
  <c r="K15" i="33"/>
  <c r="H15" i="33"/>
  <c r="I15" i="33" s="1"/>
  <c r="M14" i="33"/>
  <c r="L14" i="33"/>
  <c r="K14" i="33"/>
  <c r="H14" i="33"/>
  <c r="I14" i="33" s="1"/>
  <c r="M13" i="33"/>
  <c r="L13" i="33"/>
  <c r="K13" i="33"/>
  <c r="H13" i="33"/>
  <c r="I13" i="33" s="1"/>
  <c r="M12" i="33"/>
  <c r="L12" i="33"/>
  <c r="K12" i="33"/>
  <c r="H12" i="33"/>
  <c r="I12" i="33" s="1"/>
  <c r="M11" i="33"/>
  <c r="L11" i="33"/>
  <c r="K11" i="33"/>
  <c r="H11" i="33"/>
  <c r="I11" i="33" s="1"/>
  <c r="M10" i="33"/>
  <c r="L10" i="33"/>
  <c r="K10" i="33"/>
  <c r="H10" i="33"/>
  <c r="I10" i="33" s="1"/>
  <c r="M9" i="33"/>
  <c r="L9" i="33"/>
  <c r="K9" i="33"/>
  <c r="H9" i="33"/>
  <c r="I9" i="33" s="1"/>
  <c r="M8" i="33"/>
  <c r="L8" i="33"/>
  <c r="K8" i="33"/>
  <c r="H8" i="33"/>
  <c r="I8" i="33" s="1"/>
  <c r="M7" i="33"/>
  <c r="L7" i="33"/>
  <c r="K7" i="33"/>
  <c r="H7" i="33"/>
  <c r="I7" i="33" s="1"/>
  <c r="M6" i="33"/>
  <c r="L6" i="33"/>
  <c r="K6" i="33"/>
  <c r="H6" i="33"/>
  <c r="I6" i="33" s="1"/>
  <c r="M5" i="33"/>
  <c r="L5" i="33"/>
  <c r="K5" i="33"/>
  <c r="H5" i="33"/>
  <c r="I5" i="33" s="1"/>
  <c r="M4" i="33"/>
  <c r="L4" i="33"/>
  <c r="K4" i="33"/>
  <c r="H4" i="33"/>
  <c r="I4" i="33" s="1"/>
  <c r="M3" i="33"/>
  <c r="L3" i="33"/>
  <c r="K3" i="33"/>
  <c r="H3" i="33"/>
  <c r="I3" i="33" s="1"/>
  <c r="M2" i="33"/>
  <c r="L2" i="33"/>
  <c r="K2" i="33"/>
  <c r="H2" i="33"/>
  <c r="I2" i="33" s="1"/>
  <c r="B753" i="32"/>
  <c r="L750" i="32"/>
  <c r="K750" i="32"/>
  <c r="H750" i="32"/>
  <c r="I750" i="32" s="1"/>
  <c r="L749" i="32"/>
  <c r="K749" i="32"/>
  <c r="I749" i="32"/>
  <c r="H749" i="32"/>
  <c r="L748" i="32"/>
  <c r="K748" i="32"/>
  <c r="H748" i="32"/>
  <c r="I748" i="32" s="1"/>
  <c r="L747" i="32"/>
  <c r="K747" i="32"/>
  <c r="H747" i="32"/>
  <c r="I747" i="32" s="1"/>
  <c r="L746" i="32"/>
  <c r="K746" i="32"/>
  <c r="I746" i="32"/>
  <c r="H746" i="32"/>
  <c r="L745" i="32"/>
  <c r="K745" i="32"/>
  <c r="H745" i="32"/>
  <c r="I745" i="32" s="1"/>
  <c r="L744" i="32"/>
  <c r="K744" i="32"/>
  <c r="H744" i="32"/>
  <c r="I744" i="32" s="1"/>
  <c r="L743" i="32"/>
  <c r="K743" i="32"/>
  <c r="H743" i="32"/>
  <c r="I743" i="32" s="1"/>
  <c r="L742" i="32"/>
  <c r="K742" i="32"/>
  <c r="H742" i="32"/>
  <c r="I742" i="32" s="1"/>
  <c r="L741" i="32"/>
  <c r="K741" i="32"/>
  <c r="I741" i="32"/>
  <c r="H741" i="32"/>
  <c r="L740" i="32"/>
  <c r="K740" i="32"/>
  <c r="I740" i="32"/>
  <c r="H740" i="32"/>
  <c r="L739" i="32"/>
  <c r="K739" i="32"/>
  <c r="H739" i="32"/>
  <c r="I739" i="32" s="1"/>
  <c r="L738" i="32"/>
  <c r="K738" i="32"/>
  <c r="I738" i="32"/>
  <c r="H738" i="32"/>
  <c r="L737" i="32"/>
  <c r="K737" i="32"/>
  <c r="H737" i="32"/>
  <c r="I737" i="32" s="1"/>
  <c r="L736" i="32"/>
  <c r="K736" i="32"/>
  <c r="H736" i="32"/>
  <c r="I736" i="32" s="1"/>
  <c r="L735" i="32"/>
  <c r="K735" i="32"/>
  <c r="I735" i="32"/>
  <c r="H735" i="32"/>
  <c r="L734" i="32"/>
  <c r="K734" i="32"/>
  <c r="H734" i="32"/>
  <c r="I734" i="32" s="1"/>
  <c r="L733" i="32"/>
  <c r="K733" i="32"/>
  <c r="H733" i="32"/>
  <c r="I733" i="32" s="1"/>
  <c r="L732" i="32"/>
  <c r="K732" i="32"/>
  <c r="I732" i="32"/>
  <c r="H732" i="32"/>
  <c r="L731" i="32"/>
  <c r="K731" i="32"/>
  <c r="H731" i="32"/>
  <c r="I731" i="32" s="1"/>
  <c r="L730" i="32"/>
  <c r="K730" i="32"/>
  <c r="H730" i="32"/>
  <c r="I730" i="32" s="1"/>
  <c r="L729" i="32"/>
  <c r="K729" i="32"/>
  <c r="I729" i="32"/>
  <c r="H729" i="32"/>
  <c r="L728" i="32"/>
  <c r="K728" i="32"/>
  <c r="I728" i="32"/>
  <c r="H728" i="32"/>
  <c r="L727" i="32"/>
  <c r="K727" i="32"/>
  <c r="H727" i="32"/>
  <c r="I727" i="32" s="1"/>
  <c r="L726" i="32"/>
  <c r="K726" i="32"/>
  <c r="I726" i="32"/>
  <c r="H726" i="32"/>
  <c r="L725" i="32"/>
  <c r="K725" i="32"/>
  <c r="H725" i="32"/>
  <c r="I725" i="32" s="1"/>
  <c r="L724" i="32"/>
  <c r="K724" i="32"/>
  <c r="H724" i="32"/>
  <c r="I724" i="32" s="1"/>
  <c r="L723" i="32"/>
  <c r="K723" i="32"/>
  <c r="I723" i="32"/>
  <c r="H723" i="32"/>
  <c r="L722" i="32"/>
  <c r="K722" i="32"/>
  <c r="H722" i="32"/>
  <c r="I722" i="32" s="1"/>
  <c r="L721" i="32"/>
  <c r="K721" i="32"/>
  <c r="H721" i="32"/>
  <c r="I721" i="32" s="1"/>
  <c r="L720" i="32"/>
  <c r="K720" i="32"/>
  <c r="H720" i="32"/>
  <c r="I720" i="32" s="1"/>
  <c r="L719" i="32"/>
  <c r="K719" i="32"/>
  <c r="H719" i="32"/>
  <c r="I719" i="32" s="1"/>
  <c r="L718" i="32"/>
  <c r="K718" i="32"/>
  <c r="H718" i="32"/>
  <c r="I718" i="32" s="1"/>
  <c r="L717" i="32"/>
  <c r="K717" i="32"/>
  <c r="I717" i="32"/>
  <c r="H717" i="32"/>
  <c r="L716" i="32"/>
  <c r="K716" i="32"/>
  <c r="H716" i="32"/>
  <c r="I716" i="32" s="1"/>
  <c r="L715" i="32"/>
  <c r="K715" i="32"/>
  <c r="I715" i="32"/>
  <c r="H715" i="32"/>
  <c r="L714" i="32"/>
  <c r="K714" i="32"/>
  <c r="I714" i="32"/>
  <c r="H714" i="32"/>
  <c r="L713" i="32"/>
  <c r="K713" i="32"/>
  <c r="H713" i="32"/>
  <c r="I713" i="32" s="1"/>
  <c r="L712" i="32"/>
  <c r="K712" i="32"/>
  <c r="H712" i="32"/>
  <c r="I712" i="32" s="1"/>
  <c r="L711" i="32"/>
  <c r="K711" i="32"/>
  <c r="I711" i="32"/>
  <c r="H711" i="32"/>
  <c r="L710" i="32"/>
  <c r="K710" i="32"/>
  <c r="H710" i="32"/>
  <c r="I710" i="32" s="1"/>
  <c r="L709" i="32"/>
  <c r="K709" i="32"/>
  <c r="I709" i="32"/>
  <c r="H709" i="32"/>
  <c r="L708" i="32"/>
  <c r="K708" i="32"/>
  <c r="H708" i="32"/>
  <c r="I708" i="32" s="1"/>
  <c r="L707" i="32"/>
  <c r="K707" i="32"/>
  <c r="I707" i="32"/>
  <c r="H707" i="32"/>
  <c r="L706" i="32"/>
  <c r="K706" i="32"/>
  <c r="H706" i="32"/>
  <c r="I706" i="32" s="1"/>
  <c r="L705" i="32"/>
  <c r="K705" i="32"/>
  <c r="H705" i="32"/>
  <c r="I705" i="32" s="1"/>
  <c r="L704" i="32"/>
  <c r="K704" i="32"/>
  <c r="H704" i="32"/>
  <c r="I704" i="32" s="1"/>
  <c r="L703" i="32"/>
  <c r="K703" i="32"/>
  <c r="H703" i="32"/>
  <c r="I703" i="32" s="1"/>
  <c r="L702" i="32"/>
  <c r="K702" i="32"/>
  <c r="H702" i="32"/>
  <c r="I702" i="32" s="1"/>
  <c r="L701" i="32"/>
  <c r="K701" i="32"/>
  <c r="I701" i="32"/>
  <c r="H701" i="32"/>
  <c r="L700" i="32"/>
  <c r="K700" i="32"/>
  <c r="H700" i="32"/>
  <c r="I700" i="32" s="1"/>
  <c r="L699" i="32"/>
  <c r="K699" i="32"/>
  <c r="H699" i="32"/>
  <c r="I699" i="32" s="1"/>
  <c r="L698" i="32"/>
  <c r="K698" i="32"/>
  <c r="H698" i="32"/>
  <c r="I698" i="32" s="1"/>
  <c r="L697" i="32"/>
  <c r="K697" i="32"/>
  <c r="I697" i="32"/>
  <c r="H697" i="32"/>
  <c r="L696" i="32"/>
  <c r="K696" i="32"/>
  <c r="H696" i="32"/>
  <c r="I696" i="32" s="1"/>
  <c r="L695" i="32"/>
  <c r="K695" i="32"/>
  <c r="I695" i="32"/>
  <c r="H695" i="32"/>
  <c r="L694" i="32"/>
  <c r="K694" i="32"/>
  <c r="I694" i="32"/>
  <c r="H694" i="32"/>
  <c r="L693" i="32"/>
  <c r="K693" i="32"/>
  <c r="H693" i="32"/>
  <c r="I693" i="32" s="1"/>
  <c r="L692" i="32"/>
  <c r="K692" i="32"/>
  <c r="I692" i="32"/>
  <c r="H692" i="32"/>
  <c r="L691" i="32"/>
  <c r="K691" i="32"/>
  <c r="H691" i="32"/>
  <c r="I691" i="32" s="1"/>
  <c r="L690" i="32"/>
  <c r="K690" i="32"/>
  <c r="I690" i="32"/>
  <c r="H690" i="32"/>
  <c r="L689" i="32"/>
  <c r="K689" i="32"/>
  <c r="H689" i="32"/>
  <c r="I689" i="32" s="1"/>
  <c r="L688" i="32"/>
  <c r="K688" i="32"/>
  <c r="H688" i="32"/>
  <c r="I688" i="32" s="1"/>
  <c r="L687" i="32"/>
  <c r="K687" i="32"/>
  <c r="I687" i="32"/>
  <c r="H687" i="32"/>
  <c r="L686" i="32"/>
  <c r="K686" i="32"/>
  <c r="I686" i="32"/>
  <c r="H686" i="32"/>
  <c r="L685" i="32"/>
  <c r="K685" i="32"/>
  <c r="I685" i="32"/>
  <c r="H685" i="32"/>
  <c r="L684" i="32"/>
  <c r="K684" i="32"/>
  <c r="H684" i="32"/>
  <c r="I684" i="32" s="1"/>
  <c r="L683" i="32"/>
  <c r="K683" i="32"/>
  <c r="I683" i="32"/>
  <c r="H683" i="32"/>
  <c r="L682" i="32"/>
  <c r="K682" i="32"/>
  <c r="H682" i="32"/>
  <c r="I682" i="32" s="1"/>
  <c r="L681" i="32"/>
  <c r="K681" i="32"/>
  <c r="H681" i="32"/>
  <c r="I681" i="32" s="1"/>
  <c r="L680" i="32"/>
  <c r="K680" i="32"/>
  <c r="I680" i="32"/>
  <c r="H680" i="32"/>
  <c r="L679" i="32"/>
  <c r="K679" i="32"/>
  <c r="I679" i="32"/>
  <c r="H679" i="32"/>
  <c r="L678" i="32"/>
  <c r="K678" i="32"/>
  <c r="H678" i="32"/>
  <c r="I678" i="32" s="1"/>
  <c r="L677" i="32"/>
  <c r="K677" i="32"/>
  <c r="H677" i="32"/>
  <c r="I677" i="32" s="1"/>
  <c r="L676" i="32"/>
  <c r="K676" i="32"/>
  <c r="H676" i="32"/>
  <c r="I676" i="32" s="1"/>
  <c r="L675" i="32"/>
  <c r="K675" i="32"/>
  <c r="H675" i="32"/>
  <c r="I675" i="32" s="1"/>
  <c r="L674" i="32"/>
  <c r="K674" i="32"/>
  <c r="I674" i="32"/>
  <c r="H674" i="32"/>
  <c r="L673" i="32"/>
  <c r="K673" i="32"/>
  <c r="H673" i="32"/>
  <c r="I673" i="32" s="1"/>
  <c r="L672" i="32"/>
  <c r="K672" i="32"/>
  <c r="H672" i="32"/>
  <c r="I672" i="32" s="1"/>
  <c r="L671" i="32"/>
  <c r="K671" i="32"/>
  <c r="I671" i="32"/>
  <c r="H671" i="32"/>
  <c r="L670" i="32"/>
  <c r="K670" i="32"/>
  <c r="H670" i="32"/>
  <c r="I670" i="32" s="1"/>
  <c r="L669" i="32"/>
  <c r="K669" i="32"/>
  <c r="H669" i="32"/>
  <c r="I669" i="32" s="1"/>
  <c r="L668" i="32"/>
  <c r="K668" i="32"/>
  <c r="H668" i="32"/>
  <c r="I668" i="32" s="1"/>
  <c r="L667" i="32"/>
  <c r="K667" i="32"/>
  <c r="H667" i="32"/>
  <c r="I667" i="32" s="1"/>
  <c r="L666" i="32"/>
  <c r="K666" i="32"/>
  <c r="H666" i="32"/>
  <c r="I666" i="32" s="1"/>
  <c r="L665" i="32"/>
  <c r="K665" i="32"/>
  <c r="H665" i="32"/>
  <c r="I665" i="32" s="1"/>
  <c r="L664" i="32"/>
  <c r="K664" i="32"/>
  <c r="H664" i="32"/>
  <c r="I664" i="32" s="1"/>
  <c r="L663" i="32"/>
  <c r="K663" i="32"/>
  <c r="I663" i="32"/>
  <c r="H663" i="32"/>
  <c r="L662" i="32"/>
  <c r="K662" i="32"/>
  <c r="H662" i="32"/>
  <c r="I662" i="32" s="1"/>
  <c r="L661" i="32"/>
  <c r="K661" i="32"/>
  <c r="I661" i="32"/>
  <c r="H661" i="32"/>
  <c r="L660" i="32"/>
  <c r="K660" i="32"/>
  <c r="H660" i="32"/>
  <c r="I660" i="32" s="1"/>
  <c r="L659" i="32"/>
  <c r="K659" i="32"/>
  <c r="H659" i="32"/>
  <c r="I659" i="32" s="1"/>
  <c r="L658" i="32"/>
  <c r="K658" i="32"/>
  <c r="H658" i="32"/>
  <c r="I658" i="32" s="1"/>
  <c r="L657" i="32"/>
  <c r="K657" i="32"/>
  <c r="H657" i="32"/>
  <c r="I657" i="32" s="1"/>
  <c r="L656" i="32"/>
  <c r="K656" i="32"/>
  <c r="I656" i="32"/>
  <c r="H656" i="32"/>
  <c r="L655" i="32"/>
  <c r="K655" i="32"/>
  <c r="I655" i="32"/>
  <c r="H655" i="32"/>
  <c r="L654" i="32"/>
  <c r="K654" i="32"/>
  <c r="H654" i="32"/>
  <c r="I654" i="32" s="1"/>
  <c r="L653" i="32"/>
  <c r="K653" i="32"/>
  <c r="H653" i="32"/>
  <c r="I653" i="32" s="1"/>
  <c r="L652" i="32"/>
  <c r="K652" i="32"/>
  <c r="I652" i="32"/>
  <c r="H652" i="32"/>
  <c r="L651" i="32"/>
  <c r="K651" i="32"/>
  <c r="H651" i="32"/>
  <c r="I651" i="32" s="1"/>
  <c r="L650" i="32"/>
  <c r="K650" i="32"/>
  <c r="I650" i="32"/>
  <c r="H650" i="32"/>
  <c r="L649" i="32"/>
  <c r="K649" i="32"/>
  <c r="H649" i="32"/>
  <c r="I649" i="32" s="1"/>
  <c r="L648" i="32"/>
  <c r="K648" i="32"/>
  <c r="H648" i="32"/>
  <c r="I648" i="32" s="1"/>
  <c r="L647" i="32"/>
  <c r="K647" i="32"/>
  <c r="H647" i="32"/>
  <c r="I647" i="32" s="1"/>
  <c r="L646" i="32"/>
  <c r="K646" i="32"/>
  <c r="I646" i="32"/>
  <c r="H646" i="32"/>
  <c r="L645" i="32"/>
  <c r="K645" i="32"/>
  <c r="I645" i="32"/>
  <c r="H645" i="32"/>
  <c r="L644" i="32"/>
  <c r="K644" i="32"/>
  <c r="I644" i="32"/>
  <c r="H644" i="32"/>
  <c r="L643" i="32"/>
  <c r="K643" i="32"/>
  <c r="I643" i="32"/>
  <c r="H643" i="32"/>
  <c r="L642" i="32"/>
  <c r="K642" i="32"/>
  <c r="H642" i="32"/>
  <c r="I642" i="32" s="1"/>
  <c r="L641" i="32"/>
  <c r="K641" i="32"/>
  <c r="I641" i="32"/>
  <c r="H641" i="32"/>
  <c r="L640" i="32"/>
  <c r="K640" i="32"/>
  <c r="I640" i="32"/>
  <c r="H640" i="32"/>
  <c r="L639" i="32"/>
  <c r="K639" i="32"/>
  <c r="H639" i="32"/>
  <c r="I639" i="32" s="1"/>
  <c r="L638" i="32"/>
  <c r="K638" i="32"/>
  <c r="I638" i="32"/>
  <c r="H638" i="32"/>
  <c r="L637" i="32"/>
  <c r="K637" i="32"/>
  <c r="H637" i="32"/>
  <c r="I637" i="32" s="1"/>
  <c r="L636" i="32"/>
  <c r="K636" i="32"/>
  <c r="H636" i="32"/>
  <c r="I636" i="32" s="1"/>
  <c r="L635" i="32"/>
  <c r="K635" i="32"/>
  <c r="I635" i="32"/>
  <c r="H635" i="32"/>
  <c r="L634" i="32"/>
  <c r="K634" i="32"/>
  <c r="H634" i="32"/>
  <c r="I634" i="32" s="1"/>
  <c r="L633" i="32"/>
  <c r="K633" i="32"/>
  <c r="H633" i="32"/>
  <c r="I633" i="32" s="1"/>
  <c r="L632" i="32"/>
  <c r="K632" i="32"/>
  <c r="H632" i="32"/>
  <c r="I632" i="32" s="1"/>
  <c r="L631" i="32"/>
  <c r="K631" i="32"/>
  <c r="I631" i="32"/>
  <c r="H631" i="32"/>
  <c r="L630" i="32"/>
  <c r="K630" i="32"/>
  <c r="I630" i="32"/>
  <c r="H630" i="32"/>
  <c r="L629" i="32"/>
  <c r="K629" i="32"/>
  <c r="I629" i="32"/>
  <c r="H629" i="32"/>
  <c r="L628" i="32"/>
  <c r="K628" i="32"/>
  <c r="H628" i="32"/>
  <c r="I628" i="32" s="1"/>
  <c r="L627" i="32"/>
  <c r="K627" i="32"/>
  <c r="H627" i="32"/>
  <c r="I627" i="32" s="1"/>
  <c r="L626" i="32"/>
  <c r="K626" i="32"/>
  <c r="I626" i="32"/>
  <c r="H626" i="32"/>
  <c r="L625" i="32"/>
  <c r="K625" i="32"/>
  <c r="H625" i="32"/>
  <c r="I625" i="32" s="1"/>
  <c r="L624" i="32"/>
  <c r="K624" i="32"/>
  <c r="H624" i="32"/>
  <c r="I624" i="32" s="1"/>
  <c r="L623" i="32"/>
  <c r="K623" i="32"/>
  <c r="H623" i="32"/>
  <c r="I623" i="32" s="1"/>
  <c r="L622" i="32"/>
  <c r="K622" i="32"/>
  <c r="H622" i="32"/>
  <c r="I622" i="32" s="1"/>
  <c r="L621" i="32"/>
  <c r="K621" i="32"/>
  <c r="I621" i="32"/>
  <c r="H621" i="32"/>
  <c r="L620" i="32"/>
  <c r="K620" i="32"/>
  <c r="H620" i="32"/>
  <c r="I620" i="32" s="1"/>
  <c r="L619" i="32"/>
  <c r="K619" i="32"/>
  <c r="H619" i="32"/>
  <c r="I619" i="32" s="1"/>
  <c r="L618" i="32"/>
  <c r="K618" i="32"/>
  <c r="H618" i="32"/>
  <c r="I618" i="32" s="1"/>
  <c r="L617" i="32"/>
  <c r="K617" i="32"/>
  <c r="I617" i="32"/>
  <c r="H617" i="32"/>
  <c r="L616" i="32"/>
  <c r="K616" i="32"/>
  <c r="H616" i="32"/>
  <c r="I616" i="32" s="1"/>
  <c r="L615" i="32"/>
  <c r="K615" i="32"/>
  <c r="I615" i="32"/>
  <c r="H615" i="32"/>
  <c r="L614" i="32"/>
  <c r="K614" i="32"/>
  <c r="H614" i="32"/>
  <c r="I614" i="32" s="1"/>
  <c r="L613" i="32"/>
  <c r="K613" i="32"/>
  <c r="H613" i="32"/>
  <c r="I613" i="32" s="1"/>
  <c r="L612" i="32"/>
  <c r="K612" i="32"/>
  <c r="I612" i="32"/>
  <c r="H612" i="32"/>
  <c r="L611" i="32"/>
  <c r="K611" i="32"/>
  <c r="H611" i="32"/>
  <c r="I611" i="32" s="1"/>
  <c r="L610" i="32"/>
  <c r="K610" i="32"/>
  <c r="I610" i="32"/>
  <c r="H610" i="32"/>
  <c r="L609" i="32"/>
  <c r="K609" i="32"/>
  <c r="I609" i="32"/>
  <c r="H609" i="32"/>
  <c r="L608" i="32"/>
  <c r="K608" i="32"/>
  <c r="I608" i="32"/>
  <c r="H608" i="32"/>
  <c r="L607" i="32"/>
  <c r="K607" i="32"/>
  <c r="H607" i="32"/>
  <c r="I607" i="32" s="1"/>
  <c r="L606" i="32"/>
  <c r="K606" i="32"/>
  <c r="H606" i="32"/>
  <c r="I606" i="32" s="1"/>
  <c r="L605" i="32"/>
  <c r="K605" i="32"/>
  <c r="H605" i="32"/>
  <c r="I605" i="32" s="1"/>
  <c r="L604" i="32"/>
  <c r="K604" i="32"/>
  <c r="H604" i="32"/>
  <c r="I604" i="32" s="1"/>
  <c r="L603" i="32"/>
  <c r="K603" i="32"/>
  <c r="H603" i="32"/>
  <c r="I603" i="32" s="1"/>
  <c r="L602" i="32"/>
  <c r="K602" i="32"/>
  <c r="H602" i="32"/>
  <c r="I602" i="32" s="1"/>
  <c r="L601" i="32"/>
  <c r="K601" i="32"/>
  <c r="H601" i="32"/>
  <c r="I601" i="32" s="1"/>
  <c r="L600" i="32"/>
  <c r="K600" i="32"/>
  <c r="H600" i="32"/>
  <c r="I600" i="32" s="1"/>
  <c r="L599" i="32"/>
  <c r="K599" i="32"/>
  <c r="I599" i="32"/>
  <c r="H599" i="32"/>
  <c r="L598" i="32"/>
  <c r="K598" i="32"/>
  <c r="I598" i="32"/>
  <c r="H598" i="32"/>
  <c r="L597" i="32"/>
  <c r="K597" i="32"/>
  <c r="I597" i="32"/>
  <c r="H597" i="32"/>
  <c r="L596" i="32"/>
  <c r="K596" i="32"/>
  <c r="I596" i="32"/>
  <c r="H596" i="32"/>
  <c r="L595" i="32"/>
  <c r="K595" i="32"/>
  <c r="H595" i="32"/>
  <c r="I595" i="32" s="1"/>
  <c r="L594" i="32"/>
  <c r="K594" i="32"/>
  <c r="H594" i="32"/>
  <c r="I594" i="32" s="1"/>
  <c r="L593" i="32"/>
  <c r="K593" i="32"/>
  <c r="I593" i="32"/>
  <c r="H593" i="32"/>
  <c r="L592" i="32"/>
  <c r="K592" i="32"/>
  <c r="H592" i="32"/>
  <c r="I592" i="32" s="1"/>
  <c r="L591" i="32"/>
  <c r="K591" i="32"/>
  <c r="I591" i="32"/>
  <c r="H591" i="32"/>
  <c r="L590" i="32"/>
  <c r="K590" i="32"/>
  <c r="I590" i="32"/>
  <c r="H590" i="32"/>
  <c r="L589" i="32"/>
  <c r="K589" i="32"/>
  <c r="H589" i="32"/>
  <c r="I589" i="32" s="1"/>
  <c r="L588" i="32"/>
  <c r="K588" i="32"/>
  <c r="I588" i="32"/>
  <c r="H588" i="32"/>
  <c r="L587" i="32"/>
  <c r="K587" i="32"/>
  <c r="I587" i="32"/>
  <c r="H587" i="32"/>
  <c r="L586" i="32"/>
  <c r="K586" i="32"/>
  <c r="H586" i="32"/>
  <c r="I586" i="32" s="1"/>
  <c r="L585" i="32"/>
  <c r="K585" i="32"/>
  <c r="I585" i="32"/>
  <c r="H585" i="32"/>
  <c r="L584" i="32"/>
  <c r="K584" i="32"/>
  <c r="H584" i="32"/>
  <c r="I584" i="32" s="1"/>
  <c r="L583" i="32"/>
  <c r="K583" i="32"/>
  <c r="H583" i="32"/>
  <c r="I583" i="32" s="1"/>
  <c r="L582" i="32"/>
  <c r="K582" i="32"/>
  <c r="I582" i="32"/>
  <c r="H582" i="32"/>
  <c r="L581" i="32"/>
  <c r="K581" i="32"/>
  <c r="H581" i="32"/>
  <c r="I581" i="32" s="1"/>
  <c r="L580" i="32"/>
  <c r="K580" i="32"/>
  <c r="I580" i="32"/>
  <c r="H580" i="32"/>
  <c r="L579" i="32"/>
  <c r="K579" i="32"/>
  <c r="H579" i="32"/>
  <c r="I579" i="32" s="1"/>
  <c r="L578" i="32"/>
  <c r="K578" i="32"/>
  <c r="H578" i="32"/>
  <c r="I578" i="32" s="1"/>
  <c r="L577" i="32"/>
  <c r="K577" i="32"/>
  <c r="I577" i="32"/>
  <c r="H577" i="32"/>
  <c r="L576" i="32"/>
  <c r="K576" i="32"/>
  <c r="I576" i="32"/>
  <c r="H576" i="32"/>
  <c r="L575" i="32"/>
  <c r="K575" i="32"/>
  <c r="H575" i="32"/>
  <c r="I575" i="32" s="1"/>
  <c r="L574" i="32"/>
  <c r="K574" i="32"/>
  <c r="I574" i="32"/>
  <c r="H574" i="32"/>
  <c r="L573" i="32"/>
  <c r="K573" i="32"/>
  <c r="I573" i="32"/>
  <c r="H573" i="32"/>
  <c r="L572" i="32"/>
  <c r="K572" i="32"/>
  <c r="H572" i="32"/>
  <c r="I572" i="32" s="1"/>
  <c r="L571" i="32"/>
  <c r="K571" i="32"/>
  <c r="I571" i="32"/>
  <c r="H571" i="32"/>
  <c r="L570" i="32"/>
  <c r="K570" i="32"/>
  <c r="H570" i="32"/>
  <c r="I570" i="32" s="1"/>
  <c r="L569" i="32"/>
  <c r="K569" i="32"/>
  <c r="H569" i="32"/>
  <c r="I569" i="32" s="1"/>
  <c r="L568" i="32"/>
  <c r="K568" i="32"/>
  <c r="I568" i="32"/>
  <c r="H568" i="32"/>
  <c r="L567" i="32"/>
  <c r="K567" i="32"/>
  <c r="I567" i="32"/>
  <c r="H567" i="32"/>
  <c r="L566" i="32"/>
  <c r="K566" i="32"/>
  <c r="H566" i="32"/>
  <c r="I566" i="32" s="1"/>
  <c r="L565" i="32"/>
  <c r="K565" i="32"/>
  <c r="I565" i="32"/>
  <c r="H565" i="32"/>
  <c r="L564" i="32"/>
  <c r="K564" i="32"/>
  <c r="H564" i="32"/>
  <c r="I564" i="32" s="1"/>
  <c r="L563" i="32"/>
  <c r="K563" i="32"/>
  <c r="H563" i="32"/>
  <c r="I563" i="32" s="1"/>
  <c r="L562" i="32"/>
  <c r="K562" i="32"/>
  <c r="H562" i="32"/>
  <c r="I562" i="32" s="1"/>
  <c r="L561" i="32"/>
  <c r="K561" i="32"/>
  <c r="H561" i="32"/>
  <c r="I561" i="32" s="1"/>
  <c r="L560" i="32"/>
  <c r="K560" i="32"/>
  <c r="I560" i="32"/>
  <c r="H560" i="32"/>
  <c r="L559" i="32"/>
  <c r="K559" i="32"/>
  <c r="H559" i="32"/>
  <c r="I559" i="32" s="1"/>
  <c r="L558" i="32"/>
  <c r="K558" i="32"/>
  <c r="H558" i="32"/>
  <c r="I558" i="32" s="1"/>
  <c r="L557" i="32"/>
  <c r="K557" i="32"/>
  <c r="H557" i="32"/>
  <c r="I557" i="32" s="1"/>
  <c r="L556" i="32"/>
  <c r="K556" i="32"/>
  <c r="H556" i="32"/>
  <c r="I556" i="32" s="1"/>
  <c r="L555" i="32"/>
  <c r="K555" i="32"/>
  <c r="I555" i="32"/>
  <c r="H555" i="32"/>
  <c r="L554" i="32"/>
  <c r="K554" i="32"/>
  <c r="I554" i="32"/>
  <c r="H554" i="32"/>
  <c r="L553" i="32"/>
  <c r="K553" i="32"/>
  <c r="I553" i="32"/>
  <c r="H553" i="32"/>
  <c r="L552" i="32"/>
  <c r="K552" i="32"/>
  <c r="H552" i="32"/>
  <c r="I552" i="32" s="1"/>
  <c r="L551" i="32"/>
  <c r="K551" i="32"/>
  <c r="H551" i="32"/>
  <c r="I551" i="32" s="1"/>
  <c r="L550" i="32"/>
  <c r="K550" i="32"/>
  <c r="H550" i="32"/>
  <c r="I550" i="32" s="1"/>
  <c r="L549" i="32"/>
  <c r="K549" i="32"/>
  <c r="I549" i="32"/>
  <c r="H549" i="32"/>
  <c r="L548" i="32"/>
  <c r="K548" i="32"/>
  <c r="H548" i="32"/>
  <c r="I548" i="32" s="1"/>
  <c r="L547" i="32"/>
  <c r="K547" i="32"/>
  <c r="I547" i="32"/>
  <c r="H547" i="32"/>
  <c r="L546" i="32"/>
  <c r="K546" i="32"/>
  <c r="I546" i="32"/>
  <c r="H546" i="32"/>
  <c r="L545" i="32"/>
  <c r="K545" i="32"/>
  <c r="I545" i="32"/>
  <c r="H545" i="32"/>
  <c r="L544" i="32"/>
  <c r="K544" i="32"/>
  <c r="I544" i="32"/>
  <c r="H544" i="32"/>
  <c r="L543" i="32"/>
  <c r="K543" i="32"/>
  <c r="I543" i="32"/>
  <c r="H543" i="32"/>
  <c r="L542" i="32"/>
  <c r="K542" i="32"/>
  <c r="H542" i="32"/>
  <c r="I542" i="32" s="1"/>
  <c r="L541" i="32"/>
  <c r="K541" i="32"/>
  <c r="H541" i="32"/>
  <c r="I541" i="32" s="1"/>
  <c r="L540" i="32"/>
  <c r="K540" i="32"/>
  <c r="H540" i="32"/>
  <c r="I540" i="32" s="1"/>
  <c r="L539" i="32"/>
  <c r="K539" i="32"/>
  <c r="H539" i="32"/>
  <c r="I539" i="32" s="1"/>
  <c r="L538" i="32"/>
  <c r="K538" i="32"/>
  <c r="I538" i="32"/>
  <c r="H538" i="32"/>
  <c r="L537" i="32"/>
  <c r="K537" i="32"/>
  <c r="H537" i="32"/>
  <c r="I537" i="32" s="1"/>
  <c r="L536" i="32"/>
  <c r="K536" i="32"/>
  <c r="H536" i="32"/>
  <c r="I536" i="32" s="1"/>
  <c r="L535" i="32"/>
  <c r="K535" i="32"/>
  <c r="I535" i="32"/>
  <c r="H535" i="32"/>
  <c r="L534" i="32"/>
  <c r="K534" i="32"/>
  <c r="H534" i="32"/>
  <c r="I534" i="32" s="1"/>
  <c r="L533" i="32"/>
  <c r="K533" i="32"/>
  <c r="I533" i="32"/>
  <c r="H533" i="32"/>
  <c r="L532" i="32"/>
  <c r="K532" i="32"/>
  <c r="H532" i="32"/>
  <c r="I532" i="32" s="1"/>
  <c r="L531" i="32"/>
  <c r="K531" i="32"/>
  <c r="H531" i="32"/>
  <c r="I531" i="32" s="1"/>
  <c r="L530" i="32"/>
  <c r="K530" i="32"/>
  <c r="I530" i="32"/>
  <c r="H530" i="32"/>
  <c r="L529" i="32"/>
  <c r="K529" i="32"/>
  <c r="H529" i="32"/>
  <c r="I529" i="32" s="1"/>
  <c r="L528" i="32"/>
  <c r="K528" i="32"/>
  <c r="H528" i="32"/>
  <c r="I528" i="32" s="1"/>
  <c r="L527" i="32"/>
  <c r="K527" i="32"/>
  <c r="I527" i="32"/>
  <c r="H527" i="32"/>
  <c r="L526" i="32"/>
  <c r="K526" i="32"/>
  <c r="I526" i="32"/>
  <c r="H526" i="32"/>
  <c r="L525" i="32"/>
  <c r="K525" i="32"/>
  <c r="H525" i="32"/>
  <c r="I525" i="32" s="1"/>
  <c r="L524" i="32"/>
  <c r="K524" i="32"/>
  <c r="I524" i="32"/>
  <c r="H524" i="32"/>
  <c r="L523" i="32"/>
  <c r="K523" i="32"/>
  <c r="H523" i="32"/>
  <c r="I523" i="32" s="1"/>
  <c r="L522" i="32"/>
  <c r="K522" i="32"/>
  <c r="H522" i="32"/>
  <c r="I522" i="32" s="1"/>
  <c r="L521" i="32"/>
  <c r="K521" i="32"/>
  <c r="I521" i="32"/>
  <c r="H521" i="32"/>
  <c r="L520" i="32"/>
  <c r="K520" i="32"/>
  <c r="I520" i="32"/>
  <c r="H520" i="32"/>
  <c r="L519" i="32"/>
  <c r="K519" i="32"/>
  <c r="H519" i="32"/>
  <c r="I519" i="32" s="1"/>
  <c r="L518" i="32"/>
  <c r="K518" i="32"/>
  <c r="H518" i="32"/>
  <c r="I518" i="32" s="1"/>
  <c r="L517" i="32"/>
  <c r="K517" i="32"/>
  <c r="I517" i="32"/>
  <c r="H517" i="32"/>
  <c r="L516" i="32"/>
  <c r="K516" i="32"/>
  <c r="H516" i="32"/>
  <c r="I516" i="32" s="1"/>
  <c r="L515" i="32"/>
  <c r="K515" i="32"/>
  <c r="H515" i="32"/>
  <c r="I515" i="32" s="1"/>
  <c r="L514" i="32"/>
  <c r="K514" i="32"/>
  <c r="H514" i="32"/>
  <c r="I514" i="32" s="1"/>
  <c r="L513" i="32"/>
  <c r="K513" i="32"/>
  <c r="H513" i="32"/>
  <c r="I513" i="32" s="1"/>
  <c r="L512" i="32"/>
  <c r="K512" i="32"/>
  <c r="H512" i="32"/>
  <c r="I512" i="32" s="1"/>
  <c r="L511" i="32"/>
  <c r="K511" i="32"/>
  <c r="I511" i="32"/>
  <c r="H511" i="32"/>
  <c r="L510" i="32"/>
  <c r="K510" i="32"/>
  <c r="H510" i="32"/>
  <c r="I510" i="32" s="1"/>
  <c r="L509" i="32"/>
  <c r="K509" i="32"/>
  <c r="H509" i="32"/>
  <c r="I509" i="32" s="1"/>
  <c r="L508" i="32"/>
  <c r="K508" i="32"/>
  <c r="H508" i="32"/>
  <c r="I508" i="32" s="1"/>
  <c r="L507" i="32"/>
  <c r="K507" i="32"/>
  <c r="H507" i="32"/>
  <c r="I507" i="32" s="1"/>
  <c r="L506" i="32"/>
  <c r="K506" i="32"/>
  <c r="H506" i="32"/>
  <c r="I506" i="32" s="1"/>
  <c r="L505" i="32"/>
  <c r="K505" i="32"/>
  <c r="I505" i="32"/>
  <c r="H505" i="32"/>
  <c r="L504" i="32"/>
  <c r="K504" i="32"/>
  <c r="I504" i="32"/>
  <c r="H504" i="32"/>
  <c r="L503" i="32"/>
  <c r="K503" i="32"/>
  <c r="I503" i="32"/>
  <c r="H503" i="32"/>
  <c r="L502" i="32"/>
  <c r="K502" i="32"/>
  <c r="I502" i="32"/>
  <c r="H502" i="32"/>
  <c r="L501" i="32"/>
  <c r="K501" i="32"/>
  <c r="H501" i="32"/>
  <c r="I501" i="32" s="1"/>
  <c r="L500" i="32"/>
  <c r="K500" i="32"/>
  <c r="H500" i="32"/>
  <c r="I500" i="32" s="1"/>
  <c r="L499" i="32"/>
  <c r="K499" i="32"/>
  <c r="I499" i="32"/>
  <c r="H499" i="32"/>
  <c r="L498" i="32"/>
  <c r="K498" i="32"/>
  <c r="H498" i="32"/>
  <c r="I498" i="32" s="1"/>
  <c r="L497" i="32"/>
  <c r="K497" i="32"/>
  <c r="H497" i="32"/>
  <c r="I497" i="32" s="1"/>
  <c r="L496" i="32"/>
  <c r="K496" i="32"/>
  <c r="H496" i="32"/>
  <c r="I496" i="32" s="1"/>
  <c r="L495" i="32"/>
  <c r="K495" i="32"/>
  <c r="H495" i="32"/>
  <c r="I495" i="32" s="1"/>
  <c r="L494" i="32"/>
  <c r="K494" i="32"/>
  <c r="I494" i="32"/>
  <c r="H494" i="32"/>
  <c r="L493" i="32"/>
  <c r="K493" i="32"/>
  <c r="H493" i="32"/>
  <c r="I493" i="32" s="1"/>
  <c r="L492" i="32"/>
  <c r="K492" i="32"/>
  <c r="H492" i="32"/>
  <c r="I492" i="32" s="1"/>
  <c r="L491" i="32"/>
  <c r="K491" i="32"/>
  <c r="I491" i="32"/>
  <c r="H491" i="32"/>
  <c r="L490" i="32"/>
  <c r="K490" i="32"/>
  <c r="H490" i="32"/>
  <c r="I490" i="32" s="1"/>
  <c r="L489" i="32"/>
  <c r="K489" i="32"/>
  <c r="I489" i="32"/>
  <c r="H489" i="32"/>
  <c r="L488" i="32"/>
  <c r="K488" i="32"/>
  <c r="I488" i="32"/>
  <c r="H488" i="32"/>
  <c r="L487" i="32"/>
  <c r="K487" i="32"/>
  <c r="H487" i="32"/>
  <c r="I487" i="32" s="1"/>
  <c r="L486" i="32"/>
  <c r="K486" i="32"/>
  <c r="H486" i="32"/>
  <c r="I486" i="32" s="1"/>
  <c r="L485" i="32"/>
  <c r="K485" i="32"/>
  <c r="I485" i="32"/>
  <c r="H485" i="32"/>
  <c r="L484" i="32"/>
  <c r="K484" i="32"/>
  <c r="H484" i="32"/>
  <c r="I484" i="32" s="1"/>
  <c r="L483" i="32"/>
  <c r="K483" i="32"/>
  <c r="I483" i="32"/>
  <c r="H483" i="32"/>
  <c r="L482" i="32"/>
  <c r="K482" i="32"/>
  <c r="H482" i="32"/>
  <c r="I482" i="32" s="1"/>
  <c r="L481" i="32"/>
  <c r="K481" i="32"/>
  <c r="H481" i="32"/>
  <c r="I481" i="32" s="1"/>
  <c r="L480" i="32"/>
  <c r="K480" i="32"/>
  <c r="I480" i="32"/>
  <c r="H480" i="32"/>
  <c r="L479" i="32"/>
  <c r="K479" i="32"/>
  <c r="H479" i="32"/>
  <c r="I479" i="32" s="1"/>
  <c r="L478" i="32"/>
  <c r="K478" i="32"/>
  <c r="H478" i="32"/>
  <c r="I478" i="32" s="1"/>
  <c r="L477" i="32"/>
  <c r="K477" i="32"/>
  <c r="I477" i="32"/>
  <c r="H477" i="32"/>
  <c r="L476" i="32"/>
  <c r="K476" i="32"/>
  <c r="I476" i="32"/>
  <c r="H476" i="32"/>
  <c r="L475" i="32"/>
  <c r="K475" i="32"/>
  <c r="H475" i="32"/>
  <c r="I475" i="32" s="1"/>
  <c r="L474" i="32"/>
  <c r="K474" i="32"/>
  <c r="H474" i="32"/>
  <c r="I474" i="32" s="1"/>
  <c r="L473" i="32"/>
  <c r="K473" i="32"/>
  <c r="I473" i="32"/>
  <c r="H473" i="32"/>
  <c r="L472" i="32"/>
  <c r="K472" i="32"/>
  <c r="I472" i="32"/>
  <c r="H472" i="32"/>
  <c r="L471" i="32"/>
  <c r="K471" i="32"/>
  <c r="H471" i="32"/>
  <c r="I471" i="32" s="1"/>
  <c r="L470" i="32"/>
  <c r="K470" i="32"/>
  <c r="I470" i="32"/>
  <c r="H470" i="32"/>
  <c r="L469" i="32"/>
  <c r="K469" i="32"/>
  <c r="H469" i="32"/>
  <c r="I469" i="32" s="1"/>
  <c r="L468" i="32"/>
  <c r="K468" i="32"/>
  <c r="H468" i="32"/>
  <c r="I468" i="32" s="1"/>
  <c r="L467" i="32"/>
  <c r="K467" i="32"/>
  <c r="I467" i="32"/>
  <c r="H467" i="32"/>
  <c r="L466" i="32"/>
  <c r="K466" i="32"/>
  <c r="H466" i="32"/>
  <c r="I466" i="32" s="1"/>
  <c r="L465" i="32"/>
  <c r="K465" i="32"/>
  <c r="H465" i="32"/>
  <c r="I465" i="32" s="1"/>
  <c r="L464" i="32"/>
  <c r="K464" i="32"/>
  <c r="H464" i="32"/>
  <c r="I464" i="32" s="1"/>
  <c r="L463" i="32"/>
  <c r="K463" i="32"/>
  <c r="I463" i="32"/>
  <c r="H463" i="32"/>
  <c r="L462" i="32"/>
  <c r="K462" i="32"/>
  <c r="H462" i="32"/>
  <c r="I462" i="32" s="1"/>
  <c r="L461" i="32"/>
  <c r="K461" i="32"/>
  <c r="I461" i="32"/>
  <c r="H461" i="32"/>
  <c r="L460" i="32"/>
  <c r="K460" i="32"/>
  <c r="H460" i="32"/>
  <c r="I460" i="32" s="1"/>
  <c r="L459" i="32"/>
  <c r="K459" i="32"/>
  <c r="H459" i="32"/>
  <c r="I459" i="32" s="1"/>
  <c r="L458" i="32"/>
  <c r="K458" i="32"/>
  <c r="I458" i="32"/>
  <c r="H458" i="32"/>
  <c r="L457" i="32"/>
  <c r="K457" i="32"/>
  <c r="I457" i="32"/>
  <c r="H457" i="32"/>
  <c r="L456" i="32"/>
  <c r="K456" i="32"/>
  <c r="H456" i="32"/>
  <c r="I456" i="32" s="1"/>
  <c r="L455" i="32"/>
  <c r="K455" i="32"/>
  <c r="I455" i="32"/>
  <c r="H455" i="32"/>
  <c r="L454" i="32"/>
  <c r="K454" i="32"/>
  <c r="I454" i="32"/>
  <c r="H454" i="32"/>
  <c r="L453" i="32"/>
  <c r="K453" i="32"/>
  <c r="H453" i="32"/>
  <c r="I453" i="32" s="1"/>
  <c r="L452" i="32"/>
  <c r="K452" i="32"/>
  <c r="H452" i="32"/>
  <c r="I452" i="32" s="1"/>
  <c r="L451" i="32"/>
  <c r="K451" i="32"/>
  <c r="I451" i="32"/>
  <c r="H451" i="32"/>
  <c r="L450" i="32"/>
  <c r="K450" i="32"/>
  <c r="I450" i="32"/>
  <c r="H450" i="32"/>
  <c r="L449" i="32"/>
  <c r="K449" i="32"/>
  <c r="H449" i="32"/>
  <c r="I449" i="32" s="1"/>
  <c r="L448" i="32"/>
  <c r="K448" i="32"/>
  <c r="H448" i="32"/>
  <c r="I448" i="32" s="1"/>
  <c r="L447" i="32"/>
  <c r="K447" i="32"/>
  <c r="I447" i="32"/>
  <c r="H447" i="32"/>
  <c r="L446" i="32"/>
  <c r="K446" i="32"/>
  <c r="H446" i="32"/>
  <c r="I446" i="32" s="1"/>
  <c r="L445" i="32"/>
  <c r="K445" i="32"/>
  <c r="I445" i="32"/>
  <c r="H445" i="32"/>
  <c r="L444" i="32"/>
  <c r="K444" i="32"/>
  <c r="H444" i="32"/>
  <c r="I444" i="32" s="1"/>
  <c r="L443" i="32"/>
  <c r="K443" i="32"/>
  <c r="I443" i="32"/>
  <c r="H443" i="32"/>
  <c r="L442" i="32"/>
  <c r="K442" i="32"/>
  <c r="H442" i="32"/>
  <c r="I442" i="32" s="1"/>
  <c r="L441" i="32"/>
  <c r="K441" i="32"/>
  <c r="H441" i="32"/>
  <c r="I441" i="32" s="1"/>
  <c r="L440" i="32"/>
  <c r="K440" i="32"/>
  <c r="I440" i="32"/>
  <c r="H440" i="32"/>
  <c r="L439" i="32"/>
  <c r="K439" i="32"/>
  <c r="I439" i="32"/>
  <c r="H439" i="32"/>
  <c r="L438" i="32"/>
  <c r="K438" i="32"/>
  <c r="H438" i="32"/>
  <c r="I438" i="32" s="1"/>
  <c r="L437" i="32"/>
  <c r="K437" i="32"/>
  <c r="I437" i="32"/>
  <c r="H437" i="32"/>
  <c r="L436" i="32"/>
  <c r="K436" i="32"/>
  <c r="I436" i="32"/>
  <c r="H436" i="32"/>
  <c r="L435" i="32"/>
  <c r="K435" i="32"/>
  <c r="H435" i="32"/>
  <c r="I435" i="32" s="1"/>
  <c r="L434" i="32"/>
  <c r="K434" i="32"/>
  <c r="I434" i="32"/>
  <c r="H434" i="32"/>
  <c r="L433" i="32"/>
  <c r="K433" i="32"/>
  <c r="I433" i="32"/>
  <c r="H433" i="32"/>
  <c r="L432" i="32"/>
  <c r="K432" i="32"/>
  <c r="H432" i="32"/>
  <c r="I432" i="32" s="1"/>
  <c r="L431" i="32"/>
  <c r="K431" i="32"/>
  <c r="I431" i="32"/>
  <c r="H431" i="32"/>
  <c r="L430" i="32"/>
  <c r="K430" i="32"/>
  <c r="H430" i="32"/>
  <c r="I430" i="32" s="1"/>
  <c r="L429" i="32"/>
  <c r="K429" i="32"/>
  <c r="I429" i="32"/>
  <c r="H429" i="32"/>
  <c r="L428" i="32"/>
  <c r="K428" i="32"/>
  <c r="H428" i="32"/>
  <c r="I428" i="32" s="1"/>
  <c r="L427" i="32"/>
  <c r="K427" i="32"/>
  <c r="H427" i="32"/>
  <c r="I427" i="32" s="1"/>
  <c r="L426" i="32"/>
  <c r="K426" i="32"/>
  <c r="H426" i="32"/>
  <c r="I426" i="32" s="1"/>
  <c r="L425" i="32"/>
  <c r="K425" i="32"/>
  <c r="H425" i="32"/>
  <c r="I425" i="32" s="1"/>
  <c r="L424" i="32"/>
  <c r="K424" i="32"/>
  <c r="H424" i="32"/>
  <c r="I424" i="32" s="1"/>
  <c r="L423" i="32"/>
  <c r="K423" i="32"/>
  <c r="I423" i="32"/>
  <c r="H423" i="32"/>
  <c r="L422" i="32"/>
  <c r="K422" i="32"/>
  <c r="H422" i="32"/>
  <c r="I422" i="32" s="1"/>
  <c r="L421" i="32"/>
  <c r="K421" i="32"/>
  <c r="H421" i="32"/>
  <c r="I421" i="32" s="1"/>
  <c r="L420" i="32"/>
  <c r="K420" i="32"/>
  <c r="H420" i="32"/>
  <c r="I420" i="32" s="1"/>
  <c r="L419" i="32"/>
  <c r="K419" i="32"/>
  <c r="H419" i="32"/>
  <c r="I419" i="32" s="1"/>
  <c r="L418" i="32"/>
  <c r="K418" i="32"/>
  <c r="I418" i="32"/>
  <c r="H418" i="32"/>
  <c r="L417" i="32"/>
  <c r="K417" i="32"/>
  <c r="I417" i="32"/>
  <c r="H417" i="32"/>
  <c r="L416" i="32"/>
  <c r="K416" i="32"/>
  <c r="H416" i="32"/>
  <c r="I416" i="32" s="1"/>
  <c r="L415" i="32"/>
  <c r="K415" i="32"/>
  <c r="H415" i="32"/>
  <c r="I415" i="32" s="1"/>
  <c r="L414" i="32"/>
  <c r="K414" i="32"/>
  <c r="I414" i="32"/>
  <c r="H414" i="32"/>
  <c r="L413" i="32"/>
  <c r="K413" i="32"/>
  <c r="I413" i="32"/>
  <c r="H413" i="32"/>
  <c r="L412" i="32"/>
  <c r="K412" i="32"/>
  <c r="H412" i="32"/>
  <c r="I412" i="32" s="1"/>
  <c r="L411" i="32"/>
  <c r="K411" i="32"/>
  <c r="I411" i="32"/>
  <c r="H411" i="32"/>
  <c r="L410" i="32"/>
  <c r="K410" i="32"/>
  <c r="H410" i="32"/>
  <c r="I410" i="32" s="1"/>
  <c r="L409" i="32"/>
  <c r="K409" i="32"/>
  <c r="I409" i="32"/>
  <c r="H409" i="32"/>
  <c r="L408" i="32"/>
  <c r="K408" i="32"/>
  <c r="H408" i="32"/>
  <c r="I408" i="32" s="1"/>
  <c r="L407" i="32"/>
  <c r="K407" i="32"/>
  <c r="H407" i="32"/>
  <c r="I407" i="32" s="1"/>
  <c r="L406" i="32"/>
  <c r="K406" i="32"/>
  <c r="H406" i="32"/>
  <c r="I406" i="32" s="1"/>
  <c r="L405" i="32"/>
  <c r="K405" i="32"/>
  <c r="H405" i="32"/>
  <c r="I405" i="32" s="1"/>
  <c r="L404" i="32"/>
  <c r="K404" i="32"/>
  <c r="H404" i="32"/>
  <c r="I404" i="32" s="1"/>
  <c r="L403" i="32"/>
  <c r="K403" i="32"/>
  <c r="H403" i="32"/>
  <c r="I403" i="32" s="1"/>
  <c r="L402" i="32"/>
  <c r="K402" i="32"/>
  <c r="H402" i="32"/>
  <c r="I402" i="32" s="1"/>
  <c r="L401" i="32"/>
  <c r="K401" i="32"/>
  <c r="I401" i="32"/>
  <c r="H401" i="32"/>
  <c r="L400" i="32"/>
  <c r="K400" i="32"/>
  <c r="H400" i="32"/>
  <c r="I400" i="32" s="1"/>
  <c r="L399" i="32"/>
  <c r="K399" i="32"/>
  <c r="I399" i="32"/>
  <c r="H399" i="32"/>
  <c r="L398" i="32"/>
  <c r="K398" i="32"/>
  <c r="H398" i="32"/>
  <c r="I398" i="32" s="1"/>
  <c r="L397" i="32"/>
  <c r="K397" i="32"/>
  <c r="H397" i="32"/>
  <c r="I397" i="32" s="1"/>
  <c r="L396" i="32"/>
  <c r="K396" i="32"/>
  <c r="H396" i="32"/>
  <c r="I396" i="32" s="1"/>
  <c r="L395" i="32"/>
  <c r="K395" i="32"/>
  <c r="I395" i="32"/>
  <c r="H395" i="32"/>
  <c r="L394" i="32"/>
  <c r="K394" i="32"/>
  <c r="H394" i="32"/>
  <c r="I394" i="32" s="1"/>
  <c r="L393" i="32"/>
  <c r="K393" i="32"/>
  <c r="H393" i="32"/>
  <c r="I393" i="32" s="1"/>
  <c r="L392" i="32"/>
  <c r="K392" i="32"/>
  <c r="I392" i="32"/>
  <c r="H392" i="32"/>
  <c r="L391" i="32"/>
  <c r="K391" i="32"/>
  <c r="I391" i="32"/>
  <c r="H391" i="32"/>
  <c r="L390" i="32"/>
  <c r="K390" i="32"/>
  <c r="H390" i="32"/>
  <c r="I390" i="32" s="1"/>
  <c r="L389" i="32"/>
  <c r="K389" i="32"/>
  <c r="I389" i="32"/>
  <c r="H389" i="32"/>
  <c r="L388" i="32"/>
  <c r="K388" i="32"/>
  <c r="H388" i="32"/>
  <c r="I388" i="32" s="1"/>
  <c r="L387" i="32"/>
  <c r="K387" i="32"/>
  <c r="H387" i="32"/>
  <c r="I387" i="32" s="1"/>
  <c r="L386" i="32"/>
  <c r="K386" i="32"/>
  <c r="H386" i="32"/>
  <c r="I386" i="32" s="1"/>
  <c r="L385" i="32"/>
  <c r="K385" i="32"/>
  <c r="H385" i="32"/>
  <c r="I385" i="32" s="1"/>
  <c r="L384" i="32"/>
  <c r="K384" i="32"/>
  <c r="H384" i="32"/>
  <c r="I384" i="32" s="1"/>
  <c r="L383" i="32"/>
  <c r="K383" i="32"/>
  <c r="H383" i="32"/>
  <c r="I383" i="32" s="1"/>
  <c r="L382" i="32"/>
  <c r="K382" i="32"/>
  <c r="H382" i="32"/>
  <c r="I382" i="32" s="1"/>
  <c r="L381" i="32"/>
  <c r="K381" i="32"/>
  <c r="I381" i="32"/>
  <c r="H381" i="32"/>
  <c r="L380" i="32"/>
  <c r="K380" i="32"/>
  <c r="H380" i="32"/>
  <c r="I380" i="32" s="1"/>
  <c r="L379" i="32"/>
  <c r="K379" i="32"/>
  <c r="I379" i="32"/>
  <c r="H379" i="32"/>
  <c r="L378" i="32"/>
  <c r="K378" i="32"/>
  <c r="I378" i="32"/>
  <c r="H378" i="32"/>
  <c r="L377" i="32"/>
  <c r="K377" i="32"/>
  <c r="I377" i="32"/>
  <c r="H377" i="32"/>
  <c r="L376" i="32"/>
  <c r="K376" i="32"/>
  <c r="H376" i="32"/>
  <c r="I376" i="32" s="1"/>
  <c r="L375" i="32"/>
  <c r="K375" i="32"/>
  <c r="I375" i="32"/>
  <c r="H375" i="32"/>
  <c r="L374" i="32"/>
  <c r="K374" i="32"/>
  <c r="I374" i="32"/>
  <c r="H374" i="32"/>
  <c r="L373" i="32"/>
  <c r="K373" i="32"/>
  <c r="I373" i="32"/>
  <c r="H373" i="32"/>
  <c r="L372" i="32"/>
  <c r="K372" i="32"/>
  <c r="I372" i="32"/>
  <c r="H372" i="32"/>
  <c r="L371" i="32"/>
  <c r="K371" i="32"/>
  <c r="H371" i="32"/>
  <c r="I371" i="32" s="1"/>
  <c r="L370" i="32"/>
  <c r="K370" i="32"/>
  <c r="I370" i="32"/>
  <c r="H370" i="32"/>
  <c r="L369" i="32"/>
  <c r="K369" i="32"/>
  <c r="I369" i="32"/>
  <c r="H369" i="32"/>
  <c r="L368" i="32"/>
  <c r="K368" i="32"/>
  <c r="I368" i="32"/>
  <c r="H368" i="32"/>
  <c r="L367" i="32"/>
  <c r="K367" i="32"/>
  <c r="I367" i="32"/>
  <c r="H367" i="32"/>
  <c r="L366" i="32"/>
  <c r="K366" i="32"/>
  <c r="H366" i="32"/>
  <c r="I366" i="32" s="1"/>
  <c r="L365" i="32"/>
  <c r="K365" i="32"/>
  <c r="H365" i="32"/>
  <c r="I365" i="32" s="1"/>
  <c r="L364" i="32"/>
  <c r="K364" i="32"/>
  <c r="H364" i="32"/>
  <c r="I364" i="32" s="1"/>
  <c r="L363" i="32"/>
  <c r="K363" i="32"/>
  <c r="I363" i="32"/>
  <c r="H363" i="32"/>
  <c r="L362" i="32"/>
  <c r="K362" i="32"/>
  <c r="I362" i="32"/>
  <c r="H362" i="32"/>
  <c r="L361" i="32"/>
  <c r="K361" i="32"/>
  <c r="H361" i="32"/>
  <c r="I361" i="32" s="1"/>
  <c r="L360" i="32"/>
  <c r="K360" i="32"/>
  <c r="I360" i="32"/>
  <c r="H360" i="32"/>
  <c r="L359" i="32"/>
  <c r="K359" i="32"/>
  <c r="H359" i="32"/>
  <c r="I359" i="32" s="1"/>
  <c r="L358" i="32"/>
  <c r="K358" i="32"/>
  <c r="H358" i="32"/>
  <c r="I358" i="32" s="1"/>
  <c r="L357" i="32"/>
  <c r="K357" i="32"/>
  <c r="I357" i="32"/>
  <c r="H357" i="32"/>
  <c r="L356" i="32"/>
  <c r="K356" i="32"/>
  <c r="I356" i="32"/>
  <c r="H356" i="32"/>
  <c r="L355" i="32"/>
  <c r="K355" i="32"/>
  <c r="I355" i="32"/>
  <c r="H355" i="32"/>
  <c r="L354" i="32"/>
  <c r="K354" i="32"/>
  <c r="I354" i="32"/>
  <c r="H354" i="32"/>
  <c r="L353" i="32"/>
  <c r="K353" i="32"/>
  <c r="H353" i="32"/>
  <c r="I353" i="32" s="1"/>
  <c r="L352" i="32"/>
  <c r="K352" i="32"/>
  <c r="H352" i="32"/>
  <c r="I352" i="32" s="1"/>
  <c r="L351" i="32"/>
  <c r="K351" i="32"/>
  <c r="I351" i="32"/>
  <c r="H351" i="32"/>
  <c r="L350" i="32"/>
  <c r="K350" i="32"/>
  <c r="H350" i="32"/>
  <c r="I350" i="32" s="1"/>
  <c r="L349" i="32"/>
  <c r="K349" i="32"/>
  <c r="H349" i="32"/>
  <c r="I349" i="32" s="1"/>
  <c r="L348" i="32"/>
  <c r="K348" i="32"/>
  <c r="I348" i="32"/>
  <c r="H348" i="32"/>
  <c r="L347" i="32"/>
  <c r="K347" i="32"/>
  <c r="I347" i="32"/>
  <c r="H347" i="32"/>
  <c r="L346" i="32"/>
  <c r="K346" i="32"/>
  <c r="H346" i="32"/>
  <c r="I346" i="32" s="1"/>
  <c r="L345" i="32"/>
  <c r="K345" i="32"/>
  <c r="I345" i="32"/>
  <c r="H345" i="32"/>
  <c r="L344" i="32"/>
  <c r="K344" i="32"/>
  <c r="H344" i="32"/>
  <c r="I344" i="32" s="1"/>
  <c r="L343" i="32"/>
  <c r="K343" i="32"/>
  <c r="H343" i="32"/>
  <c r="I343" i="32" s="1"/>
  <c r="L342" i="32"/>
  <c r="K342" i="32"/>
  <c r="H342" i="32"/>
  <c r="I342" i="32" s="1"/>
  <c r="L341" i="32"/>
  <c r="K341" i="32"/>
  <c r="H341" i="32"/>
  <c r="I341" i="32" s="1"/>
  <c r="L340" i="32"/>
  <c r="K340" i="32"/>
  <c r="H340" i="32"/>
  <c r="I340" i="32" s="1"/>
  <c r="L339" i="32"/>
  <c r="K339" i="32"/>
  <c r="H339" i="32"/>
  <c r="I339" i="32" s="1"/>
  <c r="L338" i="32"/>
  <c r="K338" i="32"/>
  <c r="H338" i="32"/>
  <c r="I338" i="32" s="1"/>
  <c r="L337" i="32"/>
  <c r="K337" i="32"/>
  <c r="I337" i="32"/>
  <c r="H337" i="32"/>
  <c r="L336" i="32"/>
  <c r="K336" i="32"/>
  <c r="H336" i="32"/>
  <c r="I336" i="32" s="1"/>
  <c r="L335" i="32"/>
  <c r="K335" i="32"/>
  <c r="I335" i="32"/>
  <c r="H335" i="32"/>
  <c r="L334" i="32"/>
  <c r="K334" i="32"/>
  <c r="H334" i="32"/>
  <c r="I334" i="32" s="1"/>
  <c r="L333" i="32"/>
  <c r="K333" i="32"/>
  <c r="H333" i="32"/>
  <c r="I333" i="32" s="1"/>
  <c r="L332" i="32"/>
  <c r="K332" i="32"/>
  <c r="I332" i="32"/>
  <c r="H332" i="32"/>
  <c r="L331" i="32"/>
  <c r="K331" i="32"/>
  <c r="H331" i="32"/>
  <c r="I331" i="32" s="1"/>
  <c r="L330" i="32"/>
  <c r="K330" i="32"/>
  <c r="I330" i="32"/>
  <c r="H330" i="32"/>
  <c r="L329" i="32"/>
  <c r="K329" i="32"/>
  <c r="I329" i="32"/>
  <c r="H329" i="32"/>
  <c r="L328" i="32"/>
  <c r="K328" i="32"/>
  <c r="H328" i="32"/>
  <c r="I328" i="32" s="1"/>
  <c r="L327" i="32"/>
  <c r="K327" i="32"/>
  <c r="I327" i="32"/>
  <c r="H327" i="32"/>
  <c r="L326" i="32"/>
  <c r="K326" i="32"/>
  <c r="I326" i="32"/>
  <c r="H326" i="32"/>
  <c r="L325" i="32"/>
  <c r="K325" i="32"/>
  <c r="H325" i="32"/>
  <c r="I325" i="32" s="1"/>
  <c r="L324" i="32"/>
  <c r="K324" i="32"/>
  <c r="H324" i="32"/>
  <c r="I324" i="32" s="1"/>
  <c r="L323" i="32"/>
  <c r="K323" i="32"/>
  <c r="I323" i="32"/>
  <c r="H323" i="32"/>
  <c r="L322" i="32"/>
  <c r="K322" i="32"/>
  <c r="H322" i="32"/>
  <c r="I322" i="32" s="1"/>
  <c r="L321" i="32"/>
  <c r="K321" i="32"/>
  <c r="I321" i="32"/>
  <c r="H321" i="32"/>
  <c r="L320" i="32"/>
  <c r="K320" i="32"/>
  <c r="H320" i="32"/>
  <c r="I320" i="32" s="1"/>
  <c r="L319" i="32"/>
  <c r="K319" i="32"/>
  <c r="H319" i="32"/>
  <c r="I319" i="32" s="1"/>
  <c r="L318" i="32"/>
  <c r="K318" i="32"/>
  <c r="I318" i="32"/>
  <c r="H318" i="32"/>
  <c r="L317" i="32"/>
  <c r="K317" i="32"/>
  <c r="H317" i="32"/>
  <c r="I317" i="32" s="1"/>
  <c r="L316" i="32"/>
  <c r="K316" i="32"/>
  <c r="H316" i="32"/>
  <c r="I316" i="32" s="1"/>
  <c r="L315" i="32"/>
  <c r="K315" i="32"/>
  <c r="H315" i="32"/>
  <c r="I315" i="32" s="1"/>
  <c r="L314" i="32"/>
  <c r="K314" i="32"/>
  <c r="H314" i="32"/>
  <c r="I314" i="32" s="1"/>
  <c r="L313" i="32"/>
  <c r="K313" i="32"/>
  <c r="I313" i="32"/>
  <c r="H313" i="32"/>
  <c r="L312" i="32"/>
  <c r="K312" i="32"/>
  <c r="H312" i="32"/>
  <c r="I312" i="32" s="1"/>
  <c r="L311" i="32"/>
  <c r="K311" i="32"/>
  <c r="H311" i="32"/>
  <c r="I311" i="32" s="1"/>
  <c r="L310" i="32"/>
  <c r="K310" i="32"/>
  <c r="H310" i="32"/>
  <c r="I310" i="32" s="1"/>
  <c r="L309" i="32"/>
  <c r="K309" i="32"/>
  <c r="H309" i="32"/>
  <c r="I309" i="32" s="1"/>
  <c r="L308" i="32"/>
  <c r="K308" i="32"/>
  <c r="H308" i="32"/>
  <c r="I308" i="32" s="1"/>
  <c r="L307" i="32"/>
  <c r="K307" i="32"/>
  <c r="I307" i="32"/>
  <c r="H307" i="32"/>
  <c r="L306" i="32"/>
  <c r="K306" i="32"/>
  <c r="I306" i="32"/>
  <c r="H306" i="32"/>
  <c r="L305" i="32"/>
  <c r="K305" i="32"/>
  <c r="H305" i="32"/>
  <c r="I305" i="32" s="1"/>
  <c r="L304" i="32"/>
  <c r="K304" i="32"/>
  <c r="I304" i="32"/>
  <c r="H304" i="32"/>
  <c r="L303" i="32"/>
  <c r="K303" i="32"/>
  <c r="I303" i="32"/>
  <c r="H303" i="32"/>
  <c r="L302" i="32"/>
  <c r="K302" i="32"/>
  <c r="H302" i="32"/>
  <c r="I302" i="32" s="1"/>
  <c r="L301" i="32"/>
  <c r="K301" i="32"/>
  <c r="I301" i="32"/>
  <c r="H301" i="32"/>
  <c r="L300" i="32"/>
  <c r="K300" i="32"/>
  <c r="I300" i="32"/>
  <c r="H300" i="32"/>
  <c r="L299" i="32"/>
  <c r="K299" i="32"/>
  <c r="H299" i="32"/>
  <c r="I299" i="32" s="1"/>
  <c r="L298" i="32"/>
  <c r="K298" i="32"/>
  <c r="H298" i="32"/>
  <c r="I298" i="32" s="1"/>
  <c r="L297" i="32"/>
  <c r="K297" i="32"/>
  <c r="H297" i="32"/>
  <c r="I297" i="32" s="1"/>
  <c r="L296" i="32"/>
  <c r="K296" i="32"/>
  <c r="H296" i="32"/>
  <c r="I296" i="32" s="1"/>
  <c r="L295" i="32"/>
  <c r="K295" i="32"/>
  <c r="H295" i="32"/>
  <c r="I295" i="32" s="1"/>
  <c r="L294" i="32"/>
  <c r="K294" i="32"/>
  <c r="H294" i="32"/>
  <c r="I294" i="32" s="1"/>
  <c r="L293" i="32"/>
  <c r="K293" i="32"/>
  <c r="I293" i="32"/>
  <c r="H293" i="32"/>
  <c r="L292" i="32"/>
  <c r="K292" i="32"/>
  <c r="H292" i="32"/>
  <c r="I292" i="32" s="1"/>
  <c r="L291" i="32"/>
  <c r="K291" i="32"/>
  <c r="I291" i="32"/>
  <c r="H291" i="32"/>
  <c r="L290" i="32"/>
  <c r="K290" i="32"/>
  <c r="H290" i="32"/>
  <c r="I290" i="32" s="1"/>
  <c r="L289" i="32"/>
  <c r="K289" i="32"/>
  <c r="I289" i="32"/>
  <c r="H289" i="32"/>
  <c r="L288" i="32"/>
  <c r="K288" i="32"/>
  <c r="H288" i="32"/>
  <c r="I288" i="32" s="1"/>
  <c r="L287" i="32"/>
  <c r="K287" i="32"/>
  <c r="H287" i="32"/>
  <c r="I287" i="32" s="1"/>
  <c r="L286" i="32"/>
  <c r="K286" i="32"/>
  <c r="I286" i="32"/>
  <c r="H286" i="32"/>
  <c r="L285" i="32"/>
  <c r="K285" i="32"/>
  <c r="I285" i="32"/>
  <c r="H285" i="32"/>
  <c r="L284" i="32"/>
  <c r="K284" i="32"/>
  <c r="H284" i="32"/>
  <c r="I284" i="32" s="1"/>
  <c r="L283" i="32"/>
  <c r="K283" i="32"/>
  <c r="I283" i="32"/>
  <c r="H283" i="32"/>
  <c r="L282" i="32"/>
  <c r="K282" i="32"/>
  <c r="I282" i="32"/>
  <c r="H282" i="32"/>
  <c r="L281" i="32"/>
  <c r="K281" i="32"/>
  <c r="H281" i="32"/>
  <c r="I281" i="32" s="1"/>
  <c r="L280" i="32"/>
  <c r="K280" i="32"/>
  <c r="H280" i="32"/>
  <c r="I280" i="32" s="1"/>
  <c r="L279" i="32"/>
  <c r="K279" i="32"/>
  <c r="I279" i="32"/>
  <c r="H279" i="32"/>
  <c r="L278" i="32"/>
  <c r="K278" i="32"/>
  <c r="H278" i="32"/>
  <c r="I278" i="32" s="1"/>
  <c r="L277" i="32"/>
  <c r="K277" i="32"/>
  <c r="H277" i="32"/>
  <c r="I277" i="32" s="1"/>
  <c r="L276" i="32"/>
  <c r="K276" i="32"/>
  <c r="H276" i="32"/>
  <c r="I276" i="32" s="1"/>
  <c r="L275" i="32"/>
  <c r="K275" i="32"/>
  <c r="H275" i="32"/>
  <c r="I275" i="32" s="1"/>
  <c r="L274" i="32"/>
  <c r="K274" i="32"/>
  <c r="H274" i="32"/>
  <c r="I274" i="32" s="1"/>
  <c r="L273" i="32"/>
  <c r="K273" i="32"/>
  <c r="H273" i="32"/>
  <c r="I273" i="32" s="1"/>
  <c r="L272" i="32"/>
  <c r="K272" i="32"/>
  <c r="H272" i="32"/>
  <c r="I272" i="32" s="1"/>
  <c r="L271" i="32"/>
  <c r="K271" i="32"/>
  <c r="I271" i="32"/>
  <c r="H271" i="32"/>
  <c r="L270" i="32"/>
  <c r="K270" i="32"/>
  <c r="H270" i="32"/>
  <c r="I270" i="32" s="1"/>
  <c r="L269" i="32"/>
  <c r="K269" i="32"/>
  <c r="I269" i="32"/>
  <c r="H269" i="32"/>
  <c r="L268" i="32"/>
  <c r="K268" i="32"/>
  <c r="I268" i="32"/>
  <c r="H268" i="32"/>
  <c r="L267" i="32"/>
  <c r="K267" i="32"/>
  <c r="H267" i="32"/>
  <c r="I267" i="32" s="1"/>
  <c r="L266" i="32"/>
  <c r="K266" i="32"/>
  <c r="I266" i="32"/>
  <c r="H266" i="32"/>
  <c r="L265" i="32"/>
  <c r="K265" i="32"/>
  <c r="I265" i="32"/>
  <c r="H265" i="32"/>
  <c r="L264" i="32"/>
  <c r="K264" i="32"/>
  <c r="H264" i="32"/>
  <c r="I264" i="32" s="1"/>
  <c r="L263" i="32"/>
  <c r="K263" i="32"/>
  <c r="I263" i="32"/>
  <c r="H263" i="32"/>
  <c r="L262" i="32"/>
  <c r="K262" i="32"/>
  <c r="I262" i="32"/>
  <c r="H262" i="32"/>
  <c r="L261" i="32"/>
  <c r="K261" i="32"/>
  <c r="H261" i="32"/>
  <c r="I261" i="32" s="1"/>
  <c r="L260" i="32"/>
  <c r="K260" i="32"/>
  <c r="I260" i="32"/>
  <c r="H260" i="32"/>
  <c r="L259" i="32"/>
  <c r="K259" i="32"/>
  <c r="I259" i="32"/>
  <c r="H259" i="32"/>
  <c r="L258" i="32"/>
  <c r="K258" i="32"/>
  <c r="H258" i="32"/>
  <c r="I258" i="32" s="1"/>
  <c r="L257" i="32"/>
  <c r="K257" i="32"/>
  <c r="I257" i="32"/>
  <c r="H257" i="32"/>
  <c r="L256" i="32"/>
  <c r="K256" i="32"/>
  <c r="H256" i="32"/>
  <c r="I256" i="32" s="1"/>
  <c r="L255" i="32"/>
  <c r="K255" i="32"/>
  <c r="I255" i="32"/>
  <c r="H255" i="32"/>
  <c r="L254" i="32"/>
  <c r="K254" i="32"/>
  <c r="H254" i="32"/>
  <c r="I254" i="32" s="1"/>
  <c r="L253" i="32"/>
  <c r="K253" i="32"/>
  <c r="I253" i="32"/>
  <c r="H253" i="32"/>
  <c r="L252" i="32"/>
  <c r="K252" i="32"/>
  <c r="H252" i="32"/>
  <c r="I252" i="32" s="1"/>
  <c r="L251" i="32"/>
  <c r="K251" i="32"/>
  <c r="H251" i="32"/>
  <c r="I251" i="32" s="1"/>
  <c r="L250" i="32"/>
  <c r="K250" i="32"/>
  <c r="I250" i="32"/>
  <c r="H250" i="32"/>
  <c r="L249" i="32"/>
  <c r="K249" i="32"/>
  <c r="H249" i="32"/>
  <c r="I249" i="32" s="1"/>
  <c r="L248" i="32"/>
  <c r="K248" i="32"/>
  <c r="H248" i="32"/>
  <c r="I248" i="32" s="1"/>
  <c r="L247" i="32"/>
  <c r="K247" i="32"/>
  <c r="I247" i="32"/>
  <c r="H247" i="32"/>
  <c r="L246" i="32"/>
  <c r="K246" i="32"/>
  <c r="H246" i="32"/>
  <c r="I246" i="32" s="1"/>
  <c r="L245" i="32"/>
  <c r="K245" i="32"/>
  <c r="H245" i="32"/>
  <c r="I245" i="32" s="1"/>
  <c r="L244" i="32"/>
  <c r="K244" i="32"/>
  <c r="H244" i="32"/>
  <c r="I244" i="32" s="1"/>
  <c r="L243" i="32"/>
  <c r="K243" i="32"/>
  <c r="I243" i="32"/>
  <c r="H243" i="32"/>
  <c r="L242" i="32"/>
  <c r="K242" i="32"/>
  <c r="I242" i="32"/>
  <c r="H242" i="32"/>
  <c r="L241" i="32"/>
  <c r="K241" i="32"/>
  <c r="I241" i="32"/>
  <c r="H241" i="32"/>
  <c r="L240" i="32"/>
  <c r="K240" i="32"/>
  <c r="H240" i="32"/>
  <c r="I240" i="32" s="1"/>
  <c r="L239" i="32"/>
  <c r="K239" i="32"/>
  <c r="I239" i="32"/>
  <c r="H239" i="32"/>
  <c r="L238" i="32"/>
  <c r="K238" i="32"/>
  <c r="I238" i="32"/>
  <c r="H238" i="32"/>
  <c r="L237" i="32"/>
  <c r="K237" i="32"/>
  <c r="I237" i="32"/>
  <c r="H237" i="32"/>
  <c r="L236" i="32"/>
  <c r="K236" i="32"/>
  <c r="H236" i="32"/>
  <c r="I236" i="32" s="1"/>
  <c r="L235" i="32"/>
  <c r="K235" i="32"/>
  <c r="I235" i="32"/>
  <c r="H235" i="32"/>
  <c r="L234" i="32"/>
  <c r="K234" i="32"/>
  <c r="H234" i="32"/>
  <c r="I234" i="32" s="1"/>
  <c r="L233" i="32"/>
  <c r="K233" i="32"/>
  <c r="H233" i="32"/>
  <c r="I233" i="32" s="1"/>
  <c r="L232" i="32"/>
  <c r="K232" i="32"/>
  <c r="H232" i="32"/>
  <c r="I232" i="32" s="1"/>
  <c r="L231" i="32"/>
  <c r="K231" i="32"/>
  <c r="H231" i="32"/>
  <c r="I231" i="32" s="1"/>
  <c r="L230" i="32"/>
  <c r="K230" i="32"/>
  <c r="H230" i="32"/>
  <c r="I230" i="32" s="1"/>
  <c r="L229" i="32"/>
  <c r="K229" i="32"/>
  <c r="H229" i="32"/>
  <c r="I229" i="32" s="1"/>
  <c r="L228" i="32"/>
  <c r="K228" i="32"/>
  <c r="H228" i="32"/>
  <c r="I228" i="32" s="1"/>
  <c r="L227" i="32"/>
  <c r="K227" i="32"/>
  <c r="I227" i="32"/>
  <c r="H227" i="32"/>
  <c r="L226" i="32"/>
  <c r="K226" i="32"/>
  <c r="H226" i="32"/>
  <c r="I226" i="32" s="1"/>
  <c r="L225" i="32"/>
  <c r="K225" i="32"/>
  <c r="I225" i="32"/>
  <c r="H225" i="32"/>
  <c r="L224" i="32"/>
  <c r="K224" i="32"/>
  <c r="H224" i="32"/>
  <c r="I224" i="32" s="1"/>
  <c r="L223" i="32"/>
  <c r="K223" i="32"/>
  <c r="H223" i="32"/>
  <c r="I223" i="32" s="1"/>
  <c r="L222" i="32"/>
  <c r="K222" i="32"/>
  <c r="H222" i="32"/>
  <c r="I222" i="32" s="1"/>
  <c r="L221" i="32"/>
  <c r="K221" i="32"/>
  <c r="H221" i="32"/>
  <c r="I221" i="32" s="1"/>
  <c r="L220" i="32"/>
  <c r="K220" i="32"/>
  <c r="H220" i="32"/>
  <c r="I220" i="32" s="1"/>
  <c r="L219" i="32"/>
  <c r="K219" i="32"/>
  <c r="I219" i="32"/>
  <c r="H219" i="32"/>
  <c r="L218" i="32"/>
  <c r="K218" i="32"/>
  <c r="I218" i="32"/>
  <c r="H218" i="32"/>
  <c r="L217" i="32"/>
  <c r="K217" i="32"/>
  <c r="H217" i="32"/>
  <c r="I217" i="32" s="1"/>
  <c r="L216" i="32"/>
  <c r="K216" i="32"/>
  <c r="I216" i="32"/>
  <c r="H216" i="32"/>
  <c r="L215" i="32"/>
  <c r="K215" i="32"/>
  <c r="I215" i="32"/>
  <c r="H215" i="32"/>
  <c r="L214" i="32"/>
  <c r="K214" i="32"/>
  <c r="I214" i="32"/>
  <c r="H214" i="32"/>
  <c r="L213" i="32"/>
  <c r="K213" i="32"/>
  <c r="I213" i="32"/>
  <c r="H213" i="32"/>
  <c r="L212" i="32"/>
  <c r="K212" i="32"/>
  <c r="H212" i="32"/>
  <c r="I212" i="32" s="1"/>
  <c r="L211" i="32"/>
  <c r="K211" i="32"/>
  <c r="I211" i="32"/>
  <c r="H211" i="32"/>
  <c r="L210" i="32"/>
  <c r="K210" i="32"/>
  <c r="H210" i="32"/>
  <c r="I210" i="32" s="1"/>
  <c r="L209" i="32"/>
  <c r="K209" i="32"/>
  <c r="I209" i="32"/>
  <c r="H209" i="32"/>
  <c r="M208" i="32"/>
  <c r="L208" i="32"/>
  <c r="K208" i="32"/>
  <c r="I208" i="32"/>
  <c r="H208" i="32"/>
  <c r="M207" i="32"/>
  <c r="L207" i="32"/>
  <c r="K207" i="32"/>
  <c r="I207" i="32"/>
  <c r="H207" i="32"/>
  <c r="M206" i="32"/>
  <c r="L206" i="32"/>
  <c r="K206" i="32"/>
  <c r="H206" i="32"/>
  <c r="I206" i="32" s="1"/>
  <c r="M205" i="32"/>
  <c r="L205" i="32"/>
  <c r="K205" i="32"/>
  <c r="I205" i="32"/>
  <c r="H205" i="32"/>
  <c r="M204" i="32"/>
  <c r="L204" i="32"/>
  <c r="K204" i="32"/>
  <c r="I204" i="32"/>
  <c r="H204" i="32"/>
  <c r="M203" i="32"/>
  <c r="L203" i="32"/>
  <c r="K203" i="32"/>
  <c r="H203" i="32"/>
  <c r="I203" i="32" s="1"/>
  <c r="M202" i="32"/>
  <c r="L202" i="32"/>
  <c r="K202" i="32"/>
  <c r="I202" i="32"/>
  <c r="H202" i="32"/>
  <c r="M201" i="32"/>
  <c r="L201" i="32"/>
  <c r="K201" i="32"/>
  <c r="I201" i="32"/>
  <c r="H201" i="32"/>
  <c r="M200" i="32"/>
  <c r="L200" i="32"/>
  <c r="K200" i="32"/>
  <c r="H200" i="32"/>
  <c r="I200" i="32" s="1"/>
  <c r="M199" i="32"/>
  <c r="L199" i="32"/>
  <c r="K199" i="32"/>
  <c r="I199" i="32"/>
  <c r="H199" i="32"/>
  <c r="M198" i="32"/>
  <c r="L198" i="32"/>
  <c r="K198" i="32"/>
  <c r="I198" i="32"/>
  <c r="H198" i="32"/>
  <c r="M197" i="32"/>
  <c r="L197" i="32"/>
  <c r="K197" i="32"/>
  <c r="H197" i="32"/>
  <c r="I197" i="32" s="1"/>
  <c r="M196" i="32"/>
  <c r="L196" i="32"/>
  <c r="K196" i="32"/>
  <c r="H196" i="32"/>
  <c r="I196" i="32" s="1"/>
  <c r="M195" i="32"/>
  <c r="L195" i="32"/>
  <c r="K195" i="32"/>
  <c r="H195" i="32"/>
  <c r="I195" i="32" s="1"/>
  <c r="M194" i="32"/>
  <c r="L194" i="32"/>
  <c r="K194" i="32"/>
  <c r="I194" i="32"/>
  <c r="H194" i="32"/>
  <c r="M193" i="32"/>
  <c r="L193" i="32"/>
  <c r="K193" i="32"/>
  <c r="I193" i="32"/>
  <c r="H193" i="32"/>
  <c r="M192" i="32"/>
  <c r="L192" i="32"/>
  <c r="K192" i="32"/>
  <c r="I192" i="32"/>
  <c r="H192" i="32"/>
  <c r="M191" i="32"/>
  <c r="L191" i="32"/>
  <c r="K191" i="32"/>
  <c r="H191" i="32"/>
  <c r="I191" i="32" s="1"/>
  <c r="M190" i="32"/>
  <c r="L190" i="32"/>
  <c r="K190" i="32"/>
  <c r="H190" i="32"/>
  <c r="I190" i="32" s="1"/>
  <c r="M189" i="32"/>
  <c r="L189" i="32"/>
  <c r="K189" i="32"/>
  <c r="H189" i="32"/>
  <c r="I189" i="32" s="1"/>
  <c r="M188" i="32"/>
  <c r="L188" i="32"/>
  <c r="K188" i="32"/>
  <c r="I188" i="32"/>
  <c r="H188" i="32"/>
  <c r="M187" i="32"/>
  <c r="L187" i="32"/>
  <c r="K187" i="32"/>
  <c r="I187" i="32"/>
  <c r="H187" i="32"/>
  <c r="M186" i="32"/>
  <c r="L186" i="32"/>
  <c r="K186" i="32"/>
  <c r="H186" i="32"/>
  <c r="I186" i="32" s="1"/>
  <c r="M185" i="32"/>
  <c r="L185" i="32"/>
  <c r="K185" i="32"/>
  <c r="H185" i="32"/>
  <c r="I185" i="32" s="1"/>
  <c r="M184" i="32"/>
  <c r="L184" i="32"/>
  <c r="K184" i="32"/>
  <c r="I184" i="32"/>
  <c r="H184" i="32"/>
  <c r="M183" i="32"/>
  <c r="L183" i="32"/>
  <c r="K183" i="32"/>
  <c r="I183" i="32"/>
  <c r="H183" i="32"/>
  <c r="M182" i="32"/>
  <c r="L182" i="32"/>
  <c r="K182" i="32"/>
  <c r="I182" i="32"/>
  <c r="H182" i="32"/>
  <c r="M181" i="32"/>
  <c r="L181" i="32"/>
  <c r="K181" i="32"/>
  <c r="H181" i="32"/>
  <c r="I181" i="32" s="1"/>
  <c r="M180" i="32"/>
  <c r="L180" i="32"/>
  <c r="K180" i="32"/>
  <c r="H180" i="32"/>
  <c r="I180" i="32" s="1"/>
  <c r="M179" i="32"/>
  <c r="L179" i="32"/>
  <c r="K179" i="32"/>
  <c r="H179" i="32"/>
  <c r="I179" i="32" s="1"/>
  <c r="M178" i="32"/>
  <c r="L178" i="32"/>
  <c r="K178" i="32"/>
  <c r="H178" i="32"/>
  <c r="I178" i="32" s="1"/>
  <c r="M177" i="32"/>
  <c r="L177" i="32"/>
  <c r="K177" i="32"/>
  <c r="I177" i="32"/>
  <c r="H177" i="32"/>
  <c r="M176" i="32"/>
  <c r="L176" i="32"/>
  <c r="K176" i="32"/>
  <c r="H176" i="32"/>
  <c r="I176" i="32" s="1"/>
  <c r="M175" i="32"/>
  <c r="L175" i="32"/>
  <c r="K175" i="32"/>
  <c r="H175" i="32"/>
  <c r="I175" i="32" s="1"/>
  <c r="M174" i="32"/>
  <c r="L174" i="32"/>
  <c r="K174" i="32"/>
  <c r="H174" i="32"/>
  <c r="I174" i="32" s="1"/>
  <c r="M173" i="32"/>
  <c r="L173" i="32"/>
  <c r="K173" i="32"/>
  <c r="H173" i="32"/>
  <c r="I173" i="32" s="1"/>
  <c r="M172" i="32"/>
  <c r="L172" i="32"/>
  <c r="K172" i="32"/>
  <c r="I172" i="32"/>
  <c r="H172" i="32"/>
  <c r="M171" i="32"/>
  <c r="L171" i="32"/>
  <c r="K171" i="32"/>
  <c r="I171" i="32"/>
  <c r="H171" i="32"/>
  <c r="M170" i="32"/>
  <c r="L170" i="32"/>
  <c r="K170" i="32"/>
  <c r="H170" i="32"/>
  <c r="I170" i="32" s="1"/>
  <c r="M169" i="32"/>
  <c r="L169" i="32"/>
  <c r="K169" i="32"/>
  <c r="H169" i="32"/>
  <c r="I169" i="32" s="1"/>
  <c r="M168" i="32"/>
  <c r="L168" i="32"/>
  <c r="K168" i="32"/>
  <c r="H168" i="32"/>
  <c r="I168" i="32" s="1"/>
  <c r="M167" i="32"/>
  <c r="L167" i="32"/>
  <c r="K167" i="32"/>
  <c r="H167" i="32"/>
  <c r="I167" i="32" s="1"/>
  <c r="M166" i="32"/>
  <c r="L166" i="32"/>
  <c r="K166" i="32"/>
  <c r="I166" i="32"/>
  <c r="H166" i="32"/>
  <c r="M165" i="32"/>
  <c r="L165" i="32"/>
  <c r="K165" i="32"/>
  <c r="H165" i="32"/>
  <c r="I165" i="32" s="1"/>
  <c r="M164" i="32"/>
  <c r="L164" i="32"/>
  <c r="K164" i="32"/>
  <c r="H164" i="32"/>
  <c r="I164" i="32" s="1"/>
  <c r="M163" i="32"/>
  <c r="L163" i="32"/>
  <c r="K163" i="32"/>
  <c r="H163" i="32"/>
  <c r="I163" i="32" s="1"/>
  <c r="M162" i="32"/>
  <c r="L162" i="32"/>
  <c r="K162" i="32"/>
  <c r="H162" i="32"/>
  <c r="I162" i="32" s="1"/>
  <c r="M161" i="32"/>
  <c r="L161" i="32"/>
  <c r="K161" i="32"/>
  <c r="I161" i="32"/>
  <c r="H161" i="32"/>
  <c r="M160" i="32"/>
  <c r="L160" i="32"/>
  <c r="K160" i="32"/>
  <c r="I160" i="32"/>
  <c r="H160" i="32"/>
  <c r="M159" i="32"/>
  <c r="L159" i="32"/>
  <c r="K159" i="32"/>
  <c r="H159" i="32"/>
  <c r="I159" i="32" s="1"/>
  <c r="M158" i="32"/>
  <c r="L158" i="32"/>
  <c r="K158" i="32"/>
  <c r="H158" i="32"/>
  <c r="I158" i="32" s="1"/>
  <c r="M157" i="32"/>
  <c r="L157" i="32"/>
  <c r="K157" i="32"/>
  <c r="H157" i="32"/>
  <c r="I157" i="32" s="1"/>
  <c r="M156" i="32"/>
  <c r="L156" i="32"/>
  <c r="K156" i="32"/>
  <c r="H156" i="32"/>
  <c r="I156" i="32" s="1"/>
  <c r="M155" i="32"/>
  <c r="L155" i="32"/>
  <c r="K155" i="32"/>
  <c r="I155" i="32"/>
  <c r="H155" i="32"/>
  <c r="M154" i="32"/>
  <c r="L154" i="32"/>
  <c r="K154" i="32"/>
  <c r="H154" i="32"/>
  <c r="I154" i="32" s="1"/>
  <c r="M153" i="32"/>
  <c r="L153" i="32"/>
  <c r="K153" i="32"/>
  <c r="H153" i="32"/>
  <c r="I153" i="32" s="1"/>
  <c r="M152" i="32"/>
  <c r="L152" i="32"/>
  <c r="K152" i="32"/>
  <c r="H152" i="32"/>
  <c r="I152" i="32" s="1"/>
  <c r="M151" i="32"/>
  <c r="L151" i="32"/>
  <c r="K151" i="32"/>
  <c r="H151" i="32"/>
  <c r="I151" i="32" s="1"/>
  <c r="M150" i="32"/>
  <c r="L150" i="32"/>
  <c r="K150" i="32"/>
  <c r="I150" i="32"/>
  <c r="H150" i="32"/>
  <c r="M149" i="32"/>
  <c r="L149" i="32"/>
  <c r="K149" i="32"/>
  <c r="I149" i="32"/>
  <c r="H149" i="32"/>
  <c r="M148" i="32"/>
  <c r="L148" i="32"/>
  <c r="K148" i="32"/>
  <c r="H148" i="32"/>
  <c r="I148" i="32" s="1"/>
  <c r="M147" i="32"/>
  <c r="L147" i="32"/>
  <c r="K147" i="32"/>
  <c r="H147" i="32"/>
  <c r="I147" i="32" s="1"/>
  <c r="M146" i="32"/>
  <c r="L146" i="32"/>
  <c r="K146" i="32"/>
  <c r="I146" i="32"/>
  <c r="H146" i="32"/>
  <c r="M145" i="32"/>
  <c r="L145" i="32"/>
  <c r="K145" i="32"/>
  <c r="H145" i="32"/>
  <c r="I145" i="32" s="1"/>
  <c r="M144" i="32"/>
  <c r="L144" i="32"/>
  <c r="K144" i="32"/>
  <c r="I144" i="32"/>
  <c r="H144" i="32"/>
  <c r="M143" i="32"/>
  <c r="L143" i="32"/>
  <c r="K143" i="32"/>
  <c r="H143" i="32"/>
  <c r="I143" i="32" s="1"/>
  <c r="M142" i="32"/>
  <c r="L142" i="32"/>
  <c r="K142" i="32"/>
  <c r="H142" i="32"/>
  <c r="I142" i="32" s="1"/>
  <c r="M141" i="32"/>
  <c r="L141" i="32"/>
  <c r="K141" i="32"/>
  <c r="I141" i="32"/>
  <c r="H141" i="32"/>
  <c r="M140" i="32"/>
  <c r="L140" i="32"/>
  <c r="K140" i="32"/>
  <c r="H140" i="32"/>
  <c r="I140" i="32" s="1"/>
  <c r="M139" i="32"/>
  <c r="L139" i="32"/>
  <c r="K139" i="32"/>
  <c r="I139" i="32"/>
  <c r="H139" i="32"/>
  <c r="M138" i="32"/>
  <c r="L138" i="32"/>
  <c r="K138" i="32"/>
  <c r="I138" i="32"/>
  <c r="H138" i="32"/>
  <c r="M137" i="32"/>
  <c r="L137" i="32"/>
  <c r="K137" i="32"/>
  <c r="H137" i="32"/>
  <c r="I137" i="32" s="1"/>
  <c r="M136" i="32"/>
  <c r="L136" i="32"/>
  <c r="K136" i="32"/>
  <c r="H136" i="32"/>
  <c r="I136" i="32" s="1"/>
  <c r="M135" i="32"/>
  <c r="L135" i="32"/>
  <c r="K135" i="32"/>
  <c r="I135" i="32"/>
  <c r="H135" i="32"/>
  <c r="M134" i="32"/>
  <c r="L134" i="32"/>
  <c r="K134" i="32"/>
  <c r="H134" i="32"/>
  <c r="I134" i="32" s="1"/>
  <c r="M133" i="32"/>
  <c r="L133" i="32"/>
  <c r="K133" i="32"/>
  <c r="I133" i="32"/>
  <c r="H133" i="32"/>
  <c r="M132" i="32"/>
  <c r="L132" i="32"/>
  <c r="K132" i="32"/>
  <c r="H132" i="32"/>
  <c r="I132" i="32" s="1"/>
  <c r="M131" i="32"/>
  <c r="L131" i="32"/>
  <c r="K131" i="32"/>
  <c r="I131" i="32"/>
  <c r="H131" i="32"/>
  <c r="M130" i="32"/>
  <c r="L130" i="32"/>
  <c r="K130" i="32"/>
  <c r="H130" i="32"/>
  <c r="I130" i="32" s="1"/>
  <c r="M129" i="32"/>
  <c r="L129" i="32"/>
  <c r="K129" i="32"/>
  <c r="H129" i="32"/>
  <c r="I129" i="32" s="1"/>
  <c r="M128" i="32"/>
  <c r="L128" i="32"/>
  <c r="K128" i="32"/>
  <c r="I128" i="32"/>
  <c r="H128" i="32"/>
  <c r="M127" i="32"/>
  <c r="L127" i="32"/>
  <c r="K127" i="32"/>
  <c r="I127" i="32"/>
  <c r="H127" i="32"/>
  <c r="M126" i="32"/>
  <c r="L126" i="32"/>
  <c r="K126" i="32"/>
  <c r="H126" i="32"/>
  <c r="I126" i="32" s="1"/>
  <c r="M125" i="32"/>
  <c r="L125" i="32"/>
  <c r="K125" i="32"/>
  <c r="H125" i="32"/>
  <c r="I125" i="32" s="1"/>
  <c r="M124" i="32"/>
  <c r="L124" i="32"/>
  <c r="K124" i="32"/>
  <c r="I124" i="32"/>
  <c r="H124" i="32"/>
  <c r="M123" i="32"/>
  <c r="L123" i="32"/>
  <c r="K123" i="32"/>
  <c r="H123" i="32"/>
  <c r="I123" i="32" s="1"/>
  <c r="M122" i="32"/>
  <c r="L122" i="32"/>
  <c r="K122" i="32"/>
  <c r="I122" i="32"/>
  <c r="H122" i="32"/>
  <c r="M121" i="32"/>
  <c r="L121" i="32"/>
  <c r="K121" i="32"/>
  <c r="I121" i="32"/>
  <c r="H121" i="32"/>
  <c r="M120" i="32"/>
  <c r="L120" i="32"/>
  <c r="K120" i="32"/>
  <c r="I120" i="32"/>
  <c r="H120" i="32"/>
  <c r="M119" i="32"/>
  <c r="L119" i="32"/>
  <c r="K119" i="32"/>
  <c r="H119" i="32"/>
  <c r="I119" i="32" s="1"/>
  <c r="M118" i="32"/>
  <c r="L118" i="32"/>
  <c r="K118" i="32"/>
  <c r="I118" i="32"/>
  <c r="H118" i="32"/>
  <c r="M117" i="32"/>
  <c r="L117" i="32"/>
  <c r="K117" i="32"/>
  <c r="I117" i="32"/>
  <c r="H117" i="32"/>
  <c r="M116" i="32"/>
  <c r="L116" i="32"/>
  <c r="K116" i="32"/>
  <c r="I116" i="32"/>
  <c r="H116" i="32"/>
  <c r="M115" i="32"/>
  <c r="L115" i="32"/>
  <c r="K115" i="32"/>
  <c r="I115" i="32"/>
  <c r="H115" i="32"/>
  <c r="M114" i="32"/>
  <c r="L114" i="32"/>
  <c r="K114" i="32"/>
  <c r="H114" i="32"/>
  <c r="I114" i="32" s="1"/>
  <c r="M113" i="32"/>
  <c r="L113" i="32"/>
  <c r="K113" i="32"/>
  <c r="H113" i="32"/>
  <c r="I113" i="32" s="1"/>
  <c r="M112" i="32"/>
  <c r="L112" i="32"/>
  <c r="K112" i="32"/>
  <c r="H112" i="32"/>
  <c r="I112" i="32" s="1"/>
  <c r="M111" i="32"/>
  <c r="L111" i="32"/>
  <c r="K111" i="32"/>
  <c r="H111" i="32"/>
  <c r="I111" i="32" s="1"/>
  <c r="M110" i="32"/>
  <c r="L110" i="32"/>
  <c r="K110" i="32"/>
  <c r="H110" i="32"/>
  <c r="I110" i="32" s="1"/>
  <c r="M109" i="32"/>
  <c r="L109" i="32"/>
  <c r="K109" i="32"/>
  <c r="H109" i="32"/>
  <c r="I109" i="32" s="1"/>
  <c r="M108" i="32"/>
  <c r="L108" i="32"/>
  <c r="K108" i="32"/>
  <c r="H108" i="32"/>
  <c r="I108" i="32" s="1"/>
  <c r="M107" i="32"/>
  <c r="L107" i="32"/>
  <c r="K107" i="32"/>
  <c r="H107" i="32"/>
  <c r="I107" i="32" s="1"/>
  <c r="M106" i="32"/>
  <c r="L106" i="32"/>
  <c r="K106" i="32"/>
  <c r="H106" i="32"/>
  <c r="I106" i="32" s="1"/>
  <c r="M105" i="32"/>
  <c r="L105" i="32"/>
  <c r="K105" i="32"/>
  <c r="I105" i="32"/>
  <c r="H105" i="32"/>
  <c r="M104" i="32"/>
  <c r="L104" i="32"/>
  <c r="K104" i="32"/>
  <c r="H104" i="32"/>
  <c r="I104" i="32" s="1"/>
  <c r="M103" i="32"/>
  <c r="L103" i="32"/>
  <c r="K103" i="32"/>
  <c r="H103" i="32"/>
  <c r="I103" i="32" s="1"/>
  <c r="M102" i="32"/>
  <c r="L102" i="32"/>
  <c r="K102" i="32"/>
  <c r="H102" i="32"/>
  <c r="I102" i="32" s="1"/>
  <c r="M101" i="32"/>
  <c r="L101" i="32"/>
  <c r="K101" i="32"/>
  <c r="H101" i="32"/>
  <c r="I101" i="32" s="1"/>
  <c r="M100" i="32"/>
  <c r="L100" i="32"/>
  <c r="K100" i="32"/>
  <c r="H100" i="32"/>
  <c r="I100" i="32" s="1"/>
  <c r="M99" i="32"/>
  <c r="L99" i="32"/>
  <c r="K99" i="32"/>
  <c r="H99" i="32"/>
  <c r="I99" i="32" s="1"/>
  <c r="M98" i="32"/>
  <c r="L98" i="32"/>
  <c r="K98" i="32"/>
  <c r="H98" i="32"/>
  <c r="I98" i="32" s="1"/>
  <c r="M97" i="32"/>
  <c r="L97" i="32"/>
  <c r="K97" i="32"/>
  <c r="H97" i="32"/>
  <c r="I97" i="32" s="1"/>
  <c r="M96" i="32"/>
  <c r="L96" i="32"/>
  <c r="K96" i="32"/>
  <c r="H96" i="32"/>
  <c r="I96" i="32" s="1"/>
  <c r="M95" i="32"/>
  <c r="L95" i="32"/>
  <c r="K95" i="32"/>
  <c r="H95" i="32"/>
  <c r="I95" i="32" s="1"/>
  <c r="M94" i="32"/>
  <c r="L94" i="32"/>
  <c r="K94" i="32"/>
  <c r="H94" i="32"/>
  <c r="I94" i="32" s="1"/>
  <c r="M93" i="32"/>
  <c r="L93" i="32"/>
  <c r="K93" i="32"/>
  <c r="H93" i="32"/>
  <c r="I93" i="32" s="1"/>
  <c r="M92" i="32"/>
  <c r="L92" i="32"/>
  <c r="K92" i="32"/>
  <c r="H92" i="32"/>
  <c r="I92" i="32" s="1"/>
  <c r="M91" i="32"/>
  <c r="L91" i="32"/>
  <c r="K91" i="32"/>
  <c r="H91" i="32"/>
  <c r="I91" i="32" s="1"/>
  <c r="M90" i="32"/>
  <c r="L90" i="32"/>
  <c r="K90" i="32"/>
  <c r="H90" i="32"/>
  <c r="I90" i="32" s="1"/>
  <c r="M89" i="32"/>
  <c r="L89" i="32"/>
  <c r="K89" i="32"/>
  <c r="H89" i="32"/>
  <c r="I89" i="32" s="1"/>
  <c r="M88" i="32"/>
  <c r="L88" i="32"/>
  <c r="K88" i="32"/>
  <c r="H88" i="32"/>
  <c r="I88" i="32" s="1"/>
  <c r="M87" i="32"/>
  <c r="L87" i="32"/>
  <c r="K87" i="32"/>
  <c r="H87" i="32"/>
  <c r="I87" i="32" s="1"/>
  <c r="M86" i="32"/>
  <c r="L86" i="32"/>
  <c r="K86" i="32"/>
  <c r="H86" i="32"/>
  <c r="I86" i="32" s="1"/>
  <c r="M85" i="32"/>
  <c r="L85" i="32"/>
  <c r="K85" i="32"/>
  <c r="H85" i="32"/>
  <c r="I85" i="32" s="1"/>
  <c r="M84" i="32"/>
  <c r="L84" i="32"/>
  <c r="K84" i="32"/>
  <c r="I84" i="32"/>
  <c r="H84" i="32"/>
  <c r="M83" i="32"/>
  <c r="L83" i="32"/>
  <c r="K83" i="32"/>
  <c r="H83" i="32"/>
  <c r="I83" i="32" s="1"/>
  <c r="M82" i="32"/>
  <c r="L82" i="32"/>
  <c r="K82" i="32"/>
  <c r="H82" i="32"/>
  <c r="I82" i="32" s="1"/>
  <c r="M81" i="32"/>
  <c r="L81" i="32"/>
  <c r="K81" i="32"/>
  <c r="H81" i="32"/>
  <c r="I81" i="32" s="1"/>
  <c r="M80" i="32"/>
  <c r="L80" i="32"/>
  <c r="K80" i="32"/>
  <c r="H80" i="32"/>
  <c r="I80" i="32" s="1"/>
  <c r="M79" i="32"/>
  <c r="L79" i="32"/>
  <c r="K79" i="32"/>
  <c r="H79" i="32"/>
  <c r="I79" i="32" s="1"/>
  <c r="M78" i="32"/>
  <c r="L78" i="32"/>
  <c r="K78" i="32"/>
  <c r="H78" i="32"/>
  <c r="I78" i="32" s="1"/>
  <c r="M77" i="32"/>
  <c r="L77" i="32"/>
  <c r="K77" i="32"/>
  <c r="H77" i="32"/>
  <c r="I77" i="32" s="1"/>
  <c r="M76" i="32"/>
  <c r="L76" i="32"/>
  <c r="K76" i="32"/>
  <c r="H76" i="32"/>
  <c r="I76" i="32" s="1"/>
  <c r="M75" i="32"/>
  <c r="L75" i="32"/>
  <c r="K75" i="32"/>
  <c r="H75" i="32"/>
  <c r="I75" i="32" s="1"/>
  <c r="M74" i="32"/>
  <c r="L74" i="32"/>
  <c r="K74" i="32"/>
  <c r="H74" i="32"/>
  <c r="I74" i="32" s="1"/>
  <c r="M73" i="32"/>
  <c r="L73" i="32"/>
  <c r="K73" i="32"/>
  <c r="H73" i="32"/>
  <c r="I73" i="32" s="1"/>
  <c r="M72" i="32"/>
  <c r="L72" i="32"/>
  <c r="K72" i="32"/>
  <c r="H72" i="32"/>
  <c r="I72" i="32" s="1"/>
  <c r="M71" i="32"/>
  <c r="L71" i="32"/>
  <c r="K71" i="32"/>
  <c r="H71" i="32"/>
  <c r="I71" i="32" s="1"/>
  <c r="M70" i="32"/>
  <c r="L70" i="32"/>
  <c r="K70" i="32"/>
  <c r="H70" i="32"/>
  <c r="I70" i="32" s="1"/>
  <c r="M69" i="32"/>
  <c r="L69" i="32"/>
  <c r="K69" i="32"/>
  <c r="H69" i="32"/>
  <c r="I69" i="32" s="1"/>
  <c r="M68" i="32"/>
  <c r="L68" i="32"/>
  <c r="K68" i="32"/>
  <c r="H68" i="32"/>
  <c r="I68" i="32" s="1"/>
  <c r="M67" i="32"/>
  <c r="L67" i="32"/>
  <c r="K67" i="32"/>
  <c r="H67" i="32"/>
  <c r="I67" i="32" s="1"/>
  <c r="M66" i="32"/>
  <c r="L66" i="32"/>
  <c r="K66" i="32"/>
  <c r="H66" i="32"/>
  <c r="I66" i="32" s="1"/>
  <c r="M65" i="32"/>
  <c r="L65" i="32"/>
  <c r="K65" i="32"/>
  <c r="H65" i="32"/>
  <c r="I65" i="32" s="1"/>
  <c r="M64" i="32"/>
  <c r="L64" i="32"/>
  <c r="K64" i="32"/>
  <c r="H64" i="32"/>
  <c r="I64" i="32" s="1"/>
  <c r="M63" i="32"/>
  <c r="L63" i="32"/>
  <c r="K63" i="32"/>
  <c r="H63" i="32"/>
  <c r="I63" i="32" s="1"/>
  <c r="M62" i="32"/>
  <c r="L62" i="32"/>
  <c r="K62" i="32"/>
  <c r="H62" i="32"/>
  <c r="I62" i="32" s="1"/>
  <c r="M61" i="32"/>
  <c r="L61" i="32"/>
  <c r="K61" i="32"/>
  <c r="H61" i="32"/>
  <c r="I61" i="32" s="1"/>
  <c r="M60" i="32"/>
  <c r="L60" i="32"/>
  <c r="K60" i="32"/>
  <c r="H60" i="32"/>
  <c r="I60" i="32" s="1"/>
  <c r="M59" i="32"/>
  <c r="L59" i="32"/>
  <c r="K59" i="32"/>
  <c r="H59" i="32"/>
  <c r="I59" i="32" s="1"/>
  <c r="M58" i="32"/>
  <c r="L58" i="32"/>
  <c r="K58" i="32"/>
  <c r="H58" i="32"/>
  <c r="I58" i="32" s="1"/>
  <c r="M57" i="32"/>
  <c r="L57" i="32"/>
  <c r="K57" i="32"/>
  <c r="H57" i="32"/>
  <c r="I57" i="32" s="1"/>
  <c r="M56" i="32"/>
  <c r="L56" i="32"/>
  <c r="K56" i="32"/>
  <c r="H56" i="32"/>
  <c r="I56" i="32" s="1"/>
  <c r="M55" i="32"/>
  <c r="L55" i="32"/>
  <c r="K55" i="32"/>
  <c r="H55" i="32"/>
  <c r="I55" i="32" s="1"/>
  <c r="M54" i="32"/>
  <c r="L54" i="32"/>
  <c r="K54" i="32"/>
  <c r="H54" i="32"/>
  <c r="I54" i="32" s="1"/>
  <c r="M53" i="32"/>
  <c r="L53" i="32"/>
  <c r="K53" i="32"/>
  <c r="H53" i="32"/>
  <c r="I53" i="32" s="1"/>
  <c r="M52" i="32"/>
  <c r="L52" i="32"/>
  <c r="K52" i="32"/>
  <c r="H52" i="32"/>
  <c r="I52" i="32" s="1"/>
  <c r="M51" i="32"/>
  <c r="L51" i="32"/>
  <c r="K51" i="32"/>
  <c r="H51" i="32"/>
  <c r="I51" i="32" s="1"/>
  <c r="M50" i="32"/>
  <c r="L50" i="32"/>
  <c r="K50" i="32"/>
  <c r="H50" i="32"/>
  <c r="I50" i="32" s="1"/>
  <c r="M49" i="32"/>
  <c r="L49" i="32"/>
  <c r="K49" i="32"/>
  <c r="H49" i="32"/>
  <c r="I49" i="32" s="1"/>
  <c r="M48" i="32"/>
  <c r="L48" i="32"/>
  <c r="K48" i="32"/>
  <c r="H48" i="32"/>
  <c r="I48" i="32" s="1"/>
  <c r="M47" i="32"/>
  <c r="L47" i="32"/>
  <c r="K47" i="32"/>
  <c r="H47" i="32"/>
  <c r="I47" i="32" s="1"/>
  <c r="M46" i="32"/>
  <c r="L46" i="32"/>
  <c r="K46" i="32"/>
  <c r="H46" i="32"/>
  <c r="I46" i="32" s="1"/>
  <c r="M45" i="32"/>
  <c r="L45" i="32"/>
  <c r="K45" i="32"/>
  <c r="H45" i="32"/>
  <c r="I45" i="32" s="1"/>
  <c r="M44" i="32"/>
  <c r="L44" i="32"/>
  <c r="K44" i="32"/>
  <c r="H44" i="32"/>
  <c r="I44" i="32" s="1"/>
  <c r="M43" i="32"/>
  <c r="L43" i="32"/>
  <c r="K43" i="32"/>
  <c r="H43" i="32"/>
  <c r="I43" i="32" s="1"/>
  <c r="M42" i="32"/>
  <c r="L42" i="32"/>
  <c r="K42" i="32"/>
  <c r="H42" i="32"/>
  <c r="I42" i="32" s="1"/>
  <c r="M41" i="32"/>
  <c r="L41" i="32"/>
  <c r="K41" i="32"/>
  <c r="H41" i="32"/>
  <c r="I41" i="32" s="1"/>
  <c r="M40" i="32"/>
  <c r="L40" i="32"/>
  <c r="K40" i="32"/>
  <c r="H40" i="32"/>
  <c r="I40" i="32" s="1"/>
  <c r="M39" i="32"/>
  <c r="L39" i="32"/>
  <c r="K39" i="32"/>
  <c r="H39" i="32"/>
  <c r="I39" i="32" s="1"/>
  <c r="M38" i="32"/>
  <c r="L38" i="32"/>
  <c r="K38" i="32"/>
  <c r="H38" i="32"/>
  <c r="I38" i="32" s="1"/>
  <c r="M37" i="32"/>
  <c r="L37" i="32"/>
  <c r="K37" i="32"/>
  <c r="H37" i="32"/>
  <c r="I37" i="32" s="1"/>
  <c r="M36" i="32"/>
  <c r="L36" i="32"/>
  <c r="K36" i="32"/>
  <c r="H36" i="32"/>
  <c r="I36" i="32" s="1"/>
  <c r="M35" i="32"/>
  <c r="L35" i="32"/>
  <c r="K35" i="32"/>
  <c r="H35" i="32"/>
  <c r="I35" i="32" s="1"/>
  <c r="M34" i="32"/>
  <c r="L34" i="32"/>
  <c r="K34" i="32"/>
  <c r="H34" i="32"/>
  <c r="I34" i="32" s="1"/>
  <c r="M33" i="32"/>
  <c r="L33" i="32"/>
  <c r="K33" i="32"/>
  <c r="H33" i="32"/>
  <c r="I33" i="32" s="1"/>
  <c r="M32" i="32"/>
  <c r="L32" i="32"/>
  <c r="K32" i="32"/>
  <c r="H32" i="32"/>
  <c r="I32" i="32" s="1"/>
  <c r="M31" i="32"/>
  <c r="L31" i="32"/>
  <c r="K31" i="32"/>
  <c r="H31" i="32"/>
  <c r="I31" i="32" s="1"/>
  <c r="M30" i="32"/>
  <c r="L30" i="32"/>
  <c r="K30" i="32"/>
  <c r="H30" i="32"/>
  <c r="I30" i="32" s="1"/>
  <c r="M29" i="32"/>
  <c r="L29" i="32"/>
  <c r="K29" i="32"/>
  <c r="H29" i="32"/>
  <c r="I29" i="32" s="1"/>
  <c r="M28" i="32"/>
  <c r="L28" i="32"/>
  <c r="K28" i="32"/>
  <c r="H28" i="32"/>
  <c r="I28" i="32" s="1"/>
  <c r="M27" i="32"/>
  <c r="L27" i="32"/>
  <c r="K27" i="32"/>
  <c r="H27" i="32"/>
  <c r="I27" i="32" s="1"/>
  <c r="M26" i="32"/>
  <c r="L26" i="32"/>
  <c r="K26" i="32"/>
  <c r="H26" i="32"/>
  <c r="I26" i="32" s="1"/>
  <c r="M25" i="32"/>
  <c r="L25" i="32"/>
  <c r="K25" i="32"/>
  <c r="H25" i="32"/>
  <c r="I25" i="32" s="1"/>
  <c r="M24" i="32"/>
  <c r="L24" i="32"/>
  <c r="K24" i="32"/>
  <c r="H24" i="32"/>
  <c r="I24" i="32" s="1"/>
  <c r="M23" i="32"/>
  <c r="L23" i="32"/>
  <c r="K23" i="32"/>
  <c r="H23" i="32"/>
  <c r="I23" i="32" s="1"/>
  <c r="M22" i="32"/>
  <c r="L22" i="32"/>
  <c r="K22" i="32"/>
  <c r="H22" i="32"/>
  <c r="I22" i="32" s="1"/>
  <c r="M21" i="32"/>
  <c r="L21" i="32"/>
  <c r="K21" i="32"/>
  <c r="H21" i="32"/>
  <c r="I21" i="32" s="1"/>
  <c r="M20" i="32"/>
  <c r="L20" i="32"/>
  <c r="K20" i="32"/>
  <c r="H20" i="32"/>
  <c r="I20" i="32" s="1"/>
  <c r="M19" i="32"/>
  <c r="L19" i="32"/>
  <c r="K19" i="32"/>
  <c r="H19" i="32"/>
  <c r="I19" i="32" s="1"/>
  <c r="M18" i="32"/>
  <c r="L18" i="32"/>
  <c r="K18" i="32"/>
  <c r="H18" i="32"/>
  <c r="I18" i="32" s="1"/>
  <c r="M17" i="32"/>
  <c r="L17" i="32"/>
  <c r="K17" i="32"/>
  <c r="H17" i="32"/>
  <c r="I17" i="32" s="1"/>
  <c r="M16" i="32"/>
  <c r="L16" i="32"/>
  <c r="K16" i="32"/>
  <c r="H16" i="32"/>
  <c r="I16" i="32" s="1"/>
  <c r="M15" i="32"/>
  <c r="L15" i="32"/>
  <c r="K15" i="32"/>
  <c r="H15" i="32"/>
  <c r="I15" i="32" s="1"/>
  <c r="M14" i="32"/>
  <c r="L14" i="32"/>
  <c r="K14" i="32"/>
  <c r="H14" i="32"/>
  <c r="I14" i="32" s="1"/>
  <c r="M13" i="32"/>
  <c r="L13" i="32"/>
  <c r="K13" i="32"/>
  <c r="H13" i="32"/>
  <c r="I13" i="32" s="1"/>
  <c r="M12" i="32"/>
  <c r="L12" i="32"/>
  <c r="K12" i="32"/>
  <c r="H12" i="32"/>
  <c r="I12" i="32" s="1"/>
  <c r="M11" i="32"/>
  <c r="L11" i="32"/>
  <c r="K11" i="32"/>
  <c r="H11" i="32"/>
  <c r="I11" i="32" s="1"/>
  <c r="M10" i="32"/>
  <c r="L10" i="32"/>
  <c r="K10" i="32"/>
  <c r="H10" i="32"/>
  <c r="I10" i="32" s="1"/>
  <c r="M9" i="32"/>
  <c r="L9" i="32"/>
  <c r="K9" i="32"/>
  <c r="H9" i="32"/>
  <c r="I9" i="32" s="1"/>
  <c r="M8" i="32"/>
  <c r="L8" i="32"/>
  <c r="K8" i="32"/>
  <c r="H8" i="32"/>
  <c r="I8" i="32" s="1"/>
  <c r="M7" i="32"/>
  <c r="L7" i="32"/>
  <c r="K7" i="32"/>
  <c r="H7" i="32"/>
  <c r="I7" i="32" s="1"/>
  <c r="M6" i="32"/>
  <c r="L6" i="32"/>
  <c r="K6" i="32"/>
  <c r="H6" i="32"/>
  <c r="I6" i="32" s="1"/>
  <c r="M5" i="32"/>
  <c r="L5" i="32"/>
  <c r="K5" i="32"/>
  <c r="H5" i="32"/>
  <c r="I5" i="32" s="1"/>
  <c r="M4" i="32"/>
  <c r="L4" i="32"/>
  <c r="K4" i="32"/>
  <c r="H4" i="32"/>
  <c r="I4" i="32" s="1"/>
  <c r="M3" i="32"/>
  <c r="L3" i="32"/>
  <c r="K3" i="32"/>
  <c r="H3" i="32"/>
  <c r="I3" i="32" s="1"/>
  <c r="M2" i="32"/>
  <c r="L2" i="32"/>
  <c r="K2" i="32"/>
  <c r="H2" i="32"/>
  <c r="I2" i="32" s="1"/>
  <c r="B753" i="31"/>
  <c r="L750" i="31"/>
  <c r="K750" i="31"/>
  <c r="I750" i="31"/>
  <c r="H750" i="31"/>
  <c r="L749" i="31"/>
  <c r="K749" i="31"/>
  <c r="H749" i="31"/>
  <c r="I749" i="31" s="1"/>
  <c r="L748" i="31"/>
  <c r="K748" i="31"/>
  <c r="H748" i="31"/>
  <c r="I748" i="31" s="1"/>
  <c r="L747" i="31"/>
  <c r="K747" i="31"/>
  <c r="H747" i="31"/>
  <c r="I747" i="31" s="1"/>
  <c r="L746" i="31"/>
  <c r="K746" i="31"/>
  <c r="I746" i="31"/>
  <c r="H746" i="31"/>
  <c r="L745" i="31"/>
  <c r="K745" i="31"/>
  <c r="I745" i="31"/>
  <c r="H745" i="31"/>
  <c r="L744" i="31"/>
  <c r="K744" i="31"/>
  <c r="H744" i="31"/>
  <c r="I744" i="31" s="1"/>
  <c r="L743" i="31"/>
  <c r="K743" i="31"/>
  <c r="H743" i="31"/>
  <c r="I743" i="31" s="1"/>
  <c r="L742" i="31"/>
  <c r="K742" i="31"/>
  <c r="I742" i="31"/>
  <c r="H742" i="31"/>
  <c r="L741" i="31"/>
  <c r="K741" i="31"/>
  <c r="H741" i="31"/>
  <c r="I741" i="31" s="1"/>
  <c r="L740" i="31"/>
  <c r="K740" i="31"/>
  <c r="H740" i="31"/>
  <c r="I740" i="31" s="1"/>
  <c r="L739" i="31"/>
  <c r="K739" i="31"/>
  <c r="H739" i="31"/>
  <c r="I739" i="31" s="1"/>
  <c r="L738" i="31"/>
  <c r="K738" i="31"/>
  <c r="H738" i="31"/>
  <c r="I738" i="31" s="1"/>
  <c r="L737" i="31"/>
  <c r="K737" i="31"/>
  <c r="I737" i="31"/>
  <c r="H737" i="31"/>
  <c r="L736" i="31"/>
  <c r="K736" i="31"/>
  <c r="I736" i="31"/>
  <c r="H736" i="31"/>
  <c r="L735" i="31"/>
  <c r="K735" i="31"/>
  <c r="H735" i="31"/>
  <c r="I735" i="31" s="1"/>
  <c r="L734" i="31"/>
  <c r="K734" i="31"/>
  <c r="H734" i="31"/>
  <c r="I734" i="31" s="1"/>
  <c r="L733" i="31"/>
  <c r="K733" i="31"/>
  <c r="H733" i="31"/>
  <c r="I733" i="31" s="1"/>
  <c r="L732" i="31"/>
  <c r="K732" i="31"/>
  <c r="H732" i="31"/>
  <c r="I732" i="31" s="1"/>
  <c r="L731" i="31"/>
  <c r="K731" i="31"/>
  <c r="H731" i="31"/>
  <c r="I731" i="31" s="1"/>
  <c r="L730" i="31"/>
  <c r="K730" i="31"/>
  <c r="I730" i="31"/>
  <c r="H730" i="31"/>
  <c r="L729" i="31"/>
  <c r="K729" i="31"/>
  <c r="H729" i="31"/>
  <c r="I729" i="31" s="1"/>
  <c r="L728" i="31"/>
  <c r="K728" i="31"/>
  <c r="I728" i="31"/>
  <c r="H728" i="31"/>
  <c r="L727" i="31"/>
  <c r="K727" i="31"/>
  <c r="H727" i="31"/>
  <c r="I727" i="31" s="1"/>
  <c r="L726" i="31"/>
  <c r="K726" i="31"/>
  <c r="H726" i="31"/>
  <c r="I726" i="31" s="1"/>
  <c r="L725" i="31"/>
  <c r="K725" i="31"/>
  <c r="I725" i="31"/>
  <c r="H725" i="31"/>
  <c r="L724" i="31"/>
  <c r="K724" i="31"/>
  <c r="H724" i="31"/>
  <c r="I724" i="31" s="1"/>
  <c r="L723" i="31"/>
  <c r="K723" i="31"/>
  <c r="H723" i="31"/>
  <c r="I723" i="31" s="1"/>
  <c r="L722" i="31"/>
  <c r="K722" i="31"/>
  <c r="I722" i="31"/>
  <c r="H722" i="31"/>
  <c r="L721" i="31"/>
  <c r="K721" i="31"/>
  <c r="H721" i="31"/>
  <c r="I721" i="31" s="1"/>
  <c r="L720" i="31"/>
  <c r="K720" i="31"/>
  <c r="I720" i="31"/>
  <c r="H720" i="31"/>
  <c r="L719" i="31"/>
  <c r="K719" i="31"/>
  <c r="I719" i="31"/>
  <c r="H719" i="31"/>
  <c r="L718" i="31"/>
  <c r="K718" i="31"/>
  <c r="H718" i="31"/>
  <c r="I718" i="31" s="1"/>
  <c r="L717" i="31"/>
  <c r="K717" i="31"/>
  <c r="H717" i="31"/>
  <c r="I717" i="31" s="1"/>
  <c r="L716" i="31"/>
  <c r="K716" i="31"/>
  <c r="I716" i="31"/>
  <c r="H716" i="31"/>
  <c r="L715" i="31"/>
  <c r="K715" i="31"/>
  <c r="H715" i="31"/>
  <c r="I715" i="31" s="1"/>
  <c r="L714" i="31"/>
  <c r="K714" i="31"/>
  <c r="I714" i="31"/>
  <c r="H714" i="31"/>
  <c r="L713" i="31"/>
  <c r="K713" i="31"/>
  <c r="H713" i="31"/>
  <c r="I713" i="31" s="1"/>
  <c r="L712" i="31"/>
  <c r="K712" i="31"/>
  <c r="H712" i="31"/>
  <c r="I712" i="31" s="1"/>
  <c r="L711" i="31"/>
  <c r="K711" i="31"/>
  <c r="I711" i="31"/>
  <c r="H711" i="31"/>
  <c r="L710" i="31"/>
  <c r="K710" i="31"/>
  <c r="I710" i="31"/>
  <c r="H710" i="31"/>
  <c r="L709" i="31"/>
  <c r="K709" i="31"/>
  <c r="I709" i="31"/>
  <c r="H709" i="31"/>
  <c r="L708" i="31"/>
  <c r="K708" i="31"/>
  <c r="I708" i="31"/>
  <c r="H708" i="31"/>
  <c r="L707" i="31"/>
  <c r="K707" i="31"/>
  <c r="I707" i="31"/>
  <c r="H707" i="31"/>
  <c r="L706" i="31"/>
  <c r="K706" i="31"/>
  <c r="H706" i="31"/>
  <c r="I706" i="31" s="1"/>
  <c r="L705" i="31"/>
  <c r="K705" i="31"/>
  <c r="H705" i="31"/>
  <c r="I705" i="31" s="1"/>
  <c r="L704" i="31"/>
  <c r="K704" i="31"/>
  <c r="H704" i="31"/>
  <c r="I704" i="31" s="1"/>
  <c r="L703" i="31"/>
  <c r="K703" i="31"/>
  <c r="I703" i="31"/>
  <c r="H703" i="31"/>
  <c r="L702" i="31"/>
  <c r="K702" i="31"/>
  <c r="I702" i="31"/>
  <c r="H702" i="31"/>
  <c r="L701" i="31"/>
  <c r="K701" i="31"/>
  <c r="H701" i="31"/>
  <c r="I701" i="31" s="1"/>
  <c r="L700" i="31"/>
  <c r="K700" i="31"/>
  <c r="I700" i="31"/>
  <c r="H700" i="31"/>
  <c r="L699" i="31"/>
  <c r="K699" i="31"/>
  <c r="H699" i="31"/>
  <c r="I699" i="31" s="1"/>
  <c r="L698" i="31"/>
  <c r="K698" i="31"/>
  <c r="H698" i="31"/>
  <c r="I698" i="31" s="1"/>
  <c r="L697" i="31"/>
  <c r="K697" i="31"/>
  <c r="H697" i="31"/>
  <c r="I697" i="31" s="1"/>
  <c r="L696" i="31"/>
  <c r="K696" i="31"/>
  <c r="H696" i="31"/>
  <c r="I696" i="31" s="1"/>
  <c r="L695" i="31"/>
  <c r="K695" i="31"/>
  <c r="H695" i="31"/>
  <c r="I695" i="31" s="1"/>
  <c r="L694" i="31"/>
  <c r="K694" i="31"/>
  <c r="H694" i="31"/>
  <c r="I694" i="31" s="1"/>
  <c r="L693" i="31"/>
  <c r="K693" i="31"/>
  <c r="I693" i="31"/>
  <c r="H693" i="31"/>
  <c r="L692" i="31"/>
  <c r="K692" i="31"/>
  <c r="I692" i="31"/>
  <c r="H692" i="31"/>
  <c r="L691" i="31"/>
  <c r="K691" i="31"/>
  <c r="H691" i="31"/>
  <c r="I691" i="31" s="1"/>
  <c r="L690" i="31"/>
  <c r="K690" i="31"/>
  <c r="H690" i="31"/>
  <c r="I690" i="31" s="1"/>
  <c r="L689" i="31"/>
  <c r="K689" i="31"/>
  <c r="I689" i="31"/>
  <c r="H689" i="31"/>
  <c r="L688" i="31"/>
  <c r="K688" i="31"/>
  <c r="I688" i="31"/>
  <c r="H688" i="31"/>
  <c r="L687" i="31"/>
  <c r="K687" i="31"/>
  <c r="H687" i="31"/>
  <c r="I687" i="31" s="1"/>
  <c r="L686" i="31"/>
  <c r="K686" i="31"/>
  <c r="I686" i="31"/>
  <c r="H686" i="31"/>
  <c r="L685" i="31"/>
  <c r="K685" i="31"/>
  <c r="H685" i="31"/>
  <c r="I685" i="31" s="1"/>
  <c r="L684" i="31"/>
  <c r="K684" i="31"/>
  <c r="I684" i="31"/>
  <c r="H684" i="31"/>
  <c r="L683" i="31"/>
  <c r="K683" i="31"/>
  <c r="H683" i="31"/>
  <c r="I683" i="31" s="1"/>
  <c r="L682" i="31"/>
  <c r="K682" i="31"/>
  <c r="H682" i="31"/>
  <c r="I682" i="31" s="1"/>
  <c r="L681" i="31"/>
  <c r="K681" i="31"/>
  <c r="I681" i="31"/>
  <c r="H681" i="31"/>
  <c r="L680" i="31"/>
  <c r="K680" i="31"/>
  <c r="H680" i="31"/>
  <c r="I680" i="31" s="1"/>
  <c r="L679" i="31"/>
  <c r="K679" i="31"/>
  <c r="H679" i="31"/>
  <c r="I679" i="31" s="1"/>
  <c r="L678" i="31"/>
  <c r="K678" i="31"/>
  <c r="H678" i="31"/>
  <c r="I678" i="31" s="1"/>
  <c r="L677" i="31"/>
  <c r="K677" i="31"/>
  <c r="H677" i="31"/>
  <c r="I677" i="31" s="1"/>
  <c r="L676" i="31"/>
  <c r="K676" i="31"/>
  <c r="H676" i="31"/>
  <c r="I676" i="31" s="1"/>
  <c r="L675" i="31"/>
  <c r="K675" i="31"/>
  <c r="H675" i="31"/>
  <c r="I675" i="31" s="1"/>
  <c r="L674" i="31"/>
  <c r="K674" i="31"/>
  <c r="H674" i="31"/>
  <c r="I674" i="31" s="1"/>
  <c r="L673" i="31"/>
  <c r="K673" i="31"/>
  <c r="H673" i="31"/>
  <c r="I673" i="31" s="1"/>
  <c r="L672" i="31"/>
  <c r="K672" i="31"/>
  <c r="I672" i="31"/>
  <c r="H672" i="31"/>
  <c r="L671" i="31"/>
  <c r="K671" i="31"/>
  <c r="H671" i="31"/>
  <c r="I671" i="31" s="1"/>
  <c r="L670" i="31"/>
  <c r="K670" i="31"/>
  <c r="I670" i="31"/>
  <c r="H670" i="31"/>
  <c r="L669" i="31"/>
  <c r="K669" i="31"/>
  <c r="H669" i="31"/>
  <c r="I669" i="31" s="1"/>
  <c r="L668" i="31"/>
  <c r="K668" i="31"/>
  <c r="H668" i="31"/>
  <c r="I668" i="31" s="1"/>
  <c r="L667" i="31"/>
  <c r="K667" i="31"/>
  <c r="H667" i="31"/>
  <c r="I667" i="31" s="1"/>
  <c r="L666" i="31"/>
  <c r="K666" i="31"/>
  <c r="H666" i="31"/>
  <c r="I666" i="31" s="1"/>
  <c r="L665" i="31"/>
  <c r="K665" i="31"/>
  <c r="H665" i="31"/>
  <c r="I665" i="31" s="1"/>
  <c r="L664" i="31"/>
  <c r="K664" i="31"/>
  <c r="I664" i="31"/>
  <c r="H664" i="31"/>
  <c r="L663" i="31"/>
  <c r="K663" i="31"/>
  <c r="I663" i="31"/>
  <c r="H663" i="31"/>
  <c r="L662" i="31"/>
  <c r="K662" i="31"/>
  <c r="H662" i="31"/>
  <c r="I662" i="31" s="1"/>
  <c r="L661" i="31"/>
  <c r="K661" i="31"/>
  <c r="H661" i="31"/>
  <c r="I661" i="31" s="1"/>
  <c r="L660" i="31"/>
  <c r="K660" i="31"/>
  <c r="I660" i="31"/>
  <c r="H660" i="31"/>
  <c r="L659" i="31"/>
  <c r="K659" i="31"/>
  <c r="H659" i="31"/>
  <c r="I659" i="31" s="1"/>
  <c r="L658" i="31"/>
  <c r="K658" i="31"/>
  <c r="I658" i="31"/>
  <c r="H658" i="31"/>
  <c r="L657" i="31"/>
  <c r="K657" i="31"/>
  <c r="H657" i="31"/>
  <c r="I657" i="31" s="1"/>
  <c r="L656" i="31"/>
  <c r="K656" i="31"/>
  <c r="H656" i="31"/>
  <c r="I656" i="31" s="1"/>
  <c r="L655" i="31"/>
  <c r="K655" i="31"/>
  <c r="H655" i="31"/>
  <c r="I655" i="31" s="1"/>
  <c r="L654" i="31"/>
  <c r="K654" i="31"/>
  <c r="H654" i="31"/>
  <c r="I654" i="31" s="1"/>
  <c r="L653" i="31"/>
  <c r="K653" i="31"/>
  <c r="H653" i="31"/>
  <c r="I653" i="31" s="1"/>
  <c r="L652" i="31"/>
  <c r="K652" i="31"/>
  <c r="H652" i="31"/>
  <c r="I652" i="31" s="1"/>
  <c r="L651" i="31"/>
  <c r="K651" i="31"/>
  <c r="I651" i="31"/>
  <c r="H651" i="31"/>
  <c r="L650" i="31"/>
  <c r="K650" i="31"/>
  <c r="H650" i="31"/>
  <c r="I650" i="31" s="1"/>
  <c r="L649" i="31"/>
  <c r="K649" i="31"/>
  <c r="H649" i="31"/>
  <c r="I649" i="31" s="1"/>
  <c r="L648" i="31"/>
  <c r="K648" i="31"/>
  <c r="I648" i="31"/>
  <c r="H648" i="31"/>
  <c r="L647" i="31"/>
  <c r="K647" i="31"/>
  <c r="I647" i="31"/>
  <c r="H647" i="31"/>
  <c r="L646" i="31"/>
  <c r="K646" i="31"/>
  <c r="H646" i="31"/>
  <c r="I646" i="31" s="1"/>
  <c r="L645" i="31"/>
  <c r="K645" i="31"/>
  <c r="H645" i="31"/>
  <c r="I645" i="31" s="1"/>
  <c r="L644" i="31"/>
  <c r="K644" i="31"/>
  <c r="I644" i="31"/>
  <c r="H644" i="31"/>
  <c r="L643" i="31"/>
  <c r="K643" i="31"/>
  <c r="H643" i="31"/>
  <c r="I643" i="31" s="1"/>
  <c r="L642" i="31"/>
  <c r="K642" i="31"/>
  <c r="I642" i="31"/>
  <c r="H642" i="31"/>
  <c r="L641" i="31"/>
  <c r="K641" i="31"/>
  <c r="H641" i="31"/>
  <c r="I641" i="31" s="1"/>
  <c r="L640" i="31"/>
  <c r="K640" i="31"/>
  <c r="H640" i="31"/>
  <c r="I640" i="31" s="1"/>
  <c r="L639" i="31"/>
  <c r="K639" i="31"/>
  <c r="H639" i="31"/>
  <c r="I639" i="31" s="1"/>
  <c r="L638" i="31"/>
  <c r="K638" i="31"/>
  <c r="I638" i="31"/>
  <c r="H638" i="31"/>
  <c r="L637" i="31"/>
  <c r="K637" i="31"/>
  <c r="H637" i="31"/>
  <c r="I637" i="31" s="1"/>
  <c r="L636" i="31"/>
  <c r="K636" i="31"/>
  <c r="H636" i="31"/>
  <c r="I636" i="31" s="1"/>
  <c r="L635" i="31"/>
  <c r="K635" i="31"/>
  <c r="H635" i="31"/>
  <c r="I635" i="31" s="1"/>
  <c r="L634" i="31"/>
  <c r="K634" i="31"/>
  <c r="H634" i="31"/>
  <c r="I634" i="31" s="1"/>
  <c r="L633" i="31"/>
  <c r="K633" i="31"/>
  <c r="H633" i="31"/>
  <c r="I633" i="31" s="1"/>
  <c r="L632" i="31"/>
  <c r="K632" i="31"/>
  <c r="I632" i="31"/>
  <c r="H632" i="31"/>
  <c r="L631" i="31"/>
  <c r="K631" i="31"/>
  <c r="H631" i="31"/>
  <c r="I631" i="31" s="1"/>
  <c r="L630" i="31"/>
  <c r="K630" i="31"/>
  <c r="I630" i="31"/>
  <c r="H630" i="31"/>
  <c r="L629" i="31"/>
  <c r="K629" i="31"/>
  <c r="H629" i="31"/>
  <c r="I629" i="31" s="1"/>
  <c r="L628" i="31"/>
  <c r="K628" i="31"/>
  <c r="H628" i="31"/>
  <c r="I628" i="31" s="1"/>
  <c r="L627" i="31"/>
  <c r="K627" i="31"/>
  <c r="I627" i="31"/>
  <c r="H627" i="31"/>
  <c r="L626" i="31"/>
  <c r="K626" i="31"/>
  <c r="I626" i="31"/>
  <c r="H626" i="31"/>
  <c r="L625" i="31"/>
  <c r="K625" i="31"/>
  <c r="H625" i="31"/>
  <c r="I625" i="31" s="1"/>
  <c r="L624" i="31"/>
  <c r="K624" i="31"/>
  <c r="H624" i="31"/>
  <c r="I624" i="31" s="1"/>
  <c r="L623" i="31"/>
  <c r="K623" i="31"/>
  <c r="I623" i="31"/>
  <c r="H623" i="31"/>
  <c r="L622" i="31"/>
  <c r="K622" i="31"/>
  <c r="H622" i="31"/>
  <c r="I622" i="31" s="1"/>
  <c r="L621" i="31"/>
  <c r="K621" i="31"/>
  <c r="I621" i="31"/>
  <c r="H621" i="31"/>
  <c r="L620" i="31"/>
  <c r="K620" i="31"/>
  <c r="I620" i="31"/>
  <c r="H620" i="31"/>
  <c r="L619" i="31"/>
  <c r="K619" i="31"/>
  <c r="H619" i="31"/>
  <c r="I619" i="31" s="1"/>
  <c r="L618" i="31"/>
  <c r="K618" i="31"/>
  <c r="H618" i="31"/>
  <c r="I618" i="31" s="1"/>
  <c r="L617" i="31"/>
  <c r="K617" i="31"/>
  <c r="H617" i="31"/>
  <c r="I617" i="31" s="1"/>
  <c r="L616" i="31"/>
  <c r="K616" i="31"/>
  <c r="I616" i="31"/>
  <c r="H616" i="31"/>
  <c r="L615" i="31"/>
  <c r="K615" i="31"/>
  <c r="H615" i="31"/>
  <c r="I615" i="31" s="1"/>
  <c r="L614" i="31"/>
  <c r="K614" i="31"/>
  <c r="H614" i="31"/>
  <c r="I614" i="31" s="1"/>
  <c r="L613" i="31"/>
  <c r="K613" i="31"/>
  <c r="H613" i="31"/>
  <c r="I613" i="31" s="1"/>
  <c r="L612" i="31"/>
  <c r="K612" i="31"/>
  <c r="I612" i="31"/>
  <c r="H612" i="31"/>
  <c r="L611" i="31"/>
  <c r="K611" i="31"/>
  <c r="H611" i="31"/>
  <c r="I611" i="31" s="1"/>
  <c r="L610" i="31"/>
  <c r="K610" i="31"/>
  <c r="H610" i="31"/>
  <c r="I610" i="31" s="1"/>
  <c r="L609" i="31"/>
  <c r="K609" i="31"/>
  <c r="H609" i="31"/>
  <c r="I609" i="31" s="1"/>
  <c r="L608" i="31"/>
  <c r="K608" i="31"/>
  <c r="I608" i="31"/>
  <c r="H608" i="31"/>
  <c r="L607" i="31"/>
  <c r="K607" i="31"/>
  <c r="I607" i="31"/>
  <c r="H607" i="31"/>
  <c r="L606" i="31"/>
  <c r="K606" i="31"/>
  <c r="H606" i="31"/>
  <c r="I606" i="31" s="1"/>
  <c r="L605" i="31"/>
  <c r="K605" i="31"/>
  <c r="I605" i="31"/>
  <c r="H605" i="31"/>
  <c r="L604" i="31"/>
  <c r="K604" i="31"/>
  <c r="I604" i="31"/>
  <c r="H604" i="31"/>
  <c r="L603" i="31"/>
  <c r="K603" i="31"/>
  <c r="I603" i="31"/>
  <c r="H603" i="31"/>
  <c r="L602" i="31"/>
  <c r="K602" i="31"/>
  <c r="H602" i="31"/>
  <c r="I602" i="31" s="1"/>
  <c r="L601" i="31"/>
  <c r="K601" i="31"/>
  <c r="H601" i="31"/>
  <c r="I601" i="31" s="1"/>
  <c r="L600" i="31"/>
  <c r="K600" i="31"/>
  <c r="H600" i="31"/>
  <c r="I600" i="31" s="1"/>
  <c r="L599" i="31"/>
  <c r="K599" i="31"/>
  <c r="H599" i="31"/>
  <c r="I599" i="31" s="1"/>
  <c r="L598" i="31"/>
  <c r="K598" i="31"/>
  <c r="I598" i="31"/>
  <c r="H598" i="31"/>
  <c r="L597" i="31"/>
  <c r="K597" i="31"/>
  <c r="I597" i="31"/>
  <c r="H597" i="31"/>
  <c r="L596" i="31"/>
  <c r="K596" i="31"/>
  <c r="H596" i="31"/>
  <c r="I596" i="31" s="1"/>
  <c r="L595" i="31"/>
  <c r="K595" i="31"/>
  <c r="H595" i="31"/>
  <c r="I595" i="31" s="1"/>
  <c r="L594" i="31"/>
  <c r="K594" i="31"/>
  <c r="H594" i="31"/>
  <c r="I594" i="31" s="1"/>
  <c r="L593" i="31"/>
  <c r="K593" i="31"/>
  <c r="H593" i="31"/>
  <c r="I593" i="31" s="1"/>
  <c r="L592" i="31"/>
  <c r="K592" i="31"/>
  <c r="H592" i="31"/>
  <c r="I592" i="31" s="1"/>
  <c r="L591" i="31"/>
  <c r="K591" i="31"/>
  <c r="I591" i="31"/>
  <c r="H591" i="31"/>
  <c r="L590" i="31"/>
  <c r="K590" i="31"/>
  <c r="H590" i="31"/>
  <c r="I590" i="31" s="1"/>
  <c r="L589" i="31"/>
  <c r="K589" i="31"/>
  <c r="H589" i="31"/>
  <c r="I589" i="31" s="1"/>
  <c r="L588" i="31"/>
  <c r="K588" i="31"/>
  <c r="H588" i="31"/>
  <c r="I588" i="31" s="1"/>
  <c r="L587" i="31"/>
  <c r="K587" i="31"/>
  <c r="H587" i="31"/>
  <c r="I587" i="31" s="1"/>
  <c r="L586" i="31"/>
  <c r="K586" i="31"/>
  <c r="I586" i="31"/>
  <c r="H586" i="31"/>
  <c r="L585" i="31"/>
  <c r="K585" i="31"/>
  <c r="H585" i="31"/>
  <c r="I585" i="31" s="1"/>
  <c r="L584" i="31"/>
  <c r="K584" i="31"/>
  <c r="H584" i="31"/>
  <c r="I584" i="31" s="1"/>
  <c r="L583" i="31"/>
  <c r="K583" i="31"/>
  <c r="H583" i="31"/>
  <c r="I583" i="31" s="1"/>
  <c r="L582" i="31"/>
  <c r="K582" i="31"/>
  <c r="I582" i="31"/>
  <c r="H582" i="31"/>
  <c r="L581" i="31"/>
  <c r="K581" i="31"/>
  <c r="I581" i="31"/>
  <c r="H581" i="31"/>
  <c r="L580" i="31"/>
  <c r="K580" i="31"/>
  <c r="H580" i="31"/>
  <c r="I580" i="31" s="1"/>
  <c r="L579" i="31"/>
  <c r="K579" i="31"/>
  <c r="H579" i="31"/>
  <c r="I579" i="31" s="1"/>
  <c r="L578" i="31"/>
  <c r="K578" i="31"/>
  <c r="I578" i="31"/>
  <c r="H578" i="31"/>
  <c r="L577" i="31"/>
  <c r="K577" i="31"/>
  <c r="I577" i="31"/>
  <c r="H577" i="31"/>
  <c r="L576" i="31"/>
  <c r="K576" i="31"/>
  <c r="I576" i="31"/>
  <c r="H576" i="31"/>
  <c r="L575" i="31"/>
  <c r="K575" i="31"/>
  <c r="I575" i="31"/>
  <c r="H575" i="31"/>
  <c r="L574" i="31"/>
  <c r="K574" i="31"/>
  <c r="H574" i="31"/>
  <c r="I574" i="31" s="1"/>
  <c r="L573" i="31"/>
  <c r="K573" i="31"/>
  <c r="H573" i="31"/>
  <c r="I573" i="31" s="1"/>
  <c r="L572" i="31"/>
  <c r="K572" i="31"/>
  <c r="I572" i="31"/>
  <c r="H572" i="31"/>
  <c r="L571" i="31"/>
  <c r="K571" i="31"/>
  <c r="H571" i="31"/>
  <c r="I571" i="31" s="1"/>
  <c r="L570" i="31"/>
  <c r="K570" i="31"/>
  <c r="I570" i="31"/>
  <c r="H570" i="31"/>
  <c r="L569" i="31"/>
  <c r="K569" i="31"/>
  <c r="H569" i="31"/>
  <c r="I569" i="31" s="1"/>
  <c r="L568" i="31"/>
  <c r="K568" i="31"/>
  <c r="I568" i="31"/>
  <c r="H568" i="31"/>
  <c r="L567" i="31"/>
  <c r="K567" i="31"/>
  <c r="H567" i="31"/>
  <c r="I567" i="31" s="1"/>
  <c r="L566" i="31"/>
  <c r="K566" i="31"/>
  <c r="H566" i="31"/>
  <c r="I566" i="31" s="1"/>
  <c r="L565" i="31"/>
  <c r="K565" i="31"/>
  <c r="I565" i="31"/>
  <c r="H565" i="31"/>
  <c r="L564" i="31"/>
  <c r="K564" i="31"/>
  <c r="H564" i="31"/>
  <c r="I564" i="31" s="1"/>
  <c r="L563" i="31"/>
  <c r="K563" i="31"/>
  <c r="I563" i="31"/>
  <c r="H563" i="31"/>
  <c r="L562" i="31"/>
  <c r="K562" i="31"/>
  <c r="H562" i="31"/>
  <c r="I562" i="31" s="1"/>
  <c r="L561" i="31"/>
  <c r="K561" i="31"/>
  <c r="H561" i="31"/>
  <c r="I561" i="31" s="1"/>
  <c r="L560" i="31"/>
  <c r="K560" i="31"/>
  <c r="I560" i="31"/>
  <c r="H560" i="31"/>
  <c r="L559" i="31"/>
  <c r="K559" i="31"/>
  <c r="I559" i="31"/>
  <c r="H559" i="31"/>
  <c r="L558" i="31"/>
  <c r="K558" i="31"/>
  <c r="H558" i="31"/>
  <c r="I558" i="31" s="1"/>
  <c r="L557" i="31"/>
  <c r="K557" i="31"/>
  <c r="H557" i="31"/>
  <c r="I557" i="31" s="1"/>
  <c r="L556" i="31"/>
  <c r="K556" i="31"/>
  <c r="I556" i="31"/>
  <c r="H556" i="31"/>
  <c r="L555" i="31"/>
  <c r="K555" i="31"/>
  <c r="H555" i="31"/>
  <c r="I555" i="31" s="1"/>
  <c r="L554" i="31"/>
  <c r="K554" i="31"/>
  <c r="I554" i="31"/>
  <c r="H554" i="31"/>
  <c r="L553" i="31"/>
  <c r="K553" i="31"/>
  <c r="H553" i="31"/>
  <c r="I553" i="31" s="1"/>
  <c r="L552" i="31"/>
  <c r="K552" i="31"/>
  <c r="H552" i="31"/>
  <c r="I552" i="31" s="1"/>
  <c r="L551" i="31"/>
  <c r="K551" i="31"/>
  <c r="H551" i="31"/>
  <c r="I551" i="31" s="1"/>
  <c r="L550" i="31"/>
  <c r="K550" i="31"/>
  <c r="H550" i="31"/>
  <c r="I550" i="31" s="1"/>
  <c r="L549" i="31"/>
  <c r="K549" i="31"/>
  <c r="H549" i="31"/>
  <c r="I549" i="31" s="1"/>
  <c r="L548" i="31"/>
  <c r="K548" i="31"/>
  <c r="H548" i="31"/>
  <c r="I548" i="31" s="1"/>
  <c r="L547" i="31"/>
  <c r="K547" i="31"/>
  <c r="I547" i="31"/>
  <c r="H547" i="31"/>
  <c r="L546" i="31"/>
  <c r="K546" i="31"/>
  <c r="H546" i="31"/>
  <c r="I546" i="31" s="1"/>
  <c r="L545" i="31"/>
  <c r="K545" i="31"/>
  <c r="H545" i="31"/>
  <c r="I545" i="31" s="1"/>
  <c r="L544" i="31"/>
  <c r="K544" i="31"/>
  <c r="I544" i="31"/>
  <c r="H544" i="31"/>
  <c r="L543" i="31"/>
  <c r="K543" i="31"/>
  <c r="H543" i="31"/>
  <c r="I543" i="31" s="1"/>
  <c r="L542" i="31"/>
  <c r="K542" i="31"/>
  <c r="H542" i="31"/>
  <c r="I542" i="31" s="1"/>
  <c r="L541" i="31"/>
  <c r="K541" i="31"/>
  <c r="H541" i="31"/>
  <c r="I541" i="31" s="1"/>
  <c r="L540" i="31"/>
  <c r="K540" i="31"/>
  <c r="H540" i="31"/>
  <c r="I540" i="31" s="1"/>
  <c r="L539" i="31"/>
  <c r="K539" i="31"/>
  <c r="H539" i="31"/>
  <c r="I539" i="31" s="1"/>
  <c r="L538" i="31"/>
  <c r="K538" i="31"/>
  <c r="I538" i="31"/>
  <c r="H538" i="31"/>
  <c r="L537" i="31"/>
  <c r="K537" i="31"/>
  <c r="H537" i="31"/>
  <c r="I537" i="31" s="1"/>
  <c r="L536" i="31"/>
  <c r="K536" i="31"/>
  <c r="H536" i="31"/>
  <c r="I536" i="31" s="1"/>
  <c r="L535" i="31"/>
  <c r="K535" i="31"/>
  <c r="I535" i="31"/>
  <c r="H535" i="31"/>
  <c r="L534" i="31"/>
  <c r="K534" i="31"/>
  <c r="H534" i="31"/>
  <c r="I534" i="31" s="1"/>
  <c r="L533" i="31"/>
  <c r="K533" i="31"/>
  <c r="H533" i="31"/>
  <c r="I533" i="31" s="1"/>
  <c r="L532" i="31"/>
  <c r="K532" i="31"/>
  <c r="I532" i="31"/>
  <c r="H532" i="31"/>
  <c r="L531" i="31"/>
  <c r="K531" i="31"/>
  <c r="I531" i="31"/>
  <c r="H531" i="31"/>
  <c r="L530" i="31"/>
  <c r="K530" i="31"/>
  <c r="H530" i="31"/>
  <c r="I530" i="31" s="1"/>
  <c r="L529" i="31"/>
  <c r="K529" i="31"/>
  <c r="H529" i="31"/>
  <c r="I529" i="31" s="1"/>
  <c r="L528" i="31"/>
  <c r="K528" i="31"/>
  <c r="I528" i="31"/>
  <c r="H528" i="31"/>
  <c r="L527" i="31"/>
  <c r="K527" i="31"/>
  <c r="H527" i="31"/>
  <c r="I527" i="31" s="1"/>
  <c r="L526" i="31"/>
  <c r="K526" i="31"/>
  <c r="I526" i="31"/>
  <c r="H526" i="31"/>
  <c r="L525" i="31"/>
  <c r="K525" i="31"/>
  <c r="I525" i="31"/>
  <c r="H525" i="31"/>
  <c r="L524" i="31"/>
  <c r="K524" i="31"/>
  <c r="H524" i="31"/>
  <c r="I524" i="31" s="1"/>
  <c r="L523" i="31"/>
  <c r="K523" i="31"/>
  <c r="H523" i="31"/>
  <c r="I523" i="31" s="1"/>
  <c r="L522" i="31"/>
  <c r="K522" i="31"/>
  <c r="I522" i="31"/>
  <c r="H522" i="31"/>
  <c r="L521" i="31"/>
  <c r="K521" i="31"/>
  <c r="I521" i="31"/>
  <c r="H521" i="31"/>
  <c r="L520" i="31"/>
  <c r="K520" i="31"/>
  <c r="H520" i="31"/>
  <c r="I520" i="31" s="1"/>
  <c r="L519" i="31"/>
  <c r="K519" i="31"/>
  <c r="H519" i="31"/>
  <c r="I519" i="31" s="1"/>
  <c r="L518" i="31"/>
  <c r="K518" i="31"/>
  <c r="H518" i="31"/>
  <c r="I518" i="31" s="1"/>
  <c r="L517" i="31"/>
  <c r="K517" i="31"/>
  <c r="I517" i="31"/>
  <c r="H517" i="31"/>
  <c r="L516" i="31"/>
  <c r="K516" i="31"/>
  <c r="I516" i="31"/>
  <c r="H516" i="31"/>
  <c r="L515" i="31"/>
  <c r="K515" i="31"/>
  <c r="H515" i="31"/>
  <c r="I515" i="31" s="1"/>
  <c r="L514" i="31"/>
  <c r="K514" i="31"/>
  <c r="H514" i="31"/>
  <c r="I514" i="31" s="1"/>
  <c r="L513" i="31"/>
  <c r="K513" i="31"/>
  <c r="H513" i="31"/>
  <c r="I513" i="31" s="1"/>
  <c r="L512" i="31"/>
  <c r="K512" i="31"/>
  <c r="I512" i="31"/>
  <c r="H512" i="31"/>
  <c r="L511" i="31"/>
  <c r="K511" i="31"/>
  <c r="H511" i="31"/>
  <c r="I511" i="31" s="1"/>
  <c r="L510" i="31"/>
  <c r="K510" i="31"/>
  <c r="I510" i="31"/>
  <c r="H510" i="31"/>
  <c r="L509" i="31"/>
  <c r="K509" i="31"/>
  <c r="H509" i="31"/>
  <c r="I509" i="31" s="1"/>
  <c r="L508" i="31"/>
  <c r="K508" i="31"/>
  <c r="I508" i="31"/>
  <c r="H508" i="31"/>
  <c r="L507" i="31"/>
  <c r="K507" i="31"/>
  <c r="H507" i="31"/>
  <c r="I507" i="31" s="1"/>
  <c r="L506" i="31"/>
  <c r="K506" i="31"/>
  <c r="H506" i="31"/>
  <c r="I506" i="31" s="1"/>
  <c r="L505" i="31"/>
  <c r="K505" i="31"/>
  <c r="I505" i="31"/>
  <c r="H505" i="31"/>
  <c r="L504" i="31"/>
  <c r="K504" i="31"/>
  <c r="I504" i="31"/>
  <c r="H504" i="31"/>
  <c r="L503" i="31"/>
  <c r="K503" i="31"/>
  <c r="I503" i="31"/>
  <c r="H503" i="31"/>
  <c r="L502" i="31"/>
  <c r="K502" i="31"/>
  <c r="H502" i="31"/>
  <c r="I502" i="31" s="1"/>
  <c r="L501" i="31"/>
  <c r="K501" i="31"/>
  <c r="H501" i="31"/>
  <c r="I501" i="31" s="1"/>
  <c r="L500" i="31"/>
  <c r="K500" i="31"/>
  <c r="I500" i="31"/>
  <c r="H500" i="31"/>
  <c r="L499" i="31"/>
  <c r="K499" i="31"/>
  <c r="I499" i="31"/>
  <c r="H499" i="31"/>
  <c r="L498" i="31"/>
  <c r="K498" i="31"/>
  <c r="I498" i="31"/>
  <c r="H498" i="31"/>
  <c r="L497" i="31"/>
  <c r="K497" i="31"/>
  <c r="H497" i="31"/>
  <c r="I497" i="31" s="1"/>
  <c r="L496" i="31"/>
  <c r="K496" i="31"/>
  <c r="I496" i="31"/>
  <c r="H496" i="31"/>
  <c r="L495" i="31"/>
  <c r="K495" i="31"/>
  <c r="H495" i="31"/>
  <c r="I495" i="31" s="1"/>
  <c r="L494" i="31"/>
  <c r="K494" i="31"/>
  <c r="I494" i="31"/>
  <c r="H494" i="31"/>
  <c r="L493" i="31"/>
  <c r="K493" i="31"/>
  <c r="I493" i="31"/>
  <c r="H493" i="31"/>
  <c r="L492" i="31"/>
  <c r="K492" i="31"/>
  <c r="H492" i="31"/>
  <c r="I492" i="31" s="1"/>
  <c r="L491" i="31"/>
  <c r="K491" i="31"/>
  <c r="I491" i="31"/>
  <c r="H491" i="31"/>
  <c r="L490" i="31"/>
  <c r="K490" i="31"/>
  <c r="I490" i="31"/>
  <c r="H490" i="31"/>
  <c r="L489" i="31"/>
  <c r="K489" i="31"/>
  <c r="I489" i="31"/>
  <c r="H489" i="31"/>
  <c r="L488" i="31"/>
  <c r="K488" i="31"/>
  <c r="I488" i="31"/>
  <c r="H488" i="31"/>
  <c r="L487" i="31"/>
  <c r="K487" i="31"/>
  <c r="I487" i="31"/>
  <c r="H487" i="31"/>
  <c r="L486" i="31"/>
  <c r="K486" i="31"/>
  <c r="H486" i="31"/>
  <c r="I486" i="31" s="1"/>
  <c r="L485" i="31"/>
  <c r="K485" i="31"/>
  <c r="H485" i="31"/>
  <c r="I485" i="31" s="1"/>
  <c r="L484" i="31"/>
  <c r="K484" i="31"/>
  <c r="I484" i="31"/>
  <c r="H484" i="31"/>
  <c r="L483" i="31"/>
  <c r="K483" i="31"/>
  <c r="I483" i="31"/>
  <c r="H483" i="31"/>
  <c r="L482" i="31"/>
  <c r="K482" i="31"/>
  <c r="I482" i="31"/>
  <c r="H482" i="31"/>
  <c r="L481" i="31"/>
  <c r="K481" i="31"/>
  <c r="I481" i="31"/>
  <c r="H481" i="31"/>
  <c r="L480" i="31"/>
  <c r="K480" i="31"/>
  <c r="I480" i="31"/>
  <c r="H480" i="31"/>
  <c r="L479" i="31"/>
  <c r="K479" i="31"/>
  <c r="H479" i="31"/>
  <c r="I479" i="31" s="1"/>
  <c r="L478" i="31"/>
  <c r="K478" i="31"/>
  <c r="H478" i="31"/>
  <c r="I478" i="31" s="1"/>
  <c r="L477" i="31"/>
  <c r="K477" i="31"/>
  <c r="H477" i="31"/>
  <c r="I477" i="31" s="1"/>
  <c r="L476" i="31"/>
  <c r="K476" i="31"/>
  <c r="H476" i="31"/>
  <c r="I476" i="31" s="1"/>
  <c r="L475" i="31"/>
  <c r="K475" i="31"/>
  <c r="H475" i="31"/>
  <c r="I475" i="31" s="1"/>
  <c r="L474" i="31"/>
  <c r="K474" i="31"/>
  <c r="H474" i="31"/>
  <c r="I474" i="31" s="1"/>
  <c r="L473" i="31"/>
  <c r="K473" i="31"/>
  <c r="I473" i="31"/>
  <c r="H473" i="31"/>
  <c r="L472" i="31"/>
  <c r="K472" i="31"/>
  <c r="I472" i="31"/>
  <c r="H472" i="31"/>
  <c r="L471" i="31"/>
  <c r="K471" i="31"/>
  <c r="H471" i="31"/>
  <c r="I471" i="31" s="1"/>
  <c r="L470" i="31"/>
  <c r="K470" i="31"/>
  <c r="H470" i="31"/>
  <c r="I470" i="31" s="1"/>
  <c r="L469" i="31"/>
  <c r="K469" i="31"/>
  <c r="H469" i="31"/>
  <c r="I469" i="31" s="1"/>
  <c r="L468" i="31"/>
  <c r="K468" i="31"/>
  <c r="H468" i="31"/>
  <c r="I468" i="31" s="1"/>
  <c r="L467" i="31"/>
  <c r="K467" i="31"/>
  <c r="H467" i="31"/>
  <c r="I467" i="31" s="1"/>
  <c r="L466" i="31"/>
  <c r="K466" i="31"/>
  <c r="I466" i="31"/>
  <c r="H466" i="31"/>
  <c r="L465" i="31"/>
  <c r="K465" i="31"/>
  <c r="H465" i="31"/>
  <c r="I465" i="31" s="1"/>
  <c r="L464" i="31"/>
  <c r="K464" i="31"/>
  <c r="I464" i="31"/>
  <c r="H464" i="31"/>
  <c r="L463" i="31"/>
  <c r="K463" i="31"/>
  <c r="H463" i="31"/>
  <c r="I463" i="31" s="1"/>
  <c r="L462" i="31"/>
  <c r="K462" i="31"/>
  <c r="H462" i="31"/>
  <c r="I462" i="31" s="1"/>
  <c r="L461" i="31"/>
  <c r="K461" i="31"/>
  <c r="I461" i="31"/>
  <c r="H461" i="31"/>
  <c r="L460" i="31"/>
  <c r="K460" i="31"/>
  <c r="H460" i="31"/>
  <c r="I460" i="31" s="1"/>
  <c r="L459" i="31"/>
  <c r="K459" i="31"/>
  <c r="I459" i="31"/>
  <c r="H459" i="31"/>
  <c r="L458" i="31"/>
  <c r="K458" i="31"/>
  <c r="H458" i="31"/>
  <c r="I458" i="31" s="1"/>
  <c r="L457" i="31"/>
  <c r="K457" i="31"/>
  <c r="H457" i="31"/>
  <c r="I457" i="31" s="1"/>
  <c r="L456" i="31"/>
  <c r="K456" i="31"/>
  <c r="H456" i="31"/>
  <c r="I456" i="31" s="1"/>
  <c r="L455" i="31"/>
  <c r="K455" i="31"/>
  <c r="H455" i="31"/>
  <c r="I455" i="31" s="1"/>
  <c r="L454" i="31"/>
  <c r="K454" i="31"/>
  <c r="I454" i="31"/>
  <c r="H454" i="31"/>
  <c r="L453" i="31"/>
  <c r="K453" i="31"/>
  <c r="H453" i="31"/>
  <c r="I453" i="31" s="1"/>
  <c r="L452" i="31"/>
  <c r="K452" i="31"/>
  <c r="I452" i="31"/>
  <c r="H452" i="31"/>
  <c r="L451" i="31"/>
  <c r="K451" i="31"/>
  <c r="I451" i="31"/>
  <c r="H451" i="31"/>
  <c r="L450" i="31"/>
  <c r="K450" i="31"/>
  <c r="I450" i="31"/>
  <c r="H450" i="31"/>
  <c r="L449" i="31"/>
  <c r="K449" i="31"/>
  <c r="H449" i="31"/>
  <c r="I449" i="31" s="1"/>
  <c r="L448" i="31"/>
  <c r="K448" i="31"/>
  <c r="H448" i="31"/>
  <c r="I448" i="31" s="1"/>
  <c r="L447" i="31"/>
  <c r="K447" i="31"/>
  <c r="H447" i="31"/>
  <c r="I447" i="31" s="1"/>
  <c r="L446" i="31"/>
  <c r="K446" i="31"/>
  <c r="I446" i="31"/>
  <c r="H446" i="31"/>
  <c r="L445" i="31"/>
  <c r="K445" i="31"/>
  <c r="H445" i="31"/>
  <c r="I445" i="31" s="1"/>
  <c r="L444" i="31"/>
  <c r="K444" i="31"/>
  <c r="I444" i="31"/>
  <c r="H444" i="31"/>
  <c r="L443" i="31"/>
  <c r="K443" i="31"/>
  <c r="I443" i="31"/>
  <c r="H443" i="31"/>
  <c r="L442" i="31"/>
  <c r="K442" i="31"/>
  <c r="H442" i="31"/>
  <c r="I442" i="31" s="1"/>
  <c r="L441" i="31"/>
  <c r="K441" i="31"/>
  <c r="H441" i="31"/>
  <c r="I441" i="31" s="1"/>
  <c r="L440" i="31"/>
  <c r="K440" i="31"/>
  <c r="I440" i="31"/>
  <c r="H440" i="31"/>
  <c r="L439" i="31"/>
  <c r="K439" i="31"/>
  <c r="H439" i="31"/>
  <c r="I439" i="31" s="1"/>
  <c r="L438" i="31"/>
  <c r="K438" i="31"/>
  <c r="H438" i="31"/>
  <c r="I438" i="31" s="1"/>
  <c r="L437" i="31"/>
  <c r="K437" i="31"/>
  <c r="I437" i="31"/>
  <c r="H437" i="31"/>
  <c r="L436" i="31"/>
  <c r="K436" i="31"/>
  <c r="I436" i="31"/>
  <c r="H436" i="31"/>
  <c r="L435" i="31"/>
  <c r="K435" i="31"/>
  <c r="H435" i="31"/>
  <c r="I435" i="31" s="1"/>
  <c r="L434" i="31"/>
  <c r="K434" i="31"/>
  <c r="I434" i="31"/>
  <c r="H434" i="31"/>
  <c r="L433" i="31"/>
  <c r="K433" i="31"/>
  <c r="H433" i="31"/>
  <c r="I433" i="31" s="1"/>
  <c r="L432" i="31"/>
  <c r="K432" i="31"/>
  <c r="H432" i="31"/>
  <c r="I432" i="31" s="1"/>
  <c r="L431" i="31"/>
  <c r="K431" i="31"/>
  <c r="I431" i="31"/>
  <c r="H431" i="31"/>
  <c r="L430" i="31"/>
  <c r="K430" i="31"/>
  <c r="H430" i="31"/>
  <c r="I430" i="31" s="1"/>
  <c r="L429" i="31"/>
  <c r="K429" i="31"/>
  <c r="H429" i="31"/>
  <c r="I429" i="31" s="1"/>
  <c r="L428" i="31"/>
  <c r="K428" i="31"/>
  <c r="I428" i="31"/>
  <c r="H428" i="31"/>
  <c r="L427" i="31"/>
  <c r="K427" i="31"/>
  <c r="H427" i="31"/>
  <c r="I427" i="31" s="1"/>
  <c r="L426" i="31"/>
  <c r="K426" i="31"/>
  <c r="H426" i="31"/>
  <c r="I426" i="31" s="1"/>
  <c r="L425" i="31"/>
  <c r="K425" i="31"/>
  <c r="H425" i="31"/>
  <c r="I425" i="31" s="1"/>
  <c r="L424" i="31"/>
  <c r="K424" i="31"/>
  <c r="H424" i="31"/>
  <c r="I424" i="31" s="1"/>
  <c r="L423" i="31"/>
  <c r="K423" i="31"/>
  <c r="H423" i="31"/>
  <c r="I423" i="31" s="1"/>
  <c r="L422" i="31"/>
  <c r="K422" i="31"/>
  <c r="I422" i="31"/>
  <c r="H422" i="31"/>
  <c r="L421" i="31"/>
  <c r="K421" i="31"/>
  <c r="I421" i="31"/>
  <c r="H421" i="31"/>
  <c r="L420" i="31"/>
  <c r="K420" i="31"/>
  <c r="H420" i="31"/>
  <c r="I420" i="31" s="1"/>
  <c r="L419" i="31"/>
  <c r="K419" i="31"/>
  <c r="H419" i="31"/>
  <c r="I419" i="31" s="1"/>
  <c r="L418" i="31"/>
  <c r="K418" i="31"/>
  <c r="H418" i="31"/>
  <c r="I418" i="31" s="1"/>
  <c r="L417" i="31"/>
  <c r="K417" i="31"/>
  <c r="I417" i="31"/>
  <c r="H417" i="31"/>
  <c r="L416" i="31"/>
  <c r="K416" i="31"/>
  <c r="H416" i="31"/>
  <c r="I416" i="31" s="1"/>
  <c r="L415" i="31"/>
  <c r="K415" i="31"/>
  <c r="H415" i="31"/>
  <c r="I415" i="31" s="1"/>
  <c r="L414" i="31"/>
  <c r="K414" i="31"/>
  <c r="H414" i="31"/>
  <c r="I414" i="31" s="1"/>
  <c r="L413" i="31"/>
  <c r="K413" i="31"/>
  <c r="H413" i="31"/>
  <c r="I413" i="31" s="1"/>
  <c r="L412" i="31"/>
  <c r="K412" i="31"/>
  <c r="H412" i="31"/>
  <c r="I412" i="31" s="1"/>
  <c r="L411" i="31"/>
  <c r="K411" i="31"/>
  <c r="H411" i="31"/>
  <c r="I411" i="31" s="1"/>
  <c r="L410" i="31"/>
  <c r="K410" i="31"/>
  <c r="H410" i="31"/>
  <c r="I410" i="31" s="1"/>
  <c r="L409" i="31"/>
  <c r="K409" i="31"/>
  <c r="H409" i="31"/>
  <c r="I409" i="31" s="1"/>
  <c r="L408" i="31"/>
  <c r="K408" i="31"/>
  <c r="I408" i="31"/>
  <c r="H408" i="31"/>
  <c r="L407" i="31"/>
  <c r="K407" i="31"/>
  <c r="H407" i="31"/>
  <c r="I407" i="31" s="1"/>
  <c r="L406" i="31"/>
  <c r="K406" i="31"/>
  <c r="I406" i="31"/>
  <c r="H406" i="31"/>
  <c r="L405" i="31"/>
  <c r="K405" i="31"/>
  <c r="H405" i="31"/>
  <c r="I405" i="31" s="1"/>
  <c r="L404" i="31"/>
  <c r="K404" i="31"/>
  <c r="H404" i="31"/>
  <c r="I404" i="31" s="1"/>
  <c r="L403" i="31"/>
  <c r="K403" i="31"/>
  <c r="H403" i="31"/>
  <c r="I403" i="31" s="1"/>
  <c r="L402" i="31"/>
  <c r="K402" i="31"/>
  <c r="H402" i="31"/>
  <c r="I402" i="31" s="1"/>
  <c r="L401" i="31"/>
  <c r="K401" i="31"/>
  <c r="I401" i="31"/>
  <c r="H401" i="31"/>
  <c r="L400" i="31"/>
  <c r="K400" i="31"/>
  <c r="I400" i="31"/>
  <c r="H400" i="31"/>
  <c r="L399" i="31"/>
  <c r="K399" i="31"/>
  <c r="I399" i="31"/>
  <c r="H399" i="31"/>
  <c r="L398" i="31"/>
  <c r="K398" i="31"/>
  <c r="H398" i="31"/>
  <c r="I398" i="31" s="1"/>
  <c r="L397" i="31"/>
  <c r="K397" i="31"/>
  <c r="H397" i="31"/>
  <c r="I397" i="31" s="1"/>
  <c r="L396" i="31"/>
  <c r="K396" i="31"/>
  <c r="I396" i="31"/>
  <c r="H396" i="31"/>
  <c r="L395" i="31"/>
  <c r="K395" i="31"/>
  <c r="H395" i="31"/>
  <c r="I395" i="31" s="1"/>
  <c r="L394" i="31"/>
  <c r="K394" i="31"/>
  <c r="H394" i="31"/>
  <c r="I394" i="31" s="1"/>
  <c r="L393" i="31"/>
  <c r="K393" i="31"/>
  <c r="H393" i="31"/>
  <c r="I393" i="31" s="1"/>
  <c r="L392" i="31"/>
  <c r="K392" i="31"/>
  <c r="I392" i="31"/>
  <c r="H392" i="31"/>
  <c r="L391" i="31"/>
  <c r="K391" i="31"/>
  <c r="H391" i="31"/>
  <c r="I391" i="31" s="1"/>
  <c r="L390" i="31"/>
  <c r="K390" i="31"/>
  <c r="I390" i="31"/>
  <c r="H390" i="31"/>
  <c r="L389" i="31"/>
  <c r="K389" i="31"/>
  <c r="I389" i="31"/>
  <c r="H389" i="31"/>
  <c r="L388" i="31"/>
  <c r="K388" i="31"/>
  <c r="H388" i="31"/>
  <c r="I388" i="31" s="1"/>
  <c r="L387" i="31"/>
  <c r="K387" i="31"/>
  <c r="H387" i="31"/>
  <c r="I387" i="31" s="1"/>
  <c r="L386" i="31"/>
  <c r="K386" i="31"/>
  <c r="I386" i="31"/>
  <c r="H386" i="31"/>
  <c r="L385" i="31"/>
  <c r="K385" i="31"/>
  <c r="H385" i="31"/>
  <c r="I385" i="31" s="1"/>
  <c r="L384" i="31"/>
  <c r="K384" i="31"/>
  <c r="I384" i="31"/>
  <c r="H384" i="31"/>
  <c r="L383" i="31"/>
  <c r="K383" i="31"/>
  <c r="H383" i="31"/>
  <c r="I383" i="31" s="1"/>
  <c r="L382" i="31"/>
  <c r="K382" i="31"/>
  <c r="I382" i="31"/>
  <c r="H382" i="31"/>
  <c r="L381" i="31"/>
  <c r="K381" i="31"/>
  <c r="H381" i="31"/>
  <c r="I381" i="31" s="1"/>
  <c r="L380" i="31"/>
  <c r="K380" i="31"/>
  <c r="I380" i="31"/>
  <c r="H380" i="31"/>
  <c r="L379" i="31"/>
  <c r="K379" i="31"/>
  <c r="I379" i="31"/>
  <c r="H379" i="31"/>
  <c r="L378" i="31"/>
  <c r="K378" i="31"/>
  <c r="I378" i="31"/>
  <c r="H378" i="31"/>
  <c r="L377" i="31"/>
  <c r="K377" i="31"/>
  <c r="H377" i="31"/>
  <c r="I377" i="31" s="1"/>
  <c r="L376" i="31"/>
  <c r="K376" i="31"/>
  <c r="I376" i="31"/>
  <c r="H376" i="31"/>
  <c r="L375" i="31"/>
  <c r="K375" i="31"/>
  <c r="H375" i="31"/>
  <c r="I375" i="31" s="1"/>
  <c r="L374" i="31"/>
  <c r="K374" i="31"/>
  <c r="H374" i="31"/>
  <c r="I374" i="31" s="1"/>
  <c r="L373" i="31"/>
  <c r="K373" i="31"/>
  <c r="I373" i="31"/>
  <c r="H373" i="31"/>
  <c r="L372" i="31"/>
  <c r="K372" i="31"/>
  <c r="H372" i="31"/>
  <c r="I372" i="31" s="1"/>
  <c r="L371" i="31"/>
  <c r="K371" i="31"/>
  <c r="I371" i="31"/>
  <c r="H371" i="31"/>
  <c r="L370" i="31"/>
  <c r="K370" i="31"/>
  <c r="I370" i="31"/>
  <c r="H370" i="31"/>
  <c r="L369" i="31"/>
  <c r="K369" i="31"/>
  <c r="H369" i="31"/>
  <c r="I369" i="31" s="1"/>
  <c r="L368" i="31"/>
  <c r="K368" i="31"/>
  <c r="H368" i="31"/>
  <c r="I368" i="31" s="1"/>
  <c r="L367" i="31"/>
  <c r="K367" i="31"/>
  <c r="H367" i="31"/>
  <c r="I367" i="31" s="1"/>
  <c r="L366" i="31"/>
  <c r="K366" i="31"/>
  <c r="H366" i="31"/>
  <c r="I366" i="31" s="1"/>
  <c r="L365" i="31"/>
  <c r="K365" i="31"/>
  <c r="I365" i="31"/>
  <c r="H365" i="31"/>
  <c r="L364" i="31"/>
  <c r="K364" i="31"/>
  <c r="H364" i="31"/>
  <c r="I364" i="31" s="1"/>
  <c r="L363" i="31"/>
  <c r="K363" i="31"/>
  <c r="I363" i="31"/>
  <c r="H363" i="31"/>
  <c r="L362" i="31"/>
  <c r="K362" i="31"/>
  <c r="I362" i="31"/>
  <c r="H362" i="31"/>
  <c r="L361" i="31"/>
  <c r="K361" i="31"/>
  <c r="H361" i="31"/>
  <c r="I361" i="31" s="1"/>
  <c r="L360" i="31"/>
  <c r="K360" i="31"/>
  <c r="H360" i="31"/>
  <c r="I360" i="31" s="1"/>
  <c r="L359" i="31"/>
  <c r="K359" i="31"/>
  <c r="I359" i="31"/>
  <c r="H359" i="31"/>
  <c r="L358" i="31"/>
  <c r="K358" i="31"/>
  <c r="H358" i="31"/>
  <c r="I358" i="31" s="1"/>
  <c r="L357" i="31"/>
  <c r="K357" i="31"/>
  <c r="I357" i="31"/>
  <c r="H357" i="31"/>
  <c r="L356" i="31"/>
  <c r="K356" i="31"/>
  <c r="H356" i="31"/>
  <c r="I356" i="31" s="1"/>
  <c r="L355" i="31"/>
  <c r="K355" i="31"/>
  <c r="I355" i="31"/>
  <c r="H355" i="31"/>
  <c r="L354" i="31"/>
  <c r="K354" i="31"/>
  <c r="I354" i="31"/>
  <c r="H354" i="31"/>
  <c r="L353" i="31"/>
  <c r="K353" i="31"/>
  <c r="H353" i="31"/>
  <c r="I353" i="31" s="1"/>
  <c r="L352" i="31"/>
  <c r="K352" i="31"/>
  <c r="H352" i="31"/>
  <c r="I352" i="31" s="1"/>
  <c r="L351" i="31"/>
  <c r="K351" i="31"/>
  <c r="H351" i="31"/>
  <c r="I351" i="31" s="1"/>
  <c r="L350" i="31"/>
  <c r="K350" i="31"/>
  <c r="I350" i="31"/>
  <c r="H350" i="31"/>
  <c r="L349" i="31"/>
  <c r="K349" i="31"/>
  <c r="H349" i="31"/>
  <c r="I349" i="31" s="1"/>
  <c r="L348" i="31"/>
  <c r="K348" i="31"/>
  <c r="I348" i="31"/>
  <c r="H348" i="31"/>
  <c r="L347" i="31"/>
  <c r="K347" i="31"/>
  <c r="H347" i="31"/>
  <c r="I347" i="31" s="1"/>
  <c r="L346" i="31"/>
  <c r="K346" i="31"/>
  <c r="I346" i="31"/>
  <c r="H346" i="31"/>
  <c r="L345" i="31"/>
  <c r="K345" i="31"/>
  <c r="H345" i="31"/>
  <c r="I345" i="31" s="1"/>
  <c r="L344" i="31"/>
  <c r="K344" i="31"/>
  <c r="H344" i="31"/>
  <c r="I344" i="31" s="1"/>
  <c r="L343" i="31"/>
  <c r="K343" i="31"/>
  <c r="H343" i="31"/>
  <c r="I343" i="31" s="1"/>
  <c r="L342" i="31"/>
  <c r="K342" i="31"/>
  <c r="I342" i="31"/>
  <c r="H342" i="31"/>
  <c r="L341" i="31"/>
  <c r="K341" i="31"/>
  <c r="H341" i="31"/>
  <c r="I341" i="31" s="1"/>
  <c r="L340" i="31"/>
  <c r="K340" i="31"/>
  <c r="I340" i="31"/>
  <c r="H340" i="31"/>
  <c r="L339" i="31"/>
  <c r="K339" i="31"/>
  <c r="H339" i="31"/>
  <c r="I339" i="31" s="1"/>
  <c r="L338" i="31"/>
  <c r="K338" i="31"/>
  <c r="I338" i="31"/>
  <c r="H338" i="31"/>
  <c r="L337" i="31"/>
  <c r="K337" i="31"/>
  <c r="H337" i="31"/>
  <c r="I337" i="31" s="1"/>
  <c r="L336" i="31"/>
  <c r="K336" i="31"/>
  <c r="H336" i="31"/>
  <c r="I336" i="31" s="1"/>
  <c r="L335" i="31"/>
  <c r="K335" i="31"/>
  <c r="I335" i="31"/>
  <c r="H335" i="31"/>
  <c r="L334" i="31"/>
  <c r="K334" i="31"/>
  <c r="H334" i="31"/>
  <c r="I334" i="31" s="1"/>
  <c r="L333" i="31"/>
  <c r="K333" i="31"/>
  <c r="H333" i="31"/>
  <c r="I333" i="31" s="1"/>
  <c r="L332" i="31"/>
  <c r="K332" i="31"/>
  <c r="H332" i="31"/>
  <c r="I332" i="31" s="1"/>
  <c r="L331" i="31"/>
  <c r="K331" i="31"/>
  <c r="H331" i="31"/>
  <c r="I331" i="31" s="1"/>
  <c r="L330" i="31"/>
  <c r="K330" i="31"/>
  <c r="H330" i="31"/>
  <c r="I330" i="31" s="1"/>
  <c r="L329" i="31"/>
  <c r="K329" i="31"/>
  <c r="H329" i="31"/>
  <c r="I329" i="31" s="1"/>
  <c r="L328" i="31"/>
  <c r="K328" i="31"/>
  <c r="H328" i="31"/>
  <c r="I328" i="31" s="1"/>
  <c r="L327" i="31"/>
  <c r="K327" i="31"/>
  <c r="H327" i="31"/>
  <c r="I327" i="31" s="1"/>
  <c r="L326" i="31"/>
  <c r="K326" i="31"/>
  <c r="H326" i="31"/>
  <c r="I326" i="31" s="1"/>
  <c r="L325" i="31"/>
  <c r="K325" i="31"/>
  <c r="I325" i="31"/>
  <c r="H325" i="31"/>
  <c r="L324" i="31"/>
  <c r="K324" i="31"/>
  <c r="H324" i="31"/>
  <c r="I324" i="31" s="1"/>
  <c r="L323" i="31"/>
  <c r="K323" i="31"/>
  <c r="H323" i="31"/>
  <c r="I323" i="31" s="1"/>
  <c r="L322" i="31"/>
  <c r="K322" i="31"/>
  <c r="H322" i="31"/>
  <c r="I322" i="31" s="1"/>
  <c r="L321" i="31"/>
  <c r="K321" i="31"/>
  <c r="H321" i="31"/>
  <c r="I321" i="31" s="1"/>
  <c r="L320" i="31"/>
  <c r="K320" i="31"/>
  <c r="H320" i="31"/>
  <c r="I320" i="31" s="1"/>
  <c r="L319" i="31"/>
  <c r="K319" i="31"/>
  <c r="H319" i="31"/>
  <c r="I319" i="31" s="1"/>
  <c r="L318" i="31"/>
  <c r="K318" i="31"/>
  <c r="I318" i="31"/>
  <c r="H318" i="31"/>
  <c r="L317" i="31"/>
  <c r="K317" i="31"/>
  <c r="I317" i="31"/>
  <c r="H317" i="31"/>
  <c r="L316" i="31"/>
  <c r="K316" i="31"/>
  <c r="I316" i="31"/>
  <c r="H316" i="31"/>
  <c r="L315" i="31"/>
  <c r="K315" i="31"/>
  <c r="I315" i="31"/>
  <c r="H315" i="31"/>
  <c r="L314" i="31"/>
  <c r="K314" i="31"/>
  <c r="H314" i="31"/>
  <c r="I314" i="31" s="1"/>
  <c r="L313" i="31"/>
  <c r="K313" i="31"/>
  <c r="H313" i="31"/>
  <c r="I313" i="31" s="1"/>
  <c r="L312" i="31"/>
  <c r="K312" i="31"/>
  <c r="H312" i="31"/>
  <c r="I312" i="31" s="1"/>
  <c r="L311" i="31"/>
  <c r="K311" i="31"/>
  <c r="H311" i="31"/>
  <c r="I311" i="31" s="1"/>
  <c r="L310" i="31"/>
  <c r="K310" i="31"/>
  <c r="H310" i="31"/>
  <c r="I310" i="31" s="1"/>
  <c r="L309" i="31"/>
  <c r="K309" i="31"/>
  <c r="H309" i="31"/>
  <c r="I309" i="31" s="1"/>
  <c r="L308" i="31"/>
  <c r="K308" i="31"/>
  <c r="H308" i="31"/>
  <c r="I308" i="31" s="1"/>
  <c r="L307" i="31"/>
  <c r="K307" i="31"/>
  <c r="H307" i="31"/>
  <c r="I307" i="31" s="1"/>
  <c r="L306" i="31"/>
  <c r="K306" i="31"/>
  <c r="I306" i="31"/>
  <c r="H306" i="31"/>
  <c r="L305" i="31"/>
  <c r="K305" i="31"/>
  <c r="H305" i="31"/>
  <c r="I305" i="31" s="1"/>
  <c r="L304" i="31"/>
  <c r="K304" i="31"/>
  <c r="H304" i="31"/>
  <c r="I304" i="31" s="1"/>
  <c r="L303" i="31"/>
  <c r="K303" i="31"/>
  <c r="I303" i="31"/>
  <c r="H303" i="31"/>
  <c r="L302" i="31"/>
  <c r="K302" i="31"/>
  <c r="H302" i="31"/>
  <c r="I302" i="31" s="1"/>
  <c r="L301" i="31"/>
  <c r="K301" i="31"/>
  <c r="H301" i="31"/>
  <c r="I301" i="31" s="1"/>
  <c r="L300" i="31"/>
  <c r="K300" i="31"/>
  <c r="I300" i="31"/>
  <c r="H300" i="31"/>
  <c r="L299" i="31"/>
  <c r="K299" i="31"/>
  <c r="H299" i="31"/>
  <c r="I299" i="31" s="1"/>
  <c r="L298" i="31"/>
  <c r="K298" i="31"/>
  <c r="H298" i="31"/>
  <c r="I298" i="31" s="1"/>
  <c r="L297" i="31"/>
  <c r="K297" i="31"/>
  <c r="H297" i="31"/>
  <c r="I297" i="31" s="1"/>
  <c r="L296" i="31"/>
  <c r="K296" i="31"/>
  <c r="I296" i="31"/>
  <c r="H296" i="31"/>
  <c r="L295" i="31"/>
  <c r="K295" i="31"/>
  <c r="H295" i="31"/>
  <c r="I295" i="31" s="1"/>
  <c r="L294" i="31"/>
  <c r="K294" i="31"/>
  <c r="I294" i="31"/>
  <c r="H294" i="31"/>
  <c r="L293" i="31"/>
  <c r="K293" i="31"/>
  <c r="H293" i="31"/>
  <c r="I293" i="31" s="1"/>
  <c r="L292" i="31"/>
  <c r="K292" i="31"/>
  <c r="H292" i="31"/>
  <c r="I292" i="31" s="1"/>
  <c r="L291" i="31"/>
  <c r="K291" i="31"/>
  <c r="H291" i="31"/>
  <c r="I291" i="31" s="1"/>
  <c r="L290" i="31"/>
  <c r="K290" i="31"/>
  <c r="H290" i="31"/>
  <c r="I290" i="31" s="1"/>
  <c r="L289" i="31"/>
  <c r="K289" i="31"/>
  <c r="H289" i="31"/>
  <c r="I289" i="31" s="1"/>
  <c r="L288" i="31"/>
  <c r="K288" i="31"/>
  <c r="H288" i="31"/>
  <c r="I288" i="31" s="1"/>
  <c r="L287" i="31"/>
  <c r="K287" i="31"/>
  <c r="H287" i="31"/>
  <c r="I287" i="31" s="1"/>
  <c r="L286" i="31"/>
  <c r="K286" i="31"/>
  <c r="H286" i="31"/>
  <c r="I286" i="31" s="1"/>
  <c r="L285" i="31"/>
  <c r="K285" i="31"/>
  <c r="I285" i="31"/>
  <c r="H285" i="31"/>
  <c r="L284" i="31"/>
  <c r="K284" i="31"/>
  <c r="H284" i="31"/>
  <c r="I284" i="31" s="1"/>
  <c r="L283" i="31"/>
  <c r="K283" i="31"/>
  <c r="H283" i="31"/>
  <c r="I283" i="31" s="1"/>
  <c r="L282" i="31"/>
  <c r="K282" i="31"/>
  <c r="H282" i="31"/>
  <c r="I282" i="31" s="1"/>
  <c r="L281" i="31"/>
  <c r="K281" i="31"/>
  <c r="H281" i="31"/>
  <c r="I281" i="31" s="1"/>
  <c r="L280" i="31"/>
  <c r="K280" i="31"/>
  <c r="H280" i="31"/>
  <c r="I280" i="31" s="1"/>
  <c r="L279" i="31"/>
  <c r="K279" i="31"/>
  <c r="H279" i="31"/>
  <c r="I279" i="31" s="1"/>
  <c r="L278" i="31"/>
  <c r="K278" i="31"/>
  <c r="H278" i="31"/>
  <c r="I278" i="31" s="1"/>
  <c r="L277" i="31"/>
  <c r="K277" i="31"/>
  <c r="H277" i="31"/>
  <c r="I277" i="31" s="1"/>
  <c r="L276" i="31"/>
  <c r="K276" i="31"/>
  <c r="H276" i="31"/>
  <c r="I276" i="31" s="1"/>
  <c r="L275" i="31"/>
  <c r="K275" i="31"/>
  <c r="H275" i="31"/>
  <c r="I275" i="31" s="1"/>
  <c r="L274" i="31"/>
  <c r="K274" i="31"/>
  <c r="H274" i="31"/>
  <c r="I274" i="31" s="1"/>
  <c r="L273" i="31"/>
  <c r="K273" i="31"/>
  <c r="H273" i="31"/>
  <c r="I273" i="31" s="1"/>
  <c r="L272" i="31"/>
  <c r="K272" i="31"/>
  <c r="H272" i="31"/>
  <c r="I272" i="31" s="1"/>
  <c r="L271" i="31"/>
  <c r="K271" i="31"/>
  <c r="H271" i="31"/>
  <c r="I271" i="31" s="1"/>
  <c r="L270" i="31"/>
  <c r="K270" i="31"/>
  <c r="H270" i="31"/>
  <c r="I270" i="31" s="1"/>
  <c r="L269" i="31"/>
  <c r="K269" i="31"/>
  <c r="I269" i="31"/>
  <c r="H269" i="31"/>
  <c r="L268" i="31"/>
  <c r="K268" i="31"/>
  <c r="H268" i="31"/>
  <c r="I268" i="31" s="1"/>
  <c r="L267" i="31"/>
  <c r="K267" i="31"/>
  <c r="H267" i="31"/>
  <c r="I267" i="31" s="1"/>
  <c r="L266" i="31"/>
  <c r="K266" i="31"/>
  <c r="H266" i="31"/>
  <c r="I266" i="31" s="1"/>
  <c r="L265" i="31"/>
  <c r="K265" i="31"/>
  <c r="H265" i="31"/>
  <c r="I265" i="31" s="1"/>
  <c r="L264" i="31"/>
  <c r="K264" i="31"/>
  <c r="H264" i="31"/>
  <c r="I264" i="31" s="1"/>
  <c r="L263" i="31"/>
  <c r="K263" i="31"/>
  <c r="H263" i="31"/>
  <c r="I263" i="31" s="1"/>
  <c r="L262" i="31"/>
  <c r="K262" i="31"/>
  <c r="H262" i="31"/>
  <c r="I262" i="31" s="1"/>
  <c r="L261" i="31"/>
  <c r="K261" i="31"/>
  <c r="H261" i="31"/>
  <c r="I261" i="31" s="1"/>
  <c r="L260" i="31"/>
  <c r="K260" i="31"/>
  <c r="H260" i="31"/>
  <c r="I260" i="31" s="1"/>
  <c r="L259" i="31"/>
  <c r="K259" i="31"/>
  <c r="H259" i="31"/>
  <c r="I259" i="31" s="1"/>
  <c r="L258" i="31"/>
  <c r="K258" i="31"/>
  <c r="H258" i="31"/>
  <c r="I258" i="31" s="1"/>
  <c r="L257" i="31"/>
  <c r="K257" i="31"/>
  <c r="H257" i="31"/>
  <c r="I257" i="31" s="1"/>
  <c r="L256" i="31"/>
  <c r="K256" i="31"/>
  <c r="H256" i="31"/>
  <c r="I256" i="31" s="1"/>
  <c r="L255" i="31"/>
  <c r="K255" i="31"/>
  <c r="H255" i="31"/>
  <c r="I255" i="31" s="1"/>
  <c r="L254" i="31"/>
  <c r="K254" i="31"/>
  <c r="H254" i="31"/>
  <c r="I254" i="31" s="1"/>
  <c r="L253" i="31"/>
  <c r="K253" i="31"/>
  <c r="H253" i="31"/>
  <c r="I253" i="31" s="1"/>
  <c r="L252" i="31"/>
  <c r="K252" i="31"/>
  <c r="I252" i="31"/>
  <c r="H252" i="31"/>
  <c r="L251" i="31"/>
  <c r="K251" i="31"/>
  <c r="H251" i="31"/>
  <c r="I251" i="31" s="1"/>
  <c r="L250" i="31"/>
  <c r="K250" i="31"/>
  <c r="H250" i="31"/>
  <c r="I250" i="31" s="1"/>
  <c r="L249" i="31"/>
  <c r="K249" i="31"/>
  <c r="H249" i="31"/>
  <c r="I249" i="31" s="1"/>
  <c r="L248" i="31"/>
  <c r="K248" i="31"/>
  <c r="H248" i="31"/>
  <c r="I248" i="31" s="1"/>
  <c r="L247" i="31"/>
  <c r="K247" i="31"/>
  <c r="H247" i="31"/>
  <c r="I247" i="31" s="1"/>
  <c r="L246" i="31"/>
  <c r="K246" i="31"/>
  <c r="H246" i="31"/>
  <c r="I246" i="31" s="1"/>
  <c r="L245" i="31"/>
  <c r="K245" i="31"/>
  <c r="H245" i="31"/>
  <c r="I245" i="31" s="1"/>
  <c r="L244" i="31"/>
  <c r="K244" i="31"/>
  <c r="H244" i="31"/>
  <c r="I244" i="31" s="1"/>
  <c r="L243" i="31"/>
  <c r="K243" i="31"/>
  <c r="H243" i="31"/>
  <c r="I243" i="31" s="1"/>
  <c r="L242" i="31"/>
  <c r="K242" i="31"/>
  <c r="H242" i="31"/>
  <c r="I242" i="31" s="1"/>
  <c r="L241" i="31"/>
  <c r="K241" i="31"/>
  <c r="H241" i="31"/>
  <c r="I241" i="31" s="1"/>
  <c r="L240" i="31"/>
  <c r="K240" i="31"/>
  <c r="H240" i="31"/>
  <c r="I240" i="31" s="1"/>
  <c r="L239" i="31"/>
  <c r="K239" i="31"/>
  <c r="I239" i="31"/>
  <c r="H239" i="31"/>
  <c r="L238" i="31"/>
  <c r="K238" i="31"/>
  <c r="H238" i="31"/>
  <c r="I238" i="31" s="1"/>
  <c r="L237" i="31"/>
  <c r="K237" i="31"/>
  <c r="H237" i="31"/>
  <c r="I237" i="31" s="1"/>
  <c r="L236" i="31"/>
  <c r="K236" i="31"/>
  <c r="H236" i="31"/>
  <c r="I236" i="31" s="1"/>
  <c r="L235" i="31"/>
  <c r="K235" i="31"/>
  <c r="H235" i="31"/>
  <c r="I235" i="31" s="1"/>
  <c r="L234" i="31"/>
  <c r="K234" i="31"/>
  <c r="H234" i="31"/>
  <c r="I234" i="31" s="1"/>
  <c r="L233" i="31"/>
  <c r="K233" i="31"/>
  <c r="H233" i="31"/>
  <c r="I233" i="31" s="1"/>
  <c r="L232" i="31"/>
  <c r="K232" i="31"/>
  <c r="H232" i="31"/>
  <c r="I232" i="31" s="1"/>
  <c r="L231" i="31"/>
  <c r="K231" i="31"/>
  <c r="H231" i="31"/>
  <c r="I231" i="31" s="1"/>
  <c r="L230" i="31"/>
  <c r="K230" i="31"/>
  <c r="I230" i="31"/>
  <c r="H230" i="31"/>
  <c r="L229" i="31"/>
  <c r="K229" i="31"/>
  <c r="H229" i="31"/>
  <c r="I229" i="31" s="1"/>
  <c r="L228" i="31"/>
  <c r="K228" i="31"/>
  <c r="I228" i="31"/>
  <c r="H228" i="31"/>
  <c r="L227" i="31"/>
  <c r="K227" i="31"/>
  <c r="H227" i="31"/>
  <c r="I227" i="31" s="1"/>
  <c r="L226" i="31"/>
  <c r="K226" i="31"/>
  <c r="H226" i="31"/>
  <c r="I226" i="31" s="1"/>
  <c r="L225" i="31"/>
  <c r="K225" i="31"/>
  <c r="H225" i="31"/>
  <c r="I225" i="31" s="1"/>
  <c r="L224" i="31"/>
  <c r="K224" i="31"/>
  <c r="H224" i="31"/>
  <c r="I224" i="31" s="1"/>
  <c r="L223" i="31"/>
  <c r="K223" i="31"/>
  <c r="H223" i="31"/>
  <c r="I223" i="31" s="1"/>
  <c r="L222" i="31"/>
  <c r="K222" i="31"/>
  <c r="H222" i="31"/>
  <c r="I222" i="31" s="1"/>
  <c r="L221" i="31"/>
  <c r="K221" i="31"/>
  <c r="H221" i="31"/>
  <c r="I221" i="31" s="1"/>
  <c r="L220" i="31"/>
  <c r="K220" i="31"/>
  <c r="H220" i="31"/>
  <c r="I220" i="31" s="1"/>
  <c r="L219" i="31"/>
  <c r="K219" i="31"/>
  <c r="H219" i="31"/>
  <c r="I219" i="31" s="1"/>
  <c r="L218" i="31"/>
  <c r="K218" i="31"/>
  <c r="H218" i="31"/>
  <c r="I218" i="31" s="1"/>
  <c r="L217" i="31"/>
  <c r="K217" i="31"/>
  <c r="H217" i="31"/>
  <c r="I217" i="31" s="1"/>
  <c r="L216" i="31"/>
  <c r="K216" i="31"/>
  <c r="H216" i="31"/>
  <c r="I216" i="31" s="1"/>
  <c r="L215" i="31"/>
  <c r="K215" i="31"/>
  <c r="H215" i="31"/>
  <c r="I215" i="31" s="1"/>
  <c r="L214" i="31"/>
  <c r="K214" i="31"/>
  <c r="H214" i="31"/>
  <c r="I214" i="31" s="1"/>
  <c r="L213" i="31"/>
  <c r="K213" i="31"/>
  <c r="H213" i="31"/>
  <c r="I213" i="31" s="1"/>
  <c r="L212" i="31"/>
  <c r="K212" i="31"/>
  <c r="H212" i="31"/>
  <c r="I212" i="31" s="1"/>
  <c r="L211" i="31"/>
  <c r="K211" i="31"/>
  <c r="H211" i="31"/>
  <c r="I211" i="31" s="1"/>
  <c r="L210" i="31"/>
  <c r="K210" i="31"/>
  <c r="I210" i="31"/>
  <c r="H210" i="31"/>
  <c r="L209" i="31"/>
  <c r="K209" i="31"/>
  <c r="H209" i="31"/>
  <c r="I209" i="31" s="1"/>
  <c r="M208" i="31"/>
  <c r="L208" i="31"/>
  <c r="K208" i="31"/>
  <c r="H208" i="31"/>
  <c r="I208" i="31" s="1"/>
  <c r="M207" i="31"/>
  <c r="L207" i="31"/>
  <c r="K207" i="31"/>
  <c r="I207" i="31"/>
  <c r="H207" i="31"/>
  <c r="M206" i="31"/>
  <c r="L206" i="31"/>
  <c r="K206" i="31"/>
  <c r="I206" i="31"/>
  <c r="H206" i="31"/>
  <c r="M205" i="31"/>
  <c r="L205" i="31"/>
  <c r="K205" i="31"/>
  <c r="H205" i="31"/>
  <c r="I205" i="31" s="1"/>
  <c r="M204" i="31"/>
  <c r="L204" i="31"/>
  <c r="K204" i="31"/>
  <c r="H204" i="31"/>
  <c r="I204" i="31" s="1"/>
  <c r="M203" i="31"/>
  <c r="L203" i="31"/>
  <c r="K203" i="31"/>
  <c r="H203" i="31"/>
  <c r="I203" i="31" s="1"/>
  <c r="M202" i="31"/>
  <c r="L202" i="31"/>
  <c r="K202" i="31"/>
  <c r="H202" i="31"/>
  <c r="I202" i="31" s="1"/>
  <c r="M201" i="31"/>
  <c r="L201" i="31"/>
  <c r="K201" i="31"/>
  <c r="I201" i="31"/>
  <c r="H201" i="31"/>
  <c r="M200" i="31"/>
  <c r="L200" i="31"/>
  <c r="K200" i="31"/>
  <c r="H200" i="31"/>
  <c r="I200" i="31" s="1"/>
  <c r="M199" i="31"/>
  <c r="L199" i="31"/>
  <c r="K199" i="31"/>
  <c r="H199" i="31"/>
  <c r="I199" i="31" s="1"/>
  <c r="M198" i="31"/>
  <c r="L198" i="31"/>
  <c r="K198" i="31"/>
  <c r="H198" i="31"/>
  <c r="I198" i="31" s="1"/>
  <c r="M197" i="31"/>
  <c r="L197" i="31"/>
  <c r="K197" i="31"/>
  <c r="H197" i="31"/>
  <c r="I197" i="31" s="1"/>
  <c r="M196" i="31"/>
  <c r="L196" i="31"/>
  <c r="K196" i="31"/>
  <c r="H196" i="31"/>
  <c r="I196" i="31" s="1"/>
  <c r="M195" i="31"/>
  <c r="L195" i="31"/>
  <c r="K195" i="31"/>
  <c r="H195" i="31"/>
  <c r="I195" i="31" s="1"/>
  <c r="M194" i="31"/>
  <c r="L194" i="31"/>
  <c r="K194" i="31"/>
  <c r="H194" i="31"/>
  <c r="I194" i="31" s="1"/>
  <c r="M193" i="31"/>
  <c r="L193" i="31"/>
  <c r="K193" i="31"/>
  <c r="I193" i="31"/>
  <c r="H193" i="31"/>
  <c r="M192" i="31"/>
  <c r="L192" i="31"/>
  <c r="K192" i="31"/>
  <c r="H192" i="31"/>
  <c r="I192" i="31" s="1"/>
  <c r="M191" i="31"/>
  <c r="L191" i="31"/>
  <c r="K191" i="31"/>
  <c r="H191" i="31"/>
  <c r="I191" i="31" s="1"/>
  <c r="M190" i="31"/>
  <c r="L190" i="31"/>
  <c r="K190" i="31"/>
  <c r="H190" i="31"/>
  <c r="I190" i="31" s="1"/>
  <c r="M189" i="31"/>
  <c r="L189" i="31"/>
  <c r="K189" i="31"/>
  <c r="H189" i="31"/>
  <c r="I189" i="31" s="1"/>
  <c r="M188" i="31"/>
  <c r="L188" i="31"/>
  <c r="K188" i="31"/>
  <c r="H188" i="31"/>
  <c r="I188" i="31" s="1"/>
  <c r="M187" i="31"/>
  <c r="L187" i="31"/>
  <c r="K187" i="31"/>
  <c r="H187" i="31"/>
  <c r="I187" i="31" s="1"/>
  <c r="M186" i="31"/>
  <c r="L186" i="31"/>
  <c r="K186" i="31"/>
  <c r="H186" i="31"/>
  <c r="I186" i="31" s="1"/>
  <c r="M185" i="31"/>
  <c r="L185" i="31"/>
  <c r="K185" i="31"/>
  <c r="H185" i="31"/>
  <c r="I185" i="31" s="1"/>
  <c r="M184" i="31"/>
  <c r="L184" i="31"/>
  <c r="K184" i="31"/>
  <c r="H184" i="31"/>
  <c r="I184" i="31" s="1"/>
  <c r="M183" i="31"/>
  <c r="L183" i="31"/>
  <c r="K183" i="31"/>
  <c r="H183" i="31"/>
  <c r="I183" i="31" s="1"/>
  <c r="M182" i="31"/>
  <c r="L182" i="31"/>
  <c r="K182" i="31"/>
  <c r="H182" i="31"/>
  <c r="I182" i="31" s="1"/>
  <c r="M181" i="31"/>
  <c r="L181" i="31"/>
  <c r="K181" i="31"/>
  <c r="H181" i="31"/>
  <c r="I181" i="31" s="1"/>
  <c r="M180" i="31"/>
  <c r="L180" i="31"/>
  <c r="K180" i="31"/>
  <c r="H180" i="31"/>
  <c r="I180" i="31" s="1"/>
  <c r="M179" i="31"/>
  <c r="L179" i="31"/>
  <c r="K179" i="31"/>
  <c r="H179" i="31"/>
  <c r="I179" i="31" s="1"/>
  <c r="M178" i="31"/>
  <c r="L178" i="31"/>
  <c r="K178" i="31"/>
  <c r="H178" i="31"/>
  <c r="I178" i="31" s="1"/>
  <c r="M177" i="31"/>
  <c r="L177" i="31"/>
  <c r="K177" i="31"/>
  <c r="H177" i="31"/>
  <c r="I177" i="31" s="1"/>
  <c r="M176" i="31"/>
  <c r="L176" i="31"/>
  <c r="K176" i="31"/>
  <c r="H176" i="31"/>
  <c r="I176" i="31" s="1"/>
  <c r="M175" i="31"/>
  <c r="L175" i="31"/>
  <c r="K175" i="31"/>
  <c r="H175" i="31"/>
  <c r="I175" i="31" s="1"/>
  <c r="M174" i="31"/>
  <c r="L174" i="31"/>
  <c r="K174" i="31"/>
  <c r="H174" i="31"/>
  <c r="I174" i="31" s="1"/>
  <c r="M173" i="31"/>
  <c r="L173" i="31"/>
  <c r="K173" i="31"/>
  <c r="H173" i="31"/>
  <c r="I173" i="31" s="1"/>
  <c r="M172" i="31"/>
  <c r="L172" i="31"/>
  <c r="K172" i="31"/>
  <c r="H172" i="31"/>
  <c r="I172" i="31" s="1"/>
  <c r="M171" i="31"/>
  <c r="L171" i="31"/>
  <c r="K171" i="31"/>
  <c r="H171" i="31"/>
  <c r="I171" i="31" s="1"/>
  <c r="M170" i="31"/>
  <c r="L170" i="31"/>
  <c r="K170" i="31"/>
  <c r="H170" i="31"/>
  <c r="I170" i="31" s="1"/>
  <c r="M169" i="31"/>
  <c r="L169" i="31"/>
  <c r="K169" i="31"/>
  <c r="H169" i="31"/>
  <c r="I169" i="31" s="1"/>
  <c r="M168" i="31"/>
  <c r="L168" i="31"/>
  <c r="K168" i="31"/>
  <c r="H168" i="31"/>
  <c r="I168" i="31" s="1"/>
  <c r="M167" i="31"/>
  <c r="L167" i="31"/>
  <c r="K167" i="31"/>
  <c r="H167" i="31"/>
  <c r="I167" i="31" s="1"/>
  <c r="M166" i="31"/>
  <c r="L166" i="31"/>
  <c r="K166" i="31"/>
  <c r="H166" i="31"/>
  <c r="I166" i="31" s="1"/>
  <c r="M165" i="31"/>
  <c r="L165" i="31"/>
  <c r="K165" i="31"/>
  <c r="H165" i="31"/>
  <c r="I165" i="31" s="1"/>
  <c r="M164" i="31"/>
  <c r="L164" i="31"/>
  <c r="K164" i="31"/>
  <c r="H164" i="31"/>
  <c r="I164" i="31" s="1"/>
  <c r="M163" i="31"/>
  <c r="L163" i="31"/>
  <c r="K163" i="31"/>
  <c r="H163" i="31"/>
  <c r="I163" i="31" s="1"/>
  <c r="M162" i="31"/>
  <c r="L162" i="31"/>
  <c r="K162" i="31"/>
  <c r="H162" i="31"/>
  <c r="I162" i="31" s="1"/>
  <c r="M161" i="31"/>
  <c r="L161" i="31"/>
  <c r="K161" i="31"/>
  <c r="H161" i="31"/>
  <c r="I161" i="31" s="1"/>
  <c r="M160" i="31"/>
  <c r="L160" i="31"/>
  <c r="K160" i="31"/>
  <c r="H160" i="31"/>
  <c r="I160" i="31" s="1"/>
  <c r="M159" i="31"/>
  <c r="L159" i="31"/>
  <c r="K159" i="31"/>
  <c r="H159" i="31"/>
  <c r="I159" i="31" s="1"/>
  <c r="M158" i="31"/>
  <c r="L158" i="31"/>
  <c r="K158" i="31"/>
  <c r="H158" i="31"/>
  <c r="I158" i="31" s="1"/>
  <c r="M157" i="31"/>
  <c r="L157" i="31"/>
  <c r="K157" i="31"/>
  <c r="H157" i="31"/>
  <c r="I157" i="31" s="1"/>
  <c r="M156" i="31"/>
  <c r="L156" i="31"/>
  <c r="K156" i="31"/>
  <c r="H156" i="31"/>
  <c r="I156" i="31" s="1"/>
  <c r="M155" i="31"/>
  <c r="L155" i="31"/>
  <c r="K155" i="31"/>
  <c r="H155" i="31"/>
  <c r="I155" i="31" s="1"/>
  <c r="M154" i="31"/>
  <c r="L154" i="31"/>
  <c r="K154" i="31"/>
  <c r="H154" i="31"/>
  <c r="I154" i="31" s="1"/>
  <c r="M153" i="31"/>
  <c r="L153" i="31"/>
  <c r="K153" i="31"/>
  <c r="H153" i="31"/>
  <c r="I153" i="31" s="1"/>
  <c r="M152" i="31"/>
  <c r="L152" i="31"/>
  <c r="K152" i="31"/>
  <c r="H152" i="31"/>
  <c r="I152" i="31" s="1"/>
  <c r="M151" i="31"/>
  <c r="L151" i="31"/>
  <c r="K151" i="31"/>
  <c r="H151" i="31"/>
  <c r="I151" i="31" s="1"/>
  <c r="M150" i="31"/>
  <c r="L150" i="31"/>
  <c r="K150" i="31"/>
  <c r="H150" i="31"/>
  <c r="I150" i="31" s="1"/>
  <c r="M149" i="31"/>
  <c r="L149" i="31"/>
  <c r="K149" i="31"/>
  <c r="I149" i="31"/>
  <c r="H149" i="31"/>
  <c r="M148" i="31"/>
  <c r="L148" i="31"/>
  <c r="K148" i="31"/>
  <c r="H148" i="31"/>
  <c r="I148" i="31" s="1"/>
  <c r="M147" i="31"/>
  <c r="L147" i="31"/>
  <c r="K147" i="31"/>
  <c r="H147" i="31"/>
  <c r="I147" i="31" s="1"/>
  <c r="M146" i="31"/>
  <c r="L146" i="31"/>
  <c r="K146" i="31"/>
  <c r="H146" i="31"/>
  <c r="I146" i="31" s="1"/>
  <c r="M145" i="31"/>
  <c r="L145" i="31"/>
  <c r="K145" i="31"/>
  <c r="H145" i="31"/>
  <c r="I145" i="31" s="1"/>
  <c r="M144" i="31"/>
  <c r="L144" i="31"/>
  <c r="K144" i="31"/>
  <c r="H144" i="31"/>
  <c r="I144" i="31" s="1"/>
  <c r="M143" i="31"/>
  <c r="L143" i="31"/>
  <c r="K143" i="31"/>
  <c r="I143" i="31"/>
  <c r="H143" i="31"/>
  <c r="M142" i="31"/>
  <c r="L142" i="31"/>
  <c r="K142" i="31"/>
  <c r="H142" i="31"/>
  <c r="I142" i="31" s="1"/>
  <c r="M141" i="31"/>
  <c r="L141" i="31"/>
  <c r="K141" i="31"/>
  <c r="H141" i="31"/>
  <c r="I141" i="31" s="1"/>
  <c r="M140" i="31"/>
  <c r="L140" i="31"/>
  <c r="K140" i="31"/>
  <c r="I140" i="31"/>
  <c r="H140" i="31"/>
  <c r="M139" i="31"/>
  <c r="L139" i="31"/>
  <c r="K139" i="31"/>
  <c r="I139" i="31"/>
  <c r="H139" i="31"/>
  <c r="M138" i="31"/>
  <c r="L138" i="31"/>
  <c r="K138" i="31"/>
  <c r="H138" i="31"/>
  <c r="I138" i="31" s="1"/>
  <c r="M137" i="31"/>
  <c r="L137" i="31"/>
  <c r="K137" i="31"/>
  <c r="H137" i="31"/>
  <c r="I137" i="31" s="1"/>
  <c r="M136" i="31"/>
  <c r="L136" i="31"/>
  <c r="K136" i="31"/>
  <c r="H136" i="31"/>
  <c r="I136" i="31" s="1"/>
  <c r="M135" i="31"/>
  <c r="L135" i="31"/>
  <c r="K135" i="31"/>
  <c r="H135" i="31"/>
  <c r="I135" i="31" s="1"/>
  <c r="M134" i="31"/>
  <c r="L134" i="31"/>
  <c r="K134" i="31"/>
  <c r="H134" i="31"/>
  <c r="I134" i="31" s="1"/>
  <c r="M133" i="31"/>
  <c r="L133" i="31"/>
  <c r="K133" i="31"/>
  <c r="H133" i="31"/>
  <c r="I133" i="31" s="1"/>
  <c r="M132" i="31"/>
  <c r="L132" i="31"/>
  <c r="K132" i="31"/>
  <c r="H132" i="31"/>
  <c r="I132" i="31" s="1"/>
  <c r="M131" i="31"/>
  <c r="L131" i="31"/>
  <c r="K131" i="31"/>
  <c r="H131" i="31"/>
  <c r="I131" i="31" s="1"/>
  <c r="M130" i="31"/>
  <c r="L130" i="31"/>
  <c r="K130" i="31"/>
  <c r="H130" i="31"/>
  <c r="I130" i="31" s="1"/>
  <c r="M129" i="31"/>
  <c r="L129" i="31"/>
  <c r="K129" i="31"/>
  <c r="H129" i="31"/>
  <c r="I129" i="31" s="1"/>
  <c r="M128" i="31"/>
  <c r="L128" i="31"/>
  <c r="K128" i="31"/>
  <c r="H128" i="31"/>
  <c r="I128" i="31" s="1"/>
  <c r="M127" i="31"/>
  <c r="L127" i="31"/>
  <c r="K127" i="31"/>
  <c r="H127" i="31"/>
  <c r="I127" i="31" s="1"/>
  <c r="M126" i="31"/>
  <c r="L126" i="31"/>
  <c r="K126" i="31"/>
  <c r="H126" i="31"/>
  <c r="I126" i="31" s="1"/>
  <c r="M125" i="31"/>
  <c r="L125" i="31"/>
  <c r="K125" i="31"/>
  <c r="H125" i="31"/>
  <c r="I125" i="31" s="1"/>
  <c r="M124" i="31"/>
  <c r="L124" i="31"/>
  <c r="K124" i="31"/>
  <c r="H124" i="31"/>
  <c r="I124" i="31" s="1"/>
  <c r="M123" i="31"/>
  <c r="L123" i="31"/>
  <c r="K123" i="31"/>
  <c r="H123" i="31"/>
  <c r="I123" i="31" s="1"/>
  <c r="M122" i="31"/>
  <c r="L122" i="31"/>
  <c r="K122" i="31"/>
  <c r="H122" i="31"/>
  <c r="I122" i="31" s="1"/>
  <c r="M121" i="31"/>
  <c r="L121" i="31"/>
  <c r="K121" i="31"/>
  <c r="H121" i="31"/>
  <c r="I121" i="31" s="1"/>
  <c r="M120" i="31"/>
  <c r="L120" i="31"/>
  <c r="K120" i="31"/>
  <c r="H120" i="31"/>
  <c r="I120" i="31" s="1"/>
  <c r="M119" i="31"/>
  <c r="L119" i="31"/>
  <c r="K119" i="31"/>
  <c r="H119" i="31"/>
  <c r="I119" i="31" s="1"/>
  <c r="M118" i="31"/>
  <c r="L118" i="31"/>
  <c r="K118" i="31"/>
  <c r="H118" i="31"/>
  <c r="I118" i="31" s="1"/>
  <c r="M117" i="31"/>
  <c r="L117" i="31"/>
  <c r="K117" i="31"/>
  <c r="I117" i="31"/>
  <c r="H117" i="31"/>
  <c r="M116" i="31"/>
  <c r="L116" i="31"/>
  <c r="K116" i="31"/>
  <c r="H116" i="31"/>
  <c r="I116" i="31" s="1"/>
  <c r="M115" i="31"/>
  <c r="L115" i="31"/>
  <c r="K115" i="31"/>
  <c r="H115" i="31"/>
  <c r="I115" i="31" s="1"/>
  <c r="M114" i="31"/>
  <c r="L114" i="31"/>
  <c r="K114" i="31"/>
  <c r="H114" i="31"/>
  <c r="I114" i="31" s="1"/>
  <c r="M113" i="31"/>
  <c r="L113" i="31"/>
  <c r="K113" i="31"/>
  <c r="H113" i="31"/>
  <c r="I113" i="31" s="1"/>
  <c r="M112" i="31"/>
  <c r="L112" i="31"/>
  <c r="K112" i="31"/>
  <c r="H112" i="31"/>
  <c r="I112" i="31" s="1"/>
  <c r="M111" i="31"/>
  <c r="L111" i="31"/>
  <c r="K111" i="31"/>
  <c r="H111" i="31"/>
  <c r="I111" i="31" s="1"/>
  <c r="M110" i="31"/>
  <c r="L110" i="31"/>
  <c r="K110" i="31"/>
  <c r="H110" i="31"/>
  <c r="I110" i="31" s="1"/>
  <c r="M109" i="31"/>
  <c r="L109" i="31"/>
  <c r="K109" i="31"/>
  <c r="H109" i="31"/>
  <c r="I109" i="31" s="1"/>
  <c r="M108" i="31"/>
  <c r="L108" i="31"/>
  <c r="K108" i="31"/>
  <c r="H108" i="31"/>
  <c r="I108" i="31" s="1"/>
  <c r="M107" i="31"/>
  <c r="L107" i="31"/>
  <c r="K107" i="31"/>
  <c r="H107" i="31"/>
  <c r="I107" i="31" s="1"/>
  <c r="M106" i="31"/>
  <c r="L106" i="31"/>
  <c r="K106" i="31"/>
  <c r="H106" i="31"/>
  <c r="I106" i="31" s="1"/>
  <c r="M105" i="31"/>
  <c r="L105" i="31"/>
  <c r="K105" i="31"/>
  <c r="H105" i="31"/>
  <c r="I105" i="31" s="1"/>
  <c r="M104" i="31"/>
  <c r="L104" i="31"/>
  <c r="K104" i="31"/>
  <c r="H104" i="31"/>
  <c r="I104" i="31" s="1"/>
  <c r="M103" i="31"/>
  <c r="L103" i="31"/>
  <c r="K103" i="31"/>
  <c r="H103" i="31"/>
  <c r="I103" i="31" s="1"/>
  <c r="M102" i="31"/>
  <c r="L102" i="31"/>
  <c r="K102" i="31"/>
  <c r="H102" i="31"/>
  <c r="I102" i="31" s="1"/>
  <c r="M101" i="31"/>
  <c r="L101" i="31"/>
  <c r="K101" i="31"/>
  <c r="H101" i="31"/>
  <c r="I101" i="31" s="1"/>
  <c r="M100" i="31"/>
  <c r="L100" i="31"/>
  <c r="K100" i="31"/>
  <c r="H100" i="31"/>
  <c r="I100" i="31" s="1"/>
  <c r="M99" i="31"/>
  <c r="L99" i="31"/>
  <c r="K99" i="31"/>
  <c r="H99" i="31"/>
  <c r="I99" i="31" s="1"/>
  <c r="M98" i="31"/>
  <c r="L98" i="31"/>
  <c r="K98" i="31"/>
  <c r="H98" i="31"/>
  <c r="I98" i="31" s="1"/>
  <c r="M97" i="31"/>
  <c r="L97" i="31"/>
  <c r="K97" i="31"/>
  <c r="H97" i="31"/>
  <c r="I97" i="31" s="1"/>
  <c r="M96" i="31"/>
  <c r="L96" i="31"/>
  <c r="K96" i="31"/>
  <c r="H96" i="31"/>
  <c r="I96" i="31" s="1"/>
  <c r="M95" i="31"/>
  <c r="L95" i="31"/>
  <c r="K95" i="31"/>
  <c r="H95" i="31"/>
  <c r="I95" i="31" s="1"/>
  <c r="M94" i="31"/>
  <c r="L94" i="31"/>
  <c r="K94" i="31"/>
  <c r="H94" i="31"/>
  <c r="I94" i="31" s="1"/>
  <c r="M93" i="31"/>
  <c r="L93" i="31"/>
  <c r="K93" i="31"/>
  <c r="H93" i="31"/>
  <c r="I93" i="31" s="1"/>
  <c r="M92" i="31"/>
  <c r="L92" i="31"/>
  <c r="K92" i="31"/>
  <c r="H92" i="31"/>
  <c r="I92" i="31" s="1"/>
  <c r="M91" i="31"/>
  <c r="L91" i="31"/>
  <c r="K91" i="31"/>
  <c r="H91" i="31"/>
  <c r="I91" i="31" s="1"/>
  <c r="M90" i="31"/>
  <c r="L90" i="31"/>
  <c r="K90" i="31"/>
  <c r="H90" i="31"/>
  <c r="I90" i="31" s="1"/>
  <c r="M89" i="31"/>
  <c r="L89" i="31"/>
  <c r="K89" i="31"/>
  <c r="H89" i="31"/>
  <c r="I89" i="31" s="1"/>
  <c r="M88" i="31"/>
  <c r="L88" i="31"/>
  <c r="K88" i="31"/>
  <c r="H88" i="31"/>
  <c r="I88" i="31" s="1"/>
  <c r="M87" i="31"/>
  <c r="L87" i="31"/>
  <c r="K87" i="31"/>
  <c r="H87" i="31"/>
  <c r="I87" i="31" s="1"/>
  <c r="M86" i="31"/>
  <c r="L86" i="31"/>
  <c r="K86" i="31"/>
  <c r="H86" i="31"/>
  <c r="I86" i="31" s="1"/>
  <c r="M85" i="31"/>
  <c r="L85" i="31"/>
  <c r="K85" i="31"/>
  <c r="H85" i="31"/>
  <c r="I85" i="31" s="1"/>
  <c r="M84" i="31"/>
  <c r="L84" i="31"/>
  <c r="K84" i="31"/>
  <c r="H84" i="31"/>
  <c r="I84" i="31" s="1"/>
  <c r="M83" i="31"/>
  <c r="L83" i="31"/>
  <c r="K83" i="31"/>
  <c r="H83" i="31"/>
  <c r="I83" i="31" s="1"/>
  <c r="M82" i="31"/>
  <c r="L82" i="31"/>
  <c r="K82" i="31"/>
  <c r="H82" i="31"/>
  <c r="I82" i="31" s="1"/>
  <c r="M81" i="31"/>
  <c r="L81" i="31"/>
  <c r="K81" i="31"/>
  <c r="H81" i="31"/>
  <c r="I81" i="31" s="1"/>
  <c r="M80" i="31"/>
  <c r="L80" i="31"/>
  <c r="K80" i="31"/>
  <c r="H80" i="31"/>
  <c r="I80" i="31" s="1"/>
  <c r="M79" i="31"/>
  <c r="L79" i="31"/>
  <c r="K79" i="31"/>
  <c r="H79" i="31"/>
  <c r="I79" i="31" s="1"/>
  <c r="M78" i="31"/>
  <c r="L78" i="31"/>
  <c r="K78" i="31"/>
  <c r="H78" i="31"/>
  <c r="I78" i="31" s="1"/>
  <c r="M77" i="31"/>
  <c r="L77" i="31"/>
  <c r="K77" i="31"/>
  <c r="H77" i="31"/>
  <c r="I77" i="31" s="1"/>
  <c r="M76" i="31"/>
  <c r="L76" i="31"/>
  <c r="K76" i="31"/>
  <c r="H76" i="31"/>
  <c r="I76" i="31" s="1"/>
  <c r="M75" i="31"/>
  <c r="L75" i="31"/>
  <c r="K75" i="31"/>
  <c r="H75" i="31"/>
  <c r="I75" i="31" s="1"/>
  <c r="M74" i="31"/>
  <c r="L74" i="31"/>
  <c r="K74" i="31"/>
  <c r="H74" i="31"/>
  <c r="I74" i="31" s="1"/>
  <c r="M73" i="31"/>
  <c r="L73" i="31"/>
  <c r="K73" i="31"/>
  <c r="H73" i="31"/>
  <c r="I73" i="31" s="1"/>
  <c r="M72" i="31"/>
  <c r="L72" i="31"/>
  <c r="K72" i="31"/>
  <c r="H72" i="31"/>
  <c r="I72" i="31" s="1"/>
  <c r="M71" i="31"/>
  <c r="L71" i="31"/>
  <c r="K71" i="31"/>
  <c r="H71" i="31"/>
  <c r="I71" i="31" s="1"/>
  <c r="M70" i="31"/>
  <c r="L70" i="31"/>
  <c r="K70" i="31"/>
  <c r="H70" i="31"/>
  <c r="I70" i="31" s="1"/>
  <c r="M69" i="31"/>
  <c r="L69" i="31"/>
  <c r="K69" i="31"/>
  <c r="H69" i="31"/>
  <c r="I69" i="31" s="1"/>
  <c r="M68" i="31"/>
  <c r="L68" i="31"/>
  <c r="K68" i="31"/>
  <c r="H68" i="31"/>
  <c r="I68" i="31" s="1"/>
  <c r="M67" i="31"/>
  <c r="L67" i="31"/>
  <c r="K67" i="31"/>
  <c r="H67" i="31"/>
  <c r="I67" i="31" s="1"/>
  <c r="M66" i="31"/>
  <c r="L66" i="31"/>
  <c r="K66" i="31"/>
  <c r="H66" i="31"/>
  <c r="I66" i="31" s="1"/>
  <c r="M65" i="31"/>
  <c r="L65" i="31"/>
  <c r="K65" i="31"/>
  <c r="H65" i="31"/>
  <c r="I65" i="31" s="1"/>
  <c r="M64" i="31"/>
  <c r="L64" i="31"/>
  <c r="K64" i="31"/>
  <c r="H64" i="31"/>
  <c r="I64" i="31" s="1"/>
  <c r="M63" i="31"/>
  <c r="L63" i="31"/>
  <c r="K63" i="31"/>
  <c r="H63" i="31"/>
  <c r="I63" i="31" s="1"/>
  <c r="M62" i="31"/>
  <c r="L62" i="31"/>
  <c r="K62" i="31"/>
  <c r="H62" i="31"/>
  <c r="I62" i="31" s="1"/>
  <c r="M61" i="31"/>
  <c r="L61" i="31"/>
  <c r="K61" i="31"/>
  <c r="H61" i="31"/>
  <c r="I61" i="31" s="1"/>
  <c r="M60" i="31"/>
  <c r="L60" i="31"/>
  <c r="K60" i="31"/>
  <c r="H60" i="31"/>
  <c r="I60" i="31" s="1"/>
  <c r="M59" i="31"/>
  <c r="L59" i="31"/>
  <c r="K59" i="31"/>
  <c r="H59" i="31"/>
  <c r="I59" i="31" s="1"/>
  <c r="M58" i="31"/>
  <c r="L58" i="31"/>
  <c r="K58" i="31"/>
  <c r="H58" i="31"/>
  <c r="I58" i="31" s="1"/>
  <c r="M57" i="31"/>
  <c r="L57" i="31"/>
  <c r="K57" i="31"/>
  <c r="H57" i="31"/>
  <c r="I57" i="31" s="1"/>
  <c r="M56" i="31"/>
  <c r="L56" i="31"/>
  <c r="K56" i="31"/>
  <c r="H56" i="31"/>
  <c r="I56" i="31" s="1"/>
  <c r="M55" i="31"/>
  <c r="L55" i="31"/>
  <c r="K55" i="31"/>
  <c r="H55" i="31"/>
  <c r="I55" i="31" s="1"/>
  <c r="M54" i="31"/>
  <c r="L54" i="31"/>
  <c r="K54" i="31"/>
  <c r="H54" i="31"/>
  <c r="I54" i="31" s="1"/>
  <c r="M53" i="31"/>
  <c r="L53" i="31"/>
  <c r="K53" i="31"/>
  <c r="H53" i="31"/>
  <c r="I53" i="31" s="1"/>
  <c r="M52" i="31"/>
  <c r="L52" i="31"/>
  <c r="K52" i="31"/>
  <c r="H52" i="31"/>
  <c r="I52" i="31" s="1"/>
  <c r="M51" i="31"/>
  <c r="L51" i="31"/>
  <c r="K51" i="31"/>
  <c r="H51" i="31"/>
  <c r="I51" i="31" s="1"/>
  <c r="M50" i="31"/>
  <c r="L50" i="31"/>
  <c r="K50" i="31"/>
  <c r="H50" i="31"/>
  <c r="I50" i="31" s="1"/>
  <c r="M49" i="31"/>
  <c r="L49" i="31"/>
  <c r="K49" i="31"/>
  <c r="H49" i="31"/>
  <c r="I49" i="31" s="1"/>
  <c r="M48" i="31"/>
  <c r="L48" i="31"/>
  <c r="K48" i="31"/>
  <c r="H48" i="31"/>
  <c r="I48" i="31" s="1"/>
  <c r="M47" i="31"/>
  <c r="L47" i="31"/>
  <c r="K47" i="31"/>
  <c r="H47" i="31"/>
  <c r="I47" i="31" s="1"/>
  <c r="M46" i="31"/>
  <c r="L46" i="31"/>
  <c r="K46" i="31"/>
  <c r="H46" i="31"/>
  <c r="I46" i="31" s="1"/>
  <c r="M45" i="31"/>
  <c r="L45" i="31"/>
  <c r="K45" i="31"/>
  <c r="H45" i="31"/>
  <c r="I45" i="31" s="1"/>
  <c r="M44" i="31"/>
  <c r="L44" i="31"/>
  <c r="K44" i="31"/>
  <c r="H44" i="31"/>
  <c r="I44" i="31" s="1"/>
  <c r="M43" i="31"/>
  <c r="L43" i="31"/>
  <c r="K43" i="31"/>
  <c r="H43" i="31"/>
  <c r="I43" i="31" s="1"/>
  <c r="M42" i="31"/>
  <c r="L42" i="31"/>
  <c r="K42" i="31"/>
  <c r="H42" i="31"/>
  <c r="I42" i="31" s="1"/>
  <c r="M41" i="31"/>
  <c r="L41" i="31"/>
  <c r="K41" i="31"/>
  <c r="H41" i="31"/>
  <c r="I41" i="31" s="1"/>
  <c r="M40" i="31"/>
  <c r="L40" i="31"/>
  <c r="K40" i="31"/>
  <c r="H40" i="31"/>
  <c r="I40" i="31" s="1"/>
  <c r="M39" i="31"/>
  <c r="L39" i="31"/>
  <c r="K39" i="31"/>
  <c r="H39" i="31"/>
  <c r="I39" i="31" s="1"/>
  <c r="M38" i="31"/>
  <c r="L38" i="31"/>
  <c r="K38" i="31"/>
  <c r="H38" i="31"/>
  <c r="I38" i="31" s="1"/>
  <c r="M37" i="31"/>
  <c r="L37" i="31"/>
  <c r="K37" i="31"/>
  <c r="H37" i="31"/>
  <c r="I37" i="31" s="1"/>
  <c r="M36" i="31"/>
  <c r="L36" i="31"/>
  <c r="K36" i="31"/>
  <c r="H36" i="31"/>
  <c r="I36" i="31" s="1"/>
  <c r="M35" i="31"/>
  <c r="L35" i="31"/>
  <c r="K35" i="31"/>
  <c r="H35" i="31"/>
  <c r="I35" i="31" s="1"/>
  <c r="M34" i="31"/>
  <c r="L34" i="31"/>
  <c r="K34" i="31"/>
  <c r="H34" i="31"/>
  <c r="I34" i="31" s="1"/>
  <c r="M33" i="31"/>
  <c r="L33" i="31"/>
  <c r="K33" i="31"/>
  <c r="H33" i="31"/>
  <c r="I33" i="31" s="1"/>
  <c r="M32" i="31"/>
  <c r="L32" i="31"/>
  <c r="K32" i="31"/>
  <c r="H32" i="31"/>
  <c r="I32" i="31" s="1"/>
  <c r="M31" i="31"/>
  <c r="L31" i="31"/>
  <c r="K31" i="31"/>
  <c r="H31" i="31"/>
  <c r="I31" i="31" s="1"/>
  <c r="M30" i="31"/>
  <c r="L30" i="31"/>
  <c r="K30" i="31"/>
  <c r="H30" i="31"/>
  <c r="I30" i="31" s="1"/>
  <c r="M29" i="31"/>
  <c r="L29" i="31"/>
  <c r="K29" i="31"/>
  <c r="H29" i="31"/>
  <c r="I29" i="31" s="1"/>
  <c r="M28" i="31"/>
  <c r="L28" i="31"/>
  <c r="K28" i="31"/>
  <c r="H28" i="31"/>
  <c r="I28" i="31" s="1"/>
  <c r="M27" i="31"/>
  <c r="L27" i="31"/>
  <c r="K27" i="31"/>
  <c r="H27" i="31"/>
  <c r="I27" i="31" s="1"/>
  <c r="M26" i="31"/>
  <c r="L26" i="31"/>
  <c r="K26" i="31"/>
  <c r="H26" i="31"/>
  <c r="I26" i="31" s="1"/>
  <c r="M25" i="31"/>
  <c r="L25" i="31"/>
  <c r="K25" i="31"/>
  <c r="H25" i="31"/>
  <c r="I25" i="31" s="1"/>
  <c r="M24" i="31"/>
  <c r="L24" i="31"/>
  <c r="K24" i="31"/>
  <c r="H24" i="31"/>
  <c r="I24" i="31" s="1"/>
  <c r="M23" i="31"/>
  <c r="L23" i="31"/>
  <c r="K23" i="31"/>
  <c r="H23" i="31"/>
  <c r="I23" i="31" s="1"/>
  <c r="M22" i="31"/>
  <c r="L22" i="31"/>
  <c r="K22" i="31"/>
  <c r="H22" i="31"/>
  <c r="I22" i="31" s="1"/>
  <c r="M21" i="31"/>
  <c r="L21" i="31"/>
  <c r="K21" i="31"/>
  <c r="H21" i="31"/>
  <c r="I21" i="31" s="1"/>
  <c r="M20" i="31"/>
  <c r="L20" i="31"/>
  <c r="K20" i="31"/>
  <c r="H20" i="31"/>
  <c r="I20" i="31" s="1"/>
  <c r="M19" i="31"/>
  <c r="L19" i="31"/>
  <c r="K19" i="31"/>
  <c r="H19" i="31"/>
  <c r="I19" i="31" s="1"/>
  <c r="M18" i="31"/>
  <c r="L18" i="31"/>
  <c r="K18" i="31"/>
  <c r="H18" i="31"/>
  <c r="I18" i="31" s="1"/>
  <c r="M17" i="31"/>
  <c r="L17" i="31"/>
  <c r="K17" i="31"/>
  <c r="H17" i="31"/>
  <c r="I17" i="31" s="1"/>
  <c r="M16" i="31"/>
  <c r="L16" i="31"/>
  <c r="K16" i="31"/>
  <c r="H16" i="31"/>
  <c r="I16" i="31" s="1"/>
  <c r="M15" i="31"/>
  <c r="L15" i="31"/>
  <c r="K15" i="31"/>
  <c r="H15" i="31"/>
  <c r="I15" i="31" s="1"/>
  <c r="M14" i="31"/>
  <c r="L14" i="31"/>
  <c r="K14" i="31"/>
  <c r="H14" i="31"/>
  <c r="I14" i="31" s="1"/>
  <c r="M13" i="31"/>
  <c r="L13" i="31"/>
  <c r="K13" i="31"/>
  <c r="H13" i="31"/>
  <c r="I13" i="31" s="1"/>
  <c r="M12" i="31"/>
  <c r="L12" i="31"/>
  <c r="K12" i="31"/>
  <c r="H12" i="31"/>
  <c r="I12" i="31" s="1"/>
  <c r="M11" i="31"/>
  <c r="L11" i="31"/>
  <c r="K11" i="31"/>
  <c r="H11" i="31"/>
  <c r="I11" i="31" s="1"/>
  <c r="M10" i="31"/>
  <c r="L10" i="31"/>
  <c r="K10" i="31"/>
  <c r="H10" i="31"/>
  <c r="I10" i="31" s="1"/>
  <c r="M9" i="31"/>
  <c r="L9" i="31"/>
  <c r="K9" i="31"/>
  <c r="H9" i="31"/>
  <c r="I9" i="31" s="1"/>
  <c r="M8" i="31"/>
  <c r="L8" i="31"/>
  <c r="K8" i="31"/>
  <c r="H8" i="31"/>
  <c r="I8" i="31" s="1"/>
  <c r="M7" i="31"/>
  <c r="L7" i="31"/>
  <c r="K7" i="31"/>
  <c r="H7" i="31"/>
  <c r="I7" i="31" s="1"/>
  <c r="M6" i="31"/>
  <c r="L6" i="31"/>
  <c r="K6" i="31"/>
  <c r="H6" i="31"/>
  <c r="I6" i="31" s="1"/>
  <c r="M5" i="31"/>
  <c r="L5" i="31"/>
  <c r="K5" i="31"/>
  <c r="H5" i="31"/>
  <c r="I5" i="31" s="1"/>
  <c r="M4" i="31"/>
  <c r="L4" i="31"/>
  <c r="K4" i="31"/>
  <c r="H4" i="31"/>
  <c r="I4" i="31" s="1"/>
  <c r="M3" i="31"/>
  <c r="L3" i="31"/>
  <c r="K3" i="31"/>
  <c r="H3" i="31"/>
  <c r="I3" i="31" s="1"/>
  <c r="M2" i="31"/>
  <c r="L2" i="31"/>
  <c r="K2" i="31"/>
  <c r="H2" i="31"/>
  <c r="I2" i="31" s="1"/>
  <c r="B753" i="30"/>
  <c r="C753" i="30" s="1"/>
  <c r="D753" i="30" s="1"/>
  <c r="L750" i="30"/>
  <c r="K750" i="30"/>
  <c r="I750" i="30"/>
  <c r="H750" i="30"/>
  <c r="L749" i="30"/>
  <c r="K749" i="30"/>
  <c r="I749" i="30"/>
  <c r="H749" i="30"/>
  <c r="L748" i="30"/>
  <c r="K748" i="30"/>
  <c r="H748" i="30"/>
  <c r="I748" i="30" s="1"/>
  <c r="L747" i="30"/>
  <c r="K747" i="30"/>
  <c r="H747" i="30"/>
  <c r="I747" i="30" s="1"/>
  <c r="L746" i="30"/>
  <c r="K746" i="30"/>
  <c r="H746" i="30"/>
  <c r="I746" i="30" s="1"/>
  <c r="L745" i="30"/>
  <c r="K745" i="30"/>
  <c r="H745" i="30"/>
  <c r="I745" i="30" s="1"/>
  <c r="L744" i="30"/>
  <c r="K744" i="30"/>
  <c r="H744" i="30"/>
  <c r="I744" i="30" s="1"/>
  <c r="L743" i="30"/>
  <c r="K743" i="30"/>
  <c r="H743" i="30"/>
  <c r="I743" i="30" s="1"/>
  <c r="L742" i="30"/>
  <c r="K742" i="30"/>
  <c r="I742" i="30"/>
  <c r="H742" i="30"/>
  <c r="L741" i="30"/>
  <c r="K741" i="30"/>
  <c r="H741" i="30"/>
  <c r="I741" i="30" s="1"/>
  <c r="L740" i="30"/>
  <c r="K740" i="30"/>
  <c r="I740" i="30"/>
  <c r="H740" i="30"/>
  <c r="L739" i="30"/>
  <c r="K739" i="30"/>
  <c r="H739" i="30"/>
  <c r="I739" i="30" s="1"/>
  <c r="L738" i="30"/>
  <c r="K738" i="30"/>
  <c r="I738" i="30"/>
  <c r="H738" i="30"/>
  <c r="L737" i="30"/>
  <c r="K737" i="30"/>
  <c r="H737" i="30"/>
  <c r="I737" i="30" s="1"/>
  <c r="L736" i="30"/>
  <c r="K736" i="30"/>
  <c r="H736" i="30"/>
  <c r="I736" i="30" s="1"/>
  <c r="L735" i="30"/>
  <c r="K735" i="30"/>
  <c r="I735" i="30"/>
  <c r="H735" i="30"/>
  <c r="L734" i="30"/>
  <c r="K734" i="30"/>
  <c r="H734" i="30"/>
  <c r="I734" i="30" s="1"/>
  <c r="L733" i="30"/>
  <c r="K733" i="30"/>
  <c r="H733" i="30"/>
  <c r="I733" i="30" s="1"/>
  <c r="L732" i="30"/>
  <c r="K732" i="30"/>
  <c r="H732" i="30"/>
  <c r="I732" i="30" s="1"/>
  <c r="L731" i="30"/>
  <c r="K731" i="30"/>
  <c r="H731" i="30"/>
  <c r="I731" i="30" s="1"/>
  <c r="L730" i="30"/>
  <c r="K730" i="30"/>
  <c r="H730" i="30"/>
  <c r="I730" i="30" s="1"/>
  <c r="L729" i="30"/>
  <c r="K729" i="30"/>
  <c r="H729" i="30"/>
  <c r="I729" i="30" s="1"/>
  <c r="L728" i="30"/>
  <c r="K728" i="30"/>
  <c r="I728" i="30"/>
  <c r="H728" i="30"/>
  <c r="L727" i="30"/>
  <c r="K727" i="30"/>
  <c r="H727" i="30"/>
  <c r="I727" i="30" s="1"/>
  <c r="L726" i="30"/>
  <c r="K726" i="30"/>
  <c r="H726" i="30"/>
  <c r="I726" i="30" s="1"/>
  <c r="L725" i="30"/>
  <c r="K725" i="30"/>
  <c r="H725" i="30"/>
  <c r="I725" i="30" s="1"/>
  <c r="L724" i="30"/>
  <c r="K724" i="30"/>
  <c r="H724" i="30"/>
  <c r="I724" i="30" s="1"/>
  <c r="L723" i="30"/>
  <c r="K723" i="30"/>
  <c r="H723" i="30"/>
  <c r="I723" i="30" s="1"/>
  <c r="L722" i="30"/>
  <c r="K722" i="30"/>
  <c r="H722" i="30"/>
  <c r="I722" i="30" s="1"/>
  <c r="L721" i="30"/>
  <c r="K721" i="30"/>
  <c r="H721" i="30"/>
  <c r="I721" i="30" s="1"/>
  <c r="L720" i="30"/>
  <c r="K720" i="30"/>
  <c r="H720" i="30"/>
  <c r="I720" i="30" s="1"/>
  <c r="L719" i="30"/>
  <c r="K719" i="30"/>
  <c r="H719" i="30"/>
  <c r="I719" i="30" s="1"/>
  <c r="L718" i="30"/>
  <c r="K718" i="30"/>
  <c r="I718" i="30"/>
  <c r="H718" i="30"/>
  <c r="L717" i="30"/>
  <c r="K717" i="30"/>
  <c r="H717" i="30"/>
  <c r="I717" i="30" s="1"/>
  <c r="L716" i="30"/>
  <c r="K716" i="30"/>
  <c r="I716" i="30"/>
  <c r="H716" i="30"/>
  <c r="L715" i="30"/>
  <c r="K715" i="30"/>
  <c r="H715" i="30"/>
  <c r="I715" i="30" s="1"/>
  <c r="L714" i="30"/>
  <c r="K714" i="30"/>
  <c r="H714" i="30"/>
  <c r="I714" i="30" s="1"/>
  <c r="L713" i="30"/>
  <c r="K713" i="30"/>
  <c r="I713" i="30"/>
  <c r="H713" i="30"/>
  <c r="L712" i="30"/>
  <c r="K712" i="30"/>
  <c r="H712" i="30"/>
  <c r="I712" i="30" s="1"/>
  <c r="L711" i="30"/>
  <c r="K711" i="30"/>
  <c r="I711" i="30"/>
  <c r="H711" i="30"/>
  <c r="L710" i="30"/>
  <c r="K710" i="30"/>
  <c r="H710" i="30"/>
  <c r="I710" i="30" s="1"/>
  <c r="L709" i="30"/>
  <c r="K709" i="30"/>
  <c r="H709" i="30"/>
  <c r="I709" i="30" s="1"/>
  <c r="L708" i="30"/>
  <c r="K708" i="30"/>
  <c r="H708" i="30"/>
  <c r="I708" i="30" s="1"/>
  <c r="L707" i="30"/>
  <c r="K707" i="30"/>
  <c r="H707" i="30"/>
  <c r="I707" i="30" s="1"/>
  <c r="L706" i="30"/>
  <c r="K706" i="30"/>
  <c r="H706" i="30"/>
  <c r="I706" i="30" s="1"/>
  <c r="L705" i="30"/>
  <c r="K705" i="30"/>
  <c r="H705" i="30"/>
  <c r="I705" i="30" s="1"/>
  <c r="L704" i="30"/>
  <c r="K704" i="30"/>
  <c r="H704" i="30"/>
  <c r="I704" i="30" s="1"/>
  <c r="L703" i="30"/>
  <c r="K703" i="30"/>
  <c r="I703" i="30"/>
  <c r="H703" i="30"/>
  <c r="L702" i="30"/>
  <c r="K702" i="30"/>
  <c r="I702" i="30"/>
  <c r="H702" i="30"/>
  <c r="L701" i="30"/>
  <c r="K701" i="30"/>
  <c r="I701" i="30"/>
  <c r="H701" i="30"/>
  <c r="L700" i="30"/>
  <c r="K700" i="30"/>
  <c r="H700" i="30"/>
  <c r="I700" i="30" s="1"/>
  <c r="L699" i="30"/>
  <c r="K699" i="30"/>
  <c r="H699" i="30"/>
  <c r="I699" i="30" s="1"/>
  <c r="L698" i="30"/>
  <c r="K698" i="30"/>
  <c r="H698" i="30"/>
  <c r="I698" i="30" s="1"/>
  <c r="L697" i="30"/>
  <c r="K697" i="30"/>
  <c r="I697" i="30"/>
  <c r="H697" i="30"/>
  <c r="L696" i="30"/>
  <c r="K696" i="30"/>
  <c r="I696" i="30"/>
  <c r="H696" i="30"/>
  <c r="L695" i="30"/>
  <c r="K695" i="30"/>
  <c r="H695" i="30"/>
  <c r="I695" i="30" s="1"/>
  <c r="L694" i="30"/>
  <c r="K694" i="30"/>
  <c r="H694" i="30"/>
  <c r="I694" i="30" s="1"/>
  <c r="L693" i="30"/>
  <c r="K693" i="30"/>
  <c r="H693" i="30"/>
  <c r="I693" i="30" s="1"/>
  <c r="L692" i="30"/>
  <c r="K692" i="30"/>
  <c r="H692" i="30"/>
  <c r="I692" i="30" s="1"/>
  <c r="L691" i="30"/>
  <c r="K691" i="30"/>
  <c r="H691" i="30"/>
  <c r="I691" i="30" s="1"/>
  <c r="L690" i="30"/>
  <c r="K690" i="30"/>
  <c r="I690" i="30"/>
  <c r="H690" i="30"/>
  <c r="L689" i="30"/>
  <c r="K689" i="30"/>
  <c r="I689" i="30"/>
  <c r="H689" i="30"/>
  <c r="L688" i="30"/>
  <c r="K688" i="30"/>
  <c r="I688" i="30"/>
  <c r="H688" i="30"/>
  <c r="L687" i="30"/>
  <c r="K687" i="30"/>
  <c r="H687" i="30"/>
  <c r="I687" i="30" s="1"/>
  <c r="L686" i="30"/>
  <c r="K686" i="30"/>
  <c r="I686" i="30"/>
  <c r="H686" i="30"/>
  <c r="L685" i="30"/>
  <c r="K685" i="30"/>
  <c r="I685" i="30"/>
  <c r="H685" i="30"/>
  <c r="L684" i="30"/>
  <c r="K684" i="30"/>
  <c r="H684" i="30"/>
  <c r="I684" i="30" s="1"/>
  <c r="L683" i="30"/>
  <c r="K683" i="30"/>
  <c r="H683" i="30"/>
  <c r="I683" i="30" s="1"/>
  <c r="L682" i="30"/>
  <c r="K682" i="30"/>
  <c r="H682" i="30"/>
  <c r="I682" i="30" s="1"/>
  <c r="L681" i="30"/>
  <c r="K681" i="30"/>
  <c r="H681" i="30"/>
  <c r="I681" i="30" s="1"/>
  <c r="L680" i="30"/>
  <c r="K680" i="30"/>
  <c r="H680" i="30"/>
  <c r="I680" i="30" s="1"/>
  <c r="L679" i="30"/>
  <c r="K679" i="30"/>
  <c r="H679" i="30"/>
  <c r="I679" i="30" s="1"/>
  <c r="L678" i="30"/>
  <c r="K678" i="30"/>
  <c r="H678" i="30"/>
  <c r="I678" i="30" s="1"/>
  <c r="L677" i="30"/>
  <c r="K677" i="30"/>
  <c r="H677" i="30"/>
  <c r="I677" i="30" s="1"/>
  <c r="L676" i="30"/>
  <c r="K676" i="30"/>
  <c r="I676" i="30"/>
  <c r="H676" i="30"/>
  <c r="L675" i="30"/>
  <c r="K675" i="30"/>
  <c r="H675" i="30"/>
  <c r="I675" i="30" s="1"/>
  <c r="L674" i="30"/>
  <c r="K674" i="30"/>
  <c r="I674" i="30"/>
  <c r="H674" i="30"/>
  <c r="L673" i="30"/>
  <c r="K673" i="30"/>
  <c r="H673" i="30"/>
  <c r="I673" i="30" s="1"/>
  <c r="L672" i="30"/>
  <c r="K672" i="30"/>
  <c r="I672" i="30"/>
  <c r="H672" i="30"/>
  <c r="L671" i="30"/>
  <c r="K671" i="30"/>
  <c r="I671" i="30"/>
  <c r="H671" i="30"/>
  <c r="L670" i="30"/>
  <c r="K670" i="30"/>
  <c r="H670" i="30"/>
  <c r="I670" i="30" s="1"/>
  <c r="L669" i="30"/>
  <c r="K669" i="30"/>
  <c r="I669" i="30"/>
  <c r="H669" i="30"/>
  <c r="L668" i="30"/>
  <c r="K668" i="30"/>
  <c r="H668" i="30"/>
  <c r="I668" i="30" s="1"/>
  <c r="L667" i="30"/>
  <c r="K667" i="30"/>
  <c r="I667" i="30"/>
  <c r="H667" i="30"/>
  <c r="L666" i="30"/>
  <c r="K666" i="30"/>
  <c r="I666" i="30"/>
  <c r="H666" i="30"/>
  <c r="L665" i="30"/>
  <c r="K665" i="30"/>
  <c r="H665" i="30"/>
  <c r="I665" i="30" s="1"/>
  <c r="L664" i="30"/>
  <c r="K664" i="30"/>
  <c r="H664" i="30"/>
  <c r="I664" i="30" s="1"/>
  <c r="L663" i="30"/>
  <c r="K663" i="30"/>
  <c r="I663" i="30"/>
  <c r="H663" i="30"/>
  <c r="L662" i="30"/>
  <c r="K662" i="30"/>
  <c r="I662" i="30"/>
  <c r="H662" i="30"/>
  <c r="L661" i="30"/>
  <c r="K661" i="30"/>
  <c r="H661" i="30"/>
  <c r="I661" i="30" s="1"/>
  <c r="L660" i="30"/>
  <c r="K660" i="30"/>
  <c r="H660" i="30"/>
  <c r="I660" i="30" s="1"/>
  <c r="L659" i="30"/>
  <c r="K659" i="30"/>
  <c r="H659" i="30"/>
  <c r="I659" i="30" s="1"/>
  <c r="L658" i="30"/>
  <c r="K658" i="30"/>
  <c r="I658" i="30"/>
  <c r="H658" i="30"/>
  <c r="L657" i="30"/>
  <c r="K657" i="30"/>
  <c r="I657" i="30"/>
  <c r="H657" i="30"/>
  <c r="L656" i="30"/>
  <c r="K656" i="30"/>
  <c r="H656" i="30"/>
  <c r="I656" i="30" s="1"/>
  <c r="L655" i="30"/>
  <c r="K655" i="30"/>
  <c r="I655" i="30"/>
  <c r="H655" i="30"/>
  <c r="L654" i="30"/>
  <c r="K654" i="30"/>
  <c r="H654" i="30"/>
  <c r="I654" i="30" s="1"/>
  <c r="L653" i="30"/>
  <c r="K653" i="30"/>
  <c r="H653" i="30"/>
  <c r="I653" i="30" s="1"/>
  <c r="L652" i="30"/>
  <c r="K652" i="30"/>
  <c r="I652" i="30"/>
  <c r="H652" i="30"/>
  <c r="L651" i="30"/>
  <c r="K651" i="30"/>
  <c r="H651" i="30"/>
  <c r="I651" i="30" s="1"/>
  <c r="L650" i="30"/>
  <c r="K650" i="30"/>
  <c r="H650" i="30"/>
  <c r="I650" i="30" s="1"/>
  <c r="L649" i="30"/>
  <c r="K649" i="30"/>
  <c r="I649" i="30"/>
  <c r="H649" i="30"/>
  <c r="L648" i="30"/>
  <c r="K648" i="30"/>
  <c r="I648" i="30"/>
  <c r="H648" i="30"/>
  <c r="L647" i="30"/>
  <c r="K647" i="30"/>
  <c r="H647" i="30"/>
  <c r="I647" i="30" s="1"/>
  <c r="L646" i="30"/>
  <c r="K646" i="30"/>
  <c r="H646" i="30"/>
  <c r="I646" i="30" s="1"/>
  <c r="L645" i="30"/>
  <c r="K645" i="30"/>
  <c r="H645" i="30"/>
  <c r="I645" i="30" s="1"/>
  <c r="L644" i="30"/>
  <c r="K644" i="30"/>
  <c r="H644" i="30"/>
  <c r="I644" i="30" s="1"/>
  <c r="L643" i="30"/>
  <c r="K643" i="30"/>
  <c r="H643" i="30"/>
  <c r="I643" i="30" s="1"/>
  <c r="L642" i="30"/>
  <c r="K642" i="30"/>
  <c r="H642" i="30"/>
  <c r="I642" i="30" s="1"/>
  <c r="L641" i="30"/>
  <c r="K641" i="30"/>
  <c r="H641" i="30"/>
  <c r="I641" i="30" s="1"/>
  <c r="L640" i="30"/>
  <c r="K640" i="30"/>
  <c r="H640" i="30"/>
  <c r="I640" i="30" s="1"/>
  <c r="L639" i="30"/>
  <c r="K639" i="30"/>
  <c r="H639" i="30"/>
  <c r="I639" i="30" s="1"/>
  <c r="L638" i="30"/>
  <c r="K638" i="30"/>
  <c r="H638" i="30"/>
  <c r="I638" i="30" s="1"/>
  <c r="L637" i="30"/>
  <c r="K637" i="30"/>
  <c r="I637" i="30"/>
  <c r="H637" i="30"/>
  <c r="L636" i="30"/>
  <c r="K636" i="30"/>
  <c r="H636" i="30"/>
  <c r="I636" i="30" s="1"/>
  <c r="L635" i="30"/>
  <c r="K635" i="30"/>
  <c r="H635" i="30"/>
  <c r="I635" i="30" s="1"/>
  <c r="L634" i="30"/>
  <c r="K634" i="30"/>
  <c r="I634" i="30"/>
  <c r="H634" i="30"/>
  <c r="L633" i="30"/>
  <c r="K633" i="30"/>
  <c r="H633" i="30"/>
  <c r="I633" i="30" s="1"/>
  <c r="L632" i="30"/>
  <c r="K632" i="30"/>
  <c r="H632" i="30"/>
  <c r="I632" i="30" s="1"/>
  <c r="L631" i="30"/>
  <c r="K631" i="30"/>
  <c r="I631" i="30"/>
  <c r="H631" i="30"/>
  <c r="L630" i="30"/>
  <c r="K630" i="30"/>
  <c r="I630" i="30"/>
  <c r="H630" i="30"/>
  <c r="L629" i="30"/>
  <c r="K629" i="30"/>
  <c r="H629" i="30"/>
  <c r="I629" i="30" s="1"/>
  <c r="L628" i="30"/>
  <c r="K628" i="30"/>
  <c r="H628" i="30"/>
  <c r="I628" i="30" s="1"/>
  <c r="L627" i="30"/>
  <c r="K627" i="30"/>
  <c r="H627" i="30"/>
  <c r="I627" i="30" s="1"/>
  <c r="L626" i="30"/>
  <c r="K626" i="30"/>
  <c r="H626" i="30"/>
  <c r="I626" i="30" s="1"/>
  <c r="L625" i="30"/>
  <c r="K625" i="30"/>
  <c r="H625" i="30"/>
  <c r="I625" i="30" s="1"/>
  <c r="L624" i="30"/>
  <c r="K624" i="30"/>
  <c r="H624" i="30"/>
  <c r="I624" i="30" s="1"/>
  <c r="L623" i="30"/>
  <c r="K623" i="30"/>
  <c r="H623" i="30"/>
  <c r="I623" i="30" s="1"/>
  <c r="L622" i="30"/>
  <c r="K622" i="30"/>
  <c r="H622" i="30"/>
  <c r="I622" i="30" s="1"/>
  <c r="L621" i="30"/>
  <c r="K621" i="30"/>
  <c r="H621" i="30"/>
  <c r="I621" i="30" s="1"/>
  <c r="L620" i="30"/>
  <c r="K620" i="30"/>
  <c r="I620" i="30"/>
  <c r="H620" i="30"/>
  <c r="L619" i="30"/>
  <c r="K619" i="30"/>
  <c r="H619" i="30"/>
  <c r="I619" i="30" s="1"/>
  <c r="L618" i="30"/>
  <c r="K618" i="30"/>
  <c r="H618" i="30"/>
  <c r="I618" i="30" s="1"/>
  <c r="L617" i="30"/>
  <c r="K617" i="30"/>
  <c r="H617" i="30"/>
  <c r="I617" i="30" s="1"/>
  <c r="L616" i="30"/>
  <c r="K616" i="30"/>
  <c r="H616" i="30"/>
  <c r="I616" i="30" s="1"/>
  <c r="L615" i="30"/>
  <c r="K615" i="30"/>
  <c r="H615" i="30"/>
  <c r="I615" i="30" s="1"/>
  <c r="L614" i="30"/>
  <c r="K614" i="30"/>
  <c r="H614" i="30"/>
  <c r="I614" i="30" s="1"/>
  <c r="L613" i="30"/>
  <c r="K613" i="30"/>
  <c r="H613" i="30"/>
  <c r="I613" i="30" s="1"/>
  <c r="L612" i="30"/>
  <c r="K612" i="30"/>
  <c r="H612" i="30"/>
  <c r="I612" i="30" s="1"/>
  <c r="L611" i="30"/>
  <c r="K611" i="30"/>
  <c r="I611" i="30"/>
  <c r="H611" i="30"/>
  <c r="L610" i="30"/>
  <c r="K610" i="30"/>
  <c r="I610" i="30"/>
  <c r="H610" i="30"/>
  <c r="L609" i="30"/>
  <c r="K609" i="30"/>
  <c r="H609" i="30"/>
  <c r="I609" i="30" s="1"/>
  <c r="L608" i="30"/>
  <c r="K608" i="30"/>
  <c r="I608" i="30"/>
  <c r="H608" i="30"/>
  <c r="L607" i="30"/>
  <c r="K607" i="30"/>
  <c r="H607" i="30"/>
  <c r="I607" i="30" s="1"/>
  <c r="L606" i="30"/>
  <c r="K606" i="30"/>
  <c r="H606" i="30"/>
  <c r="I606" i="30" s="1"/>
  <c r="L605" i="30"/>
  <c r="K605" i="30"/>
  <c r="I605" i="30"/>
  <c r="H605" i="30"/>
  <c r="L604" i="30"/>
  <c r="K604" i="30"/>
  <c r="H604" i="30"/>
  <c r="I604" i="30" s="1"/>
  <c r="L603" i="30"/>
  <c r="K603" i="30"/>
  <c r="H603" i="30"/>
  <c r="I603" i="30" s="1"/>
  <c r="L602" i="30"/>
  <c r="K602" i="30"/>
  <c r="I602" i="30"/>
  <c r="H602" i="30"/>
  <c r="L601" i="30"/>
  <c r="K601" i="30"/>
  <c r="H601" i="30"/>
  <c r="I601" i="30" s="1"/>
  <c r="L600" i="30"/>
  <c r="K600" i="30"/>
  <c r="I600" i="30"/>
  <c r="H600" i="30"/>
  <c r="L599" i="30"/>
  <c r="K599" i="30"/>
  <c r="H599" i="30"/>
  <c r="I599" i="30" s="1"/>
  <c r="L598" i="30"/>
  <c r="K598" i="30"/>
  <c r="H598" i="30"/>
  <c r="I598" i="30" s="1"/>
  <c r="L597" i="30"/>
  <c r="K597" i="30"/>
  <c r="H597" i="30"/>
  <c r="I597" i="30" s="1"/>
  <c r="L596" i="30"/>
  <c r="K596" i="30"/>
  <c r="H596" i="30"/>
  <c r="I596" i="30" s="1"/>
  <c r="L595" i="30"/>
  <c r="K595" i="30"/>
  <c r="H595" i="30"/>
  <c r="I595" i="30" s="1"/>
  <c r="L594" i="30"/>
  <c r="K594" i="30"/>
  <c r="H594" i="30"/>
  <c r="I594" i="30" s="1"/>
  <c r="L593" i="30"/>
  <c r="K593" i="30"/>
  <c r="H593" i="30"/>
  <c r="I593" i="30" s="1"/>
  <c r="L592" i="30"/>
  <c r="K592" i="30"/>
  <c r="H592" i="30"/>
  <c r="I592" i="30" s="1"/>
  <c r="L591" i="30"/>
  <c r="K591" i="30"/>
  <c r="I591" i="30"/>
  <c r="H591" i="30"/>
  <c r="L590" i="30"/>
  <c r="K590" i="30"/>
  <c r="I590" i="30"/>
  <c r="H590" i="30"/>
  <c r="L589" i="30"/>
  <c r="K589" i="30"/>
  <c r="I589" i="30"/>
  <c r="H589" i="30"/>
  <c r="L588" i="30"/>
  <c r="K588" i="30"/>
  <c r="I588" i="30"/>
  <c r="H588" i="30"/>
  <c r="L587" i="30"/>
  <c r="K587" i="30"/>
  <c r="I587" i="30"/>
  <c r="H587" i="30"/>
  <c r="L586" i="30"/>
  <c r="K586" i="30"/>
  <c r="I586" i="30"/>
  <c r="H586" i="30"/>
  <c r="L585" i="30"/>
  <c r="K585" i="30"/>
  <c r="H585" i="30"/>
  <c r="I585" i="30" s="1"/>
  <c r="L584" i="30"/>
  <c r="K584" i="30"/>
  <c r="I584" i="30"/>
  <c r="H584" i="30"/>
  <c r="L583" i="30"/>
  <c r="K583" i="30"/>
  <c r="H583" i="30"/>
  <c r="I583" i="30" s="1"/>
  <c r="L582" i="30"/>
  <c r="K582" i="30"/>
  <c r="H582" i="30"/>
  <c r="I582" i="30" s="1"/>
  <c r="L581" i="30"/>
  <c r="K581" i="30"/>
  <c r="I581" i="30"/>
  <c r="H581" i="30"/>
  <c r="L580" i="30"/>
  <c r="K580" i="30"/>
  <c r="I580" i="30"/>
  <c r="H580" i="30"/>
  <c r="L579" i="30"/>
  <c r="K579" i="30"/>
  <c r="I579" i="30"/>
  <c r="H579" i="30"/>
  <c r="L578" i="30"/>
  <c r="K578" i="30"/>
  <c r="H578" i="30"/>
  <c r="I578" i="30" s="1"/>
  <c r="L577" i="30"/>
  <c r="K577" i="30"/>
  <c r="H577" i="30"/>
  <c r="I577" i="30" s="1"/>
  <c r="L576" i="30"/>
  <c r="K576" i="30"/>
  <c r="H576" i="30"/>
  <c r="I576" i="30" s="1"/>
  <c r="L575" i="30"/>
  <c r="K575" i="30"/>
  <c r="H575" i="30"/>
  <c r="I575" i="30" s="1"/>
  <c r="L574" i="30"/>
  <c r="K574" i="30"/>
  <c r="H574" i="30"/>
  <c r="I574" i="30" s="1"/>
  <c r="L573" i="30"/>
  <c r="K573" i="30"/>
  <c r="H573" i="30"/>
  <c r="I573" i="30" s="1"/>
  <c r="L572" i="30"/>
  <c r="K572" i="30"/>
  <c r="H572" i="30"/>
  <c r="I572" i="30" s="1"/>
  <c r="L571" i="30"/>
  <c r="K571" i="30"/>
  <c r="H571" i="30"/>
  <c r="I571" i="30" s="1"/>
  <c r="L570" i="30"/>
  <c r="K570" i="30"/>
  <c r="H570" i="30"/>
  <c r="I570" i="30" s="1"/>
  <c r="L569" i="30"/>
  <c r="K569" i="30"/>
  <c r="H569" i="30"/>
  <c r="I569" i="30" s="1"/>
  <c r="L568" i="30"/>
  <c r="K568" i="30"/>
  <c r="H568" i="30"/>
  <c r="I568" i="30" s="1"/>
  <c r="L567" i="30"/>
  <c r="K567" i="30"/>
  <c r="H567" i="30"/>
  <c r="I567" i="30" s="1"/>
  <c r="L566" i="30"/>
  <c r="K566" i="30"/>
  <c r="H566" i="30"/>
  <c r="I566" i="30" s="1"/>
  <c r="L565" i="30"/>
  <c r="K565" i="30"/>
  <c r="H565" i="30"/>
  <c r="I565" i="30" s="1"/>
  <c r="L564" i="30"/>
  <c r="K564" i="30"/>
  <c r="I564" i="30"/>
  <c r="H564" i="30"/>
  <c r="L563" i="30"/>
  <c r="K563" i="30"/>
  <c r="I563" i="30"/>
  <c r="H563" i="30"/>
  <c r="L562" i="30"/>
  <c r="K562" i="30"/>
  <c r="I562" i="30"/>
  <c r="H562" i="30"/>
  <c r="L561" i="30"/>
  <c r="K561" i="30"/>
  <c r="H561" i="30"/>
  <c r="I561" i="30" s="1"/>
  <c r="L560" i="30"/>
  <c r="K560" i="30"/>
  <c r="I560" i="30"/>
  <c r="H560" i="30"/>
  <c r="L559" i="30"/>
  <c r="K559" i="30"/>
  <c r="H559" i="30"/>
  <c r="I559" i="30" s="1"/>
  <c r="L558" i="30"/>
  <c r="K558" i="30"/>
  <c r="H558" i="30"/>
  <c r="I558" i="30" s="1"/>
  <c r="L557" i="30"/>
  <c r="K557" i="30"/>
  <c r="I557" i="30"/>
  <c r="H557" i="30"/>
  <c r="L556" i="30"/>
  <c r="K556" i="30"/>
  <c r="I556" i="30"/>
  <c r="H556" i="30"/>
  <c r="L555" i="30"/>
  <c r="K555" i="30"/>
  <c r="H555" i="30"/>
  <c r="I555" i="30" s="1"/>
  <c r="L554" i="30"/>
  <c r="K554" i="30"/>
  <c r="I554" i="30"/>
  <c r="H554" i="30"/>
  <c r="L553" i="30"/>
  <c r="K553" i="30"/>
  <c r="I553" i="30"/>
  <c r="H553" i="30"/>
  <c r="L552" i="30"/>
  <c r="K552" i="30"/>
  <c r="H552" i="30"/>
  <c r="I552" i="30" s="1"/>
  <c r="L551" i="30"/>
  <c r="K551" i="30"/>
  <c r="I551" i="30"/>
  <c r="H551" i="30"/>
  <c r="L550" i="30"/>
  <c r="K550" i="30"/>
  <c r="H550" i="30"/>
  <c r="I550" i="30" s="1"/>
  <c r="L549" i="30"/>
  <c r="K549" i="30"/>
  <c r="I549" i="30"/>
  <c r="H549" i="30"/>
  <c r="L548" i="30"/>
  <c r="K548" i="30"/>
  <c r="I548" i="30"/>
  <c r="H548" i="30"/>
  <c r="L547" i="30"/>
  <c r="K547" i="30"/>
  <c r="I547" i="30"/>
  <c r="H547" i="30"/>
  <c r="L546" i="30"/>
  <c r="K546" i="30"/>
  <c r="H546" i="30"/>
  <c r="I546" i="30" s="1"/>
  <c r="L545" i="30"/>
  <c r="K545" i="30"/>
  <c r="H545" i="30"/>
  <c r="I545" i="30" s="1"/>
  <c r="L544" i="30"/>
  <c r="K544" i="30"/>
  <c r="I544" i="30"/>
  <c r="H544" i="30"/>
  <c r="L543" i="30"/>
  <c r="K543" i="30"/>
  <c r="H543" i="30"/>
  <c r="I543" i="30" s="1"/>
  <c r="L542" i="30"/>
  <c r="K542" i="30"/>
  <c r="I542" i="30"/>
  <c r="H542" i="30"/>
  <c r="L541" i="30"/>
  <c r="K541" i="30"/>
  <c r="I541" i="30"/>
  <c r="H541" i="30"/>
  <c r="L540" i="30"/>
  <c r="K540" i="30"/>
  <c r="H540" i="30"/>
  <c r="I540" i="30" s="1"/>
  <c r="L539" i="30"/>
  <c r="K539" i="30"/>
  <c r="H539" i="30"/>
  <c r="I539" i="30" s="1"/>
  <c r="L538" i="30"/>
  <c r="K538" i="30"/>
  <c r="H538" i="30"/>
  <c r="I538" i="30" s="1"/>
  <c r="L537" i="30"/>
  <c r="K537" i="30"/>
  <c r="I537" i="30"/>
  <c r="H537" i="30"/>
  <c r="L536" i="30"/>
  <c r="K536" i="30"/>
  <c r="H536" i="30"/>
  <c r="I536" i="30" s="1"/>
  <c r="L535" i="30"/>
  <c r="K535" i="30"/>
  <c r="H535" i="30"/>
  <c r="I535" i="30" s="1"/>
  <c r="L534" i="30"/>
  <c r="K534" i="30"/>
  <c r="H534" i="30"/>
  <c r="I534" i="30" s="1"/>
  <c r="L533" i="30"/>
  <c r="K533" i="30"/>
  <c r="H533" i="30"/>
  <c r="I533" i="30" s="1"/>
  <c r="L532" i="30"/>
  <c r="K532" i="30"/>
  <c r="I532" i="30"/>
  <c r="H532" i="30"/>
  <c r="L531" i="30"/>
  <c r="K531" i="30"/>
  <c r="H531" i="30"/>
  <c r="I531" i="30" s="1"/>
  <c r="L530" i="30"/>
  <c r="K530" i="30"/>
  <c r="H530" i="30"/>
  <c r="I530" i="30" s="1"/>
  <c r="L529" i="30"/>
  <c r="K529" i="30"/>
  <c r="H529" i="30"/>
  <c r="I529" i="30" s="1"/>
  <c r="L528" i="30"/>
  <c r="K528" i="30"/>
  <c r="H528" i="30"/>
  <c r="I528" i="30" s="1"/>
  <c r="L527" i="30"/>
  <c r="K527" i="30"/>
  <c r="H527" i="30"/>
  <c r="I527" i="30" s="1"/>
  <c r="L526" i="30"/>
  <c r="K526" i="30"/>
  <c r="I526" i="30"/>
  <c r="H526" i="30"/>
  <c r="L525" i="30"/>
  <c r="K525" i="30"/>
  <c r="H525" i="30"/>
  <c r="I525" i="30" s="1"/>
  <c r="L524" i="30"/>
  <c r="K524" i="30"/>
  <c r="H524" i="30"/>
  <c r="I524" i="30" s="1"/>
  <c r="L523" i="30"/>
  <c r="K523" i="30"/>
  <c r="H523" i="30"/>
  <c r="I523" i="30" s="1"/>
  <c r="L522" i="30"/>
  <c r="K522" i="30"/>
  <c r="I522" i="30"/>
  <c r="H522" i="30"/>
  <c r="L521" i="30"/>
  <c r="K521" i="30"/>
  <c r="H521" i="30"/>
  <c r="I521" i="30" s="1"/>
  <c r="L520" i="30"/>
  <c r="K520" i="30"/>
  <c r="I520" i="30"/>
  <c r="H520" i="30"/>
  <c r="L519" i="30"/>
  <c r="K519" i="30"/>
  <c r="I519" i="30"/>
  <c r="H519" i="30"/>
  <c r="L518" i="30"/>
  <c r="K518" i="30"/>
  <c r="H518" i="30"/>
  <c r="I518" i="30" s="1"/>
  <c r="L517" i="30"/>
  <c r="K517" i="30"/>
  <c r="H517" i="30"/>
  <c r="I517" i="30" s="1"/>
  <c r="L516" i="30"/>
  <c r="K516" i="30"/>
  <c r="I516" i="30"/>
  <c r="H516" i="30"/>
  <c r="L515" i="30"/>
  <c r="K515" i="30"/>
  <c r="H515" i="30"/>
  <c r="I515" i="30" s="1"/>
  <c r="L514" i="30"/>
  <c r="K514" i="30"/>
  <c r="I514" i="30"/>
  <c r="H514" i="30"/>
  <c r="L513" i="30"/>
  <c r="K513" i="30"/>
  <c r="I513" i="30"/>
  <c r="H513" i="30"/>
  <c r="L512" i="30"/>
  <c r="K512" i="30"/>
  <c r="H512" i="30"/>
  <c r="I512" i="30" s="1"/>
  <c r="L511" i="30"/>
  <c r="K511" i="30"/>
  <c r="H511" i="30"/>
  <c r="I511" i="30" s="1"/>
  <c r="L510" i="30"/>
  <c r="K510" i="30"/>
  <c r="H510" i="30"/>
  <c r="I510" i="30" s="1"/>
  <c r="L509" i="30"/>
  <c r="K509" i="30"/>
  <c r="H509" i="30"/>
  <c r="I509" i="30" s="1"/>
  <c r="L508" i="30"/>
  <c r="K508" i="30"/>
  <c r="I508" i="30"/>
  <c r="H508" i="30"/>
  <c r="L507" i="30"/>
  <c r="K507" i="30"/>
  <c r="H507" i="30"/>
  <c r="I507" i="30" s="1"/>
  <c r="L506" i="30"/>
  <c r="K506" i="30"/>
  <c r="H506" i="30"/>
  <c r="I506" i="30" s="1"/>
  <c r="L505" i="30"/>
  <c r="K505" i="30"/>
  <c r="I505" i="30"/>
  <c r="H505" i="30"/>
  <c r="L504" i="30"/>
  <c r="K504" i="30"/>
  <c r="I504" i="30"/>
  <c r="H504" i="30"/>
  <c r="L503" i="30"/>
  <c r="K503" i="30"/>
  <c r="H503" i="30"/>
  <c r="I503" i="30" s="1"/>
  <c r="L502" i="30"/>
  <c r="K502" i="30"/>
  <c r="H502" i="30"/>
  <c r="I502" i="30" s="1"/>
  <c r="L501" i="30"/>
  <c r="K501" i="30"/>
  <c r="H501" i="30"/>
  <c r="I501" i="30" s="1"/>
  <c r="L500" i="30"/>
  <c r="K500" i="30"/>
  <c r="H500" i="30"/>
  <c r="I500" i="30" s="1"/>
  <c r="L499" i="30"/>
  <c r="K499" i="30"/>
  <c r="H499" i="30"/>
  <c r="I499" i="30" s="1"/>
  <c r="L498" i="30"/>
  <c r="K498" i="30"/>
  <c r="I498" i="30"/>
  <c r="H498" i="30"/>
  <c r="L497" i="30"/>
  <c r="K497" i="30"/>
  <c r="I497" i="30"/>
  <c r="H497" i="30"/>
  <c r="L496" i="30"/>
  <c r="K496" i="30"/>
  <c r="I496" i="30"/>
  <c r="H496" i="30"/>
  <c r="L495" i="30"/>
  <c r="K495" i="30"/>
  <c r="H495" i="30"/>
  <c r="I495" i="30" s="1"/>
  <c r="L494" i="30"/>
  <c r="K494" i="30"/>
  <c r="I494" i="30"/>
  <c r="H494" i="30"/>
  <c r="L493" i="30"/>
  <c r="K493" i="30"/>
  <c r="H493" i="30"/>
  <c r="I493" i="30" s="1"/>
  <c r="L492" i="30"/>
  <c r="K492" i="30"/>
  <c r="H492" i="30"/>
  <c r="I492" i="30" s="1"/>
  <c r="L491" i="30"/>
  <c r="K491" i="30"/>
  <c r="H491" i="30"/>
  <c r="I491" i="30" s="1"/>
  <c r="L490" i="30"/>
  <c r="K490" i="30"/>
  <c r="H490" i="30"/>
  <c r="I490" i="30" s="1"/>
  <c r="L489" i="30"/>
  <c r="K489" i="30"/>
  <c r="H489" i="30"/>
  <c r="I489" i="30" s="1"/>
  <c r="L488" i="30"/>
  <c r="K488" i="30"/>
  <c r="H488" i="30"/>
  <c r="I488" i="30" s="1"/>
  <c r="L487" i="30"/>
  <c r="K487" i="30"/>
  <c r="H487" i="30"/>
  <c r="I487" i="30" s="1"/>
  <c r="L486" i="30"/>
  <c r="K486" i="30"/>
  <c r="H486" i="30"/>
  <c r="I486" i="30" s="1"/>
  <c r="L485" i="30"/>
  <c r="K485" i="30"/>
  <c r="H485" i="30"/>
  <c r="I485" i="30" s="1"/>
  <c r="L484" i="30"/>
  <c r="K484" i="30"/>
  <c r="H484" i="30"/>
  <c r="I484" i="30" s="1"/>
  <c r="L483" i="30"/>
  <c r="K483" i="30"/>
  <c r="H483" i="30"/>
  <c r="I483" i="30" s="1"/>
  <c r="L482" i="30"/>
  <c r="K482" i="30"/>
  <c r="H482" i="30"/>
  <c r="I482" i="30" s="1"/>
  <c r="L481" i="30"/>
  <c r="K481" i="30"/>
  <c r="H481" i="30"/>
  <c r="I481" i="30" s="1"/>
  <c r="L480" i="30"/>
  <c r="K480" i="30"/>
  <c r="I480" i="30"/>
  <c r="H480" i="30"/>
  <c r="L479" i="30"/>
  <c r="K479" i="30"/>
  <c r="H479" i="30"/>
  <c r="I479" i="30" s="1"/>
  <c r="L478" i="30"/>
  <c r="K478" i="30"/>
  <c r="H478" i="30"/>
  <c r="I478" i="30" s="1"/>
  <c r="L477" i="30"/>
  <c r="K477" i="30"/>
  <c r="H477" i="30"/>
  <c r="I477" i="30" s="1"/>
  <c r="L476" i="30"/>
  <c r="K476" i="30"/>
  <c r="I476" i="30"/>
  <c r="H476" i="30"/>
  <c r="L475" i="30"/>
  <c r="K475" i="30"/>
  <c r="H475" i="30"/>
  <c r="I475" i="30" s="1"/>
  <c r="L474" i="30"/>
  <c r="K474" i="30"/>
  <c r="H474" i="30"/>
  <c r="I474" i="30" s="1"/>
  <c r="L473" i="30"/>
  <c r="K473" i="30"/>
  <c r="H473" i="30"/>
  <c r="I473" i="30" s="1"/>
  <c r="L472" i="30"/>
  <c r="K472" i="30"/>
  <c r="H472" i="30"/>
  <c r="I472" i="30" s="1"/>
  <c r="L471" i="30"/>
  <c r="K471" i="30"/>
  <c r="H471" i="30"/>
  <c r="I471" i="30" s="1"/>
  <c r="L470" i="30"/>
  <c r="K470" i="30"/>
  <c r="H470" i="30"/>
  <c r="I470" i="30" s="1"/>
  <c r="L469" i="30"/>
  <c r="K469" i="30"/>
  <c r="I469" i="30"/>
  <c r="H469" i="30"/>
  <c r="L468" i="30"/>
  <c r="K468" i="30"/>
  <c r="I468" i="30"/>
  <c r="H468" i="30"/>
  <c r="L467" i="30"/>
  <c r="K467" i="30"/>
  <c r="H467" i="30"/>
  <c r="I467" i="30" s="1"/>
  <c r="L466" i="30"/>
  <c r="K466" i="30"/>
  <c r="H466" i="30"/>
  <c r="I466" i="30" s="1"/>
  <c r="L465" i="30"/>
  <c r="K465" i="30"/>
  <c r="I465" i="30"/>
  <c r="H465" i="30"/>
  <c r="L464" i="30"/>
  <c r="K464" i="30"/>
  <c r="H464" i="30"/>
  <c r="I464" i="30" s="1"/>
  <c r="L463" i="30"/>
  <c r="K463" i="30"/>
  <c r="H463" i="30"/>
  <c r="I463" i="30" s="1"/>
  <c r="L462" i="30"/>
  <c r="K462" i="30"/>
  <c r="H462" i="30"/>
  <c r="I462" i="30" s="1"/>
  <c r="L461" i="30"/>
  <c r="K461" i="30"/>
  <c r="H461" i="30"/>
  <c r="I461" i="30" s="1"/>
  <c r="L460" i="30"/>
  <c r="K460" i="30"/>
  <c r="H460" i="30"/>
  <c r="I460" i="30" s="1"/>
  <c r="L459" i="30"/>
  <c r="K459" i="30"/>
  <c r="H459" i="30"/>
  <c r="I459" i="30" s="1"/>
  <c r="L458" i="30"/>
  <c r="K458" i="30"/>
  <c r="I458" i="30"/>
  <c r="H458" i="30"/>
  <c r="L457" i="30"/>
  <c r="K457" i="30"/>
  <c r="I457" i="30"/>
  <c r="H457" i="30"/>
  <c r="L456" i="30"/>
  <c r="K456" i="30"/>
  <c r="H456" i="30"/>
  <c r="I456" i="30" s="1"/>
  <c r="L455" i="30"/>
  <c r="K455" i="30"/>
  <c r="H455" i="30"/>
  <c r="I455" i="30" s="1"/>
  <c r="L454" i="30"/>
  <c r="K454" i="30"/>
  <c r="I454" i="30"/>
  <c r="H454" i="30"/>
  <c r="L453" i="30"/>
  <c r="K453" i="30"/>
  <c r="H453" i="30"/>
  <c r="I453" i="30" s="1"/>
  <c r="L452" i="30"/>
  <c r="K452" i="30"/>
  <c r="H452" i="30"/>
  <c r="I452" i="30" s="1"/>
  <c r="L451" i="30"/>
  <c r="K451" i="30"/>
  <c r="I451" i="30"/>
  <c r="H451" i="30"/>
  <c r="L450" i="30"/>
  <c r="K450" i="30"/>
  <c r="H450" i="30"/>
  <c r="I450" i="30" s="1"/>
  <c r="L449" i="30"/>
  <c r="K449" i="30"/>
  <c r="I449" i="30"/>
  <c r="H449" i="30"/>
  <c r="L448" i="30"/>
  <c r="K448" i="30"/>
  <c r="H448" i="30"/>
  <c r="I448" i="30" s="1"/>
  <c r="L447" i="30"/>
  <c r="K447" i="30"/>
  <c r="H447" i="30"/>
  <c r="I447" i="30" s="1"/>
  <c r="L446" i="30"/>
  <c r="K446" i="30"/>
  <c r="H446" i="30"/>
  <c r="I446" i="30" s="1"/>
  <c r="L445" i="30"/>
  <c r="K445" i="30"/>
  <c r="H445" i="30"/>
  <c r="I445" i="30" s="1"/>
  <c r="L444" i="30"/>
  <c r="K444" i="30"/>
  <c r="H444" i="30"/>
  <c r="I444" i="30" s="1"/>
  <c r="L443" i="30"/>
  <c r="K443" i="30"/>
  <c r="H443" i="30"/>
  <c r="I443" i="30" s="1"/>
  <c r="L442" i="30"/>
  <c r="K442" i="30"/>
  <c r="H442" i="30"/>
  <c r="I442" i="30" s="1"/>
  <c r="L441" i="30"/>
  <c r="K441" i="30"/>
  <c r="H441" i="30"/>
  <c r="I441" i="30" s="1"/>
  <c r="L440" i="30"/>
  <c r="K440" i="30"/>
  <c r="I440" i="30"/>
  <c r="H440" i="30"/>
  <c r="L439" i="30"/>
  <c r="K439" i="30"/>
  <c r="I439" i="30"/>
  <c r="H439" i="30"/>
  <c r="L438" i="30"/>
  <c r="K438" i="30"/>
  <c r="H438" i="30"/>
  <c r="I438" i="30" s="1"/>
  <c r="L437" i="30"/>
  <c r="K437" i="30"/>
  <c r="I437" i="30"/>
  <c r="H437" i="30"/>
  <c r="L436" i="30"/>
  <c r="K436" i="30"/>
  <c r="H436" i="30"/>
  <c r="I436" i="30" s="1"/>
  <c r="L435" i="30"/>
  <c r="K435" i="30"/>
  <c r="H435" i="30"/>
  <c r="I435" i="30" s="1"/>
  <c r="L434" i="30"/>
  <c r="K434" i="30"/>
  <c r="I434" i="30"/>
  <c r="H434" i="30"/>
  <c r="L433" i="30"/>
  <c r="K433" i="30"/>
  <c r="H433" i="30"/>
  <c r="I433" i="30" s="1"/>
  <c r="L432" i="30"/>
  <c r="K432" i="30"/>
  <c r="I432" i="30"/>
  <c r="H432" i="30"/>
  <c r="L431" i="30"/>
  <c r="K431" i="30"/>
  <c r="H431" i="30"/>
  <c r="I431" i="30" s="1"/>
  <c r="L430" i="30"/>
  <c r="K430" i="30"/>
  <c r="I430" i="30"/>
  <c r="H430" i="30"/>
  <c r="L429" i="30"/>
  <c r="K429" i="30"/>
  <c r="H429" i="30"/>
  <c r="I429" i="30" s="1"/>
  <c r="L428" i="30"/>
  <c r="K428" i="30"/>
  <c r="I428" i="30"/>
  <c r="H428" i="30"/>
  <c r="L427" i="30"/>
  <c r="K427" i="30"/>
  <c r="H427" i="30"/>
  <c r="I427" i="30" s="1"/>
  <c r="L426" i="30"/>
  <c r="K426" i="30"/>
  <c r="H426" i="30"/>
  <c r="I426" i="30" s="1"/>
  <c r="L425" i="30"/>
  <c r="K425" i="30"/>
  <c r="I425" i="30"/>
  <c r="H425" i="30"/>
  <c r="L424" i="30"/>
  <c r="K424" i="30"/>
  <c r="H424" i="30"/>
  <c r="I424" i="30" s="1"/>
  <c r="L423" i="30"/>
  <c r="K423" i="30"/>
  <c r="H423" i="30"/>
  <c r="I423" i="30" s="1"/>
  <c r="L422" i="30"/>
  <c r="K422" i="30"/>
  <c r="H422" i="30"/>
  <c r="I422" i="30" s="1"/>
  <c r="L421" i="30"/>
  <c r="K421" i="30"/>
  <c r="H421" i="30"/>
  <c r="I421" i="30" s="1"/>
  <c r="L420" i="30"/>
  <c r="K420" i="30"/>
  <c r="I420" i="30"/>
  <c r="H420" i="30"/>
  <c r="L419" i="30"/>
  <c r="K419" i="30"/>
  <c r="H419" i="30"/>
  <c r="I419" i="30" s="1"/>
  <c r="L418" i="30"/>
  <c r="K418" i="30"/>
  <c r="H418" i="30"/>
  <c r="I418" i="30" s="1"/>
  <c r="L417" i="30"/>
  <c r="K417" i="30"/>
  <c r="H417" i="30"/>
  <c r="I417" i="30" s="1"/>
  <c r="L416" i="30"/>
  <c r="K416" i="30"/>
  <c r="I416" i="30"/>
  <c r="H416" i="30"/>
  <c r="L415" i="30"/>
  <c r="K415" i="30"/>
  <c r="H415" i="30"/>
  <c r="I415" i="30" s="1"/>
  <c r="L414" i="30"/>
  <c r="K414" i="30"/>
  <c r="H414" i="30"/>
  <c r="I414" i="30" s="1"/>
  <c r="L413" i="30"/>
  <c r="K413" i="30"/>
  <c r="H413" i="30"/>
  <c r="I413" i="30" s="1"/>
  <c r="L412" i="30"/>
  <c r="K412" i="30"/>
  <c r="H412" i="30"/>
  <c r="I412" i="30" s="1"/>
  <c r="L411" i="30"/>
  <c r="K411" i="30"/>
  <c r="H411" i="30"/>
  <c r="I411" i="30" s="1"/>
  <c r="L410" i="30"/>
  <c r="K410" i="30"/>
  <c r="I410" i="30"/>
  <c r="H410" i="30"/>
  <c r="L409" i="30"/>
  <c r="K409" i="30"/>
  <c r="I409" i="30"/>
  <c r="H409" i="30"/>
  <c r="L408" i="30"/>
  <c r="K408" i="30"/>
  <c r="H408" i="30"/>
  <c r="I408" i="30" s="1"/>
  <c r="L407" i="30"/>
  <c r="K407" i="30"/>
  <c r="H407" i="30"/>
  <c r="I407" i="30" s="1"/>
  <c r="L406" i="30"/>
  <c r="K406" i="30"/>
  <c r="I406" i="30"/>
  <c r="H406" i="30"/>
  <c r="L405" i="30"/>
  <c r="K405" i="30"/>
  <c r="H405" i="30"/>
  <c r="I405" i="30" s="1"/>
  <c r="L404" i="30"/>
  <c r="K404" i="30"/>
  <c r="I404" i="30"/>
  <c r="H404" i="30"/>
  <c r="L403" i="30"/>
  <c r="K403" i="30"/>
  <c r="I403" i="30"/>
  <c r="H403" i="30"/>
  <c r="L402" i="30"/>
  <c r="K402" i="30"/>
  <c r="H402" i="30"/>
  <c r="I402" i="30" s="1"/>
  <c r="L401" i="30"/>
  <c r="K401" i="30"/>
  <c r="H401" i="30"/>
  <c r="I401" i="30" s="1"/>
  <c r="L400" i="30"/>
  <c r="K400" i="30"/>
  <c r="I400" i="30"/>
  <c r="H400" i="30"/>
  <c r="L399" i="30"/>
  <c r="K399" i="30"/>
  <c r="H399" i="30"/>
  <c r="I399" i="30" s="1"/>
  <c r="L398" i="30"/>
  <c r="K398" i="30"/>
  <c r="H398" i="30"/>
  <c r="I398" i="30" s="1"/>
  <c r="L397" i="30"/>
  <c r="K397" i="30"/>
  <c r="H397" i="30"/>
  <c r="I397" i="30" s="1"/>
  <c r="L396" i="30"/>
  <c r="K396" i="30"/>
  <c r="H396" i="30"/>
  <c r="I396" i="30" s="1"/>
  <c r="L395" i="30"/>
  <c r="K395" i="30"/>
  <c r="H395" i="30"/>
  <c r="I395" i="30" s="1"/>
  <c r="L394" i="30"/>
  <c r="K394" i="30"/>
  <c r="H394" i="30"/>
  <c r="I394" i="30" s="1"/>
  <c r="L393" i="30"/>
  <c r="K393" i="30"/>
  <c r="H393" i="30"/>
  <c r="I393" i="30" s="1"/>
  <c r="L392" i="30"/>
  <c r="K392" i="30"/>
  <c r="I392" i="30"/>
  <c r="H392" i="30"/>
  <c r="L391" i="30"/>
  <c r="K391" i="30"/>
  <c r="H391" i="30"/>
  <c r="I391" i="30" s="1"/>
  <c r="L390" i="30"/>
  <c r="K390" i="30"/>
  <c r="H390" i="30"/>
  <c r="I390" i="30" s="1"/>
  <c r="L389" i="30"/>
  <c r="K389" i="30"/>
  <c r="H389" i="30"/>
  <c r="I389" i="30" s="1"/>
  <c r="L388" i="30"/>
  <c r="K388" i="30"/>
  <c r="I388" i="30"/>
  <c r="H388" i="30"/>
  <c r="L387" i="30"/>
  <c r="K387" i="30"/>
  <c r="H387" i="30"/>
  <c r="I387" i="30" s="1"/>
  <c r="L386" i="30"/>
  <c r="K386" i="30"/>
  <c r="I386" i="30"/>
  <c r="H386" i="30"/>
  <c r="L385" i="30"/>
  <c r="K385" i="30"/>
  <c r="H385" i="30"/>
  <c r="I385" i="30" s="1"/>
  <c r="L384" i="30"/>
  <c r="K384" i="30"/>
  <c r="H384" i="30"/>
  <c r="I384" i="30" s="1"/>
  <c r="L383" i="30"/>
  <c r="K383" i="30"/>
  <c r="I383" i="30"/>
  <c r="H383" i="30"/>
  <c r="L382" i="30"/>
  <c r="K382" i="30"/>
  <c r="H382" i="30"/>
  <c r="I382" i="30" s="1"/>
  <c r="L381" i="30"/>
  <c r="K381" i="30"/>
  <c r="H381" i="30"/>
  <c r="I381" i="30" s="1"/>
  <c r="L380" i="30"/>
  <c r="K380" i="30"/>
  <c r="H380" i="30"/>
  <c r="I380" i="30" s="1"/>
  <c r="L379" i="30"/>
  <c r="K379" i="30"/>
  <c r="H379" i="30"/>
  <c r="I379" i="30" s="1"/>
  <c r="L378" i="30"/>
  <c r="K378" i="30"/>
  <c r="H378" i="30"/>
  <c r="I378" i="30" s="1"/>
  <c r="L377" i="30"/>
  <c r="K377" i="30"/>
  <c r="H377" i="30"/>
  <c r="I377" i="30" s="1"/>
  <c r="L376" i="30"/>
  <c r="K376" i="30"/>
  <c r="H376" i="30"/>
  <c r="I376" i="30" s="1"/>
  <c r="L375" i="30"/>
  <c r="K375" i="30"/>
  <c r="H375" i="30"/>
  <c r="I375" i="30" s="1"/>
  <c r="L374" i="30"/>
  <c r="K374" i="30"/>
  <c r="I374" i="30"/>
  <c r="H374" i="30"/>
  <c r="L373" i="30"/>
  <c r="K373" i="30"/>
  <c r="H373" i="30"/>
  <c r="I373" i="30" s="1"/>
  <c r="L372" i="30"/>
  <c r="K372" i="30"/>
  <c r="I372" i="30"/>
  <c r="H372" i="30"/>
  <c r="L371" i="30"/>
  <c r="K371" i="30"/>
  <c r="I371" i="30"/>
  <c r="H371" i="30"/>
  <c r="L370" i="30"/>
  <c r="K370" i="30"/>
  <c r="I370" i="30"/>
  <c r="H370" i="30"/>
  <c r="L369" i="30"/>
  <c r="K369" i="30"/>
  <c r="I369" i="30"/>
  <c r="H369" i="30"/>
  <c r="L368" i="30"/>
  <c r="K368" i="30"/>
  <c r="H368" i="30"/>
  <c r="I368" i="30" s="1"/>
  <c r="L367" i="30"/>
  <c r="K367" i="30"/>
  <c r="H367" i="30"/>
  <c r="I367" i="30" s="1"/>
  <c r="L366" i="30"/>
  <c r="K366" i="30"/>
  <c r="I366" i="30"/>
  <c r="H366" i="30"/>
  <c r="L365" i="30"/>
  <c r="K365" i="30"/>
  <c r="H365" i="30"/>
  <c r="I365" i="30" s="1"/>
  <c r="L364" i="30"/>
  <c r="K364" i="30"/>
  <c r="I364" i="30"/>
  <c r="H364" i="30"/>
  <c r="L363" i="30"/>
  <c r="K363" i="30"/>
  <c r="H363" i="30"/>
  <c r="I363" i="30" s="1"/>
  <c r="L362" i="30"/>
  <c r="K362" i="30"/>
  <c r="I362" i="30"/>
  <c r="H362" i="30"/>
  <c r="L361" i="30"/>
  <c r="K361" i="30"/>
  <c r="I361" i="30"/>
  <c r="H361" i="30"/>
  <c r="L360" i="30"/>
  <c r="K360" i="30"/>
  <c r="H360" i="30"/>
  <c r="I360" i="30" s="1"/>
  <c r="L359" i="30"/>
  <c r="K359" i="30"/>
  <c r="H359" i="30"/>
  <c r="I359" i="30" s="1"/>
  <c r="L358" i="30"/>
  <c r="K358" i="30"/>
  <c r="I358" i="30"/>
  <c r="H358" i="30"/>
  <c r="L357" i="30"/>
  <c r="K357" i="30"/>
  <c r="H357" i="30"/>
  <c r="I357" i="30" s="1"/>
  <c r="L356" i="30"/>
  <c r="K356" i="30"/>
  <c r="H356" i="30"/>
  <c r="I356" i="30" s="1"/>
  <c r="L355" i="30"/>
  <c r="K355" i="30"/>
  <c r="I355" i="30"/>
  <c r="H355" i="30"/>
  <c r="L354" i="30"/>
  <c r="K354" i="30"/>
  <c r="I354" i="30"/>
  <c r="H354" i="30"/>
  <c r="L353" i="30"/>
  <c r="K353" i="30"/>
  <c r="H353" i="30"/>
  <c r="I353" i="30" s="1"/>
  <c r="L352" i="30"/>
  <c r="K352" i="30"/>
  <c r="H352" i="30"/>
  <c r="I352" i="30" s="1"/>
  <c r="L351" i="30"/>
  <c r="K351" i="30"/>
  <c r="H351" i="30"/>
  <c r="I351" i="30" s="1"/>
  <c r="L350" i="30"/>
  <c r="K350" i="30"/>
  <c r="I350" i="30"/>
  <c r="H350" i="30"/>
  <c r="L349" i="30"/>
  <c r="K349" i="30"/>
  <c r="H349" i="30"/>
  <c r="I349" i="30" s="1"/>
  <c r="L348" i="30"/>
  <c r="K348" i="30"/>
  <c r="H348" i="30"/>
  <c r="I348" i="30" s="1"/>
  <c r="L347" i="30"/>
  <c r="K347" i="30"/>
  <c r="H347" i="30"/>
  <c r="I347" i="30" s="1"/>
  <c r="L346" i="30"/>
  <c r="K346" i="30"/>
  <c r="I346" i="30"/>
  <c r="H346" i="30"/>
  <c r="L345" i="30"/>
  <c r="K345" i="30"/>
  <c r="I345" i="30"/>
  <c r="H345" i="30"/>
  <c r="L344" i="30"/>
  <c r="K344" i="30"/>
  <c r="I344" i="30"/>
  <c r="H344" i="30"/>
  <c r="L343" i="30"/>
  <c r="K343" i="30"/>
  <c r="H343" i="30"/>
  <c r="I343" i="30" s="1"/>
  <c r="L342" i="30"/>
  <c r="K342" i="30"/>
  <c r="H342" i="30"/>
  <c r="I342" i="30" s="1"/>
  <c r="L341" i="30"/>
  <c r="K341" i="30"/>
  <c r="I341" i="30"/>
  <c r="H341" i="30"/>
  <c r="L340" i="30"/>
  <c r="K340" i="30"/>
  <c r="H340" i="30"/>
  <c r="I340" i="30" s="1"/>
  <c r="L339" i="30"/>
  <c r="K339" i="30"/>
  <c r="H339" i="30"/>
  <c r="I339" i="30" s="1"/>
  <c r="L338" i="30"/>
  <c r="K338" i="30"/>
  <c r="I338" i="30"/>
  <c r="H338" i="30"/>
  <c r="L337" i="30"/>
  <c r="K337" i="30"/>
  <c r="H337" i="30"/>
  <c r="I337" i="30" s="1"/>
  <c r="L336" i="30"/>
  <c r="K336" i="30"/>
  <c r="I336" i="30"/>
  <c r="H336" i="30"/>
  <c r="L335" i="30"/>
  <c r="K335" i="30"/>
  <c r="H335" i="30"/>
  <c r="I335" i="30" s="1"/>
  <c r="L334" i="30"/>
  <c r="K334" i="30"/>
  <c r="H334" i="30"/>
  <c r="I334" i="30" s="1"/>
  <c r="L333" i="30"/>
  <c r="K333" i="30"/>
  <c r="H333" i="30"/>
  <c r="I333" i="30" s="1"/>
  <c r="L332" i="30"/>
  <c r="K332" i="30"/>
  <c r="H332" i="30"/>
  <c r="I332" i="30" s="1"/>
  <c r="L331" i="30"/>
  <c r="K331" i="30"/>
  <c r="H331" i="30"/>
  <c r="I331" i="30" s="1"/>
  <c r="L330" i="30"/>
  <c r="K330" i="30"/>
  <c r="H330" i="30"/>
  <c r="I330" i="30" s="1"/>
  <c r="L329" i="30"/>
  <c r="K329" i="30"/>
  <c r="I329" i="30"/>
  <c r="H329" i="30"/>
  <c r="L328" i="30"/>
  <c r="K328" i="30"/>
  <c r="H328" i="30"/>
  <c r="I328" i="30" s="1"/>
  <c r="L327" i="30"/>
  <c r="K327" i="30"/>
  <c r="I327" i="30"/>
  <c r="H327" i="30"/>
  <c r="L326" i="30"/>
  <c r="K326" i="30"/>
  <c r="H326" i="30"/>
  <c r="I326" i="30" s="1"/>
  <c r="L325" i="30"/>
  <c r="K325" i="30"/>
  <c r="H325" i="30"/>
  <c r="I325" i="30" s="1"/>
  <c r="L324" i="30"/>
  <c r="K324" i="30"/>
  <c r="I324" i="30"/>
  <c r="H324" i="30"/>
  <c r="L323" i="30"/>
  <c r="K323" i="30"/>
  <c r="H323" i="30"/>
  <c r="I323" i="30" s="1"/>
  <c r="L322" i="30"/>
  <c r="K322" i="30"/>
  <c r="I322" i="30"/>
  <c r="H322" i="30"/>
  <c r="L321" i="30"/>
  <c r="K321" i="30"/>
  <c r="H321" i="30"/>
  <c r="I321" i="30" s="1"/>
  <c r="L320" i="30"/>
  <c r="K320" i="30"/>
  <c r="H320" i="30"/>
  <c r="I320" i="30" s="1"/>
  <c r="L319" i="30"/>
  <c r="K319" i="30"/>
  <c r="H319" i="30"/>
  <c r="I319" i="30" s="1"/>
  <c r="L318" i="30"/>
  <c r="K318" i="30"/>
  <c r="H318" i="30"/>
  <c r="I318" i="30" s="1"/>
  <c r="L317" i="30"/>
  <c r="K317" i="30"/>
  <c r="I317" i="30"/>
  <c r="H317" i="30"/>
  <c r="L316" i="30"/>
  <c r="K316" i="30"/>
  <c r="I316" i="30"/>
  <c r="H316" i="30"/>
  <c r="L315" i="30"/>
  <c r="K315" i="30"/>
  <c r="I315" i="30"/>
  <c r="H315" i="30"/>
  <c r="L314" i="30"/>
  <c r="K314" i="30"/>
  <c r="H314" i="30"/>
  <c r="I314" i="30" s="1"/>
  <c r="L313" i="30"/>
  <c r="K313" i="30"/>
  <c r="H313" i="30"/>
  <c r="I313" i="30" s="1"/>
  <c r="L312" i="30"/>
  <c r="K312" i="30"/>
  <c r="I312" i="30"/>
  <c r="H312" i="30"/>
  <c r="L311" i="30"/>
  <c r="K311" i="30"/>
  <c r="H311" i="30"/>
  <c r="I311" i="30" s="1"/>
  <c r="L310" i="30"/>
  <c r="K310" i="30"/>
  <c r="H310" i="30"/>
  <c r="I310" i="30" s="1"/>
  <c r="L309" i="30"/>
  <c r="K309" i="30"/>
  <c r="H309" i="30"/>
  <c r="I309" i="30" s="1"/>
  <c r="L308" i="30"/>
  <c r="K308" i="30"/>
  <c r="H308" i="30"/>
  <c r="I308" i="30" s="1"/>
  <c r="L307" i="30"/>
  <c r="K307" i="30"/>
  <c r="H307" i="30"/>
  <c r="I307" i="30" s="1"/>
  <c r="L306" i="30"/>
  <c r="K306" i="30"/>
  <c r="H306" i="30"/>
  <c r="I306" i="30" s="1"/>
  <c r="L305" i="30"/>
  <c r="K305" i="30"/>
  <c r="H305" i="30"/>
  <c r="I305" i="30" s="1"/>
  <c r="L304" i="30"/>
  <c r="K304" i="30"/>
  <c r="H304" i="30"/>
  <c r="I304" i="30" s="1"/>
  <c r="L303" i="30"/>
  <c r="K303" i="30"/>
  <c r="H303" i="30"/>
  <c r="I303" i="30" s="1"/>
  <c r="L302" i="30"/>
  <c r="K302" i="30"/>
  <c r="H302" i="30"/>
  <c r="I302" i="30" s="1"/>
  <c r="L301" i="30"/>
  <c r="K301" i="30"/>
  <c r="H301" i="30"/>
  <c r="I301" i="30" s="1"/>
  <c r="L300" i="30"/>
  <c r="K300" i="30"/>
  <c r="I300" i="30"/>
  <c r="H300" i="30"/>
  <c r="L299" i="30"/>
  <c r="K299" i="30"/>
  <c r="I299" i="30"/>
  <c r="H299" i="30"/>
  <c r="L298" i="30"/>
  <c r="K298" i="30"/>
  <c r="I298" i="30"/>
  <c r="H298" i="30"/>
  <c r="L297" i="30"/>
  <c r="K297" i="30"/>
  <c r="H297" i="30"/>
  <c r="I297" i="30" s="1"/>
  <c r="L296" i="30"/>
  <c r="K296" i="30"/>
  <c r="H296" i="30"/>
  <c r="I296" i="30" s="1"/>
  <c r="L295" i="30"/>
  <c r="K295" i="30"/>
  <c r="H295" i="30"/>
  <c r="I295" i="30" s="1"/>
  <c r="L294" i="30"/>
  <c r="K294" i="30"/>
  <c r="H294" i="30"/>
  <c r="I294" i="30" s="1"/>
  <c r="L293" i="30"/>
  <c r="K293" i="30"/>
  <c r="H293" i="30"/>
  <c r="I293" i="30" s="1"/>
  <c r="L292" i="30"/>
  <c r="K292" i="30"/>
  <c r="H292" i="30"/>
  <c r="I292" i="30" s="1"/>
  <c r="L291" i="30"/>
  <c r="K291" i="30"/>
  <c r="H291" i="30"/>
  <c r="I291" i="30" s="1"/>
  <c r="L290" i="30"/>
  <c r="K290" i="30"/>
  <c r="H290" i="30"/>
  <c r="I290" i="30" s="1"/>
  <c r="L289" i="30"/>
  <c r="K289" i="30"/>
  <c r="I289" i="30"/>
  <c r="H289" i="30"/>
  <c r="L288" i="30"/>
  <c r="K288" i="30"/>
  <c r="H288" i="30"/>
  <c r="I288" i="30" s="1"/>
  <c r="L287" i="30"/>
  <c r="K287" i="30"/>
  <c r="H287" i="30"/>
  <c r="I287" i="30" s="1"/>
  <c r="L286" i="30"/>
  <c r="K286" i="30"/>
  <c r="H286" i="30"/>
  <c r="I286" i="30" s="1"/>
  <c r="L285" i="30"/>
  <c r="K285" i="30"/>
  <c r="I285" i="30"/>
  <c r="H285" i="30"/>
  <c r="L284" i="30"/>
  <c r="K284" i="30"/>
  <c r="H284" i="30"/>
  <c r="I284" i="30" s="1"/>
  <c r="L283" i="30"/>
  <c r="K283" i="30"/>
  <c r="H283" i="30"/>
  <c r="I283" i="30" s="1"/>
  <c r="L282" i="30"/>
  <c r="K282" i="30"/>
  <c r="I282" i="30"/>
  <c r="H282" i="30"/>
  <c r="L281" i="30"/>
  <c r="K281" i="30"/>
  <c r="H281" i="30"/>
  <c r="I281" i="30" s="1"/>
  <c r="L280" i="30"/>
  <c r="K280" i="30"/>
  <c r="H280" i="30"/>
  <c r="I280" i="30" s="1"/>
  <c r="L279" i="30"/>
  <c r="K279" i="30"/>
  <c r="I279" i="30"/>
  <c r="H279" i="30"/>
  <c r="L278" i="30"/>
  <c r="K278" i="30"/>
  <c r="I278" i="30"/>
  <c r="H278" i="30"/>
  <c r="L277" i="30"/>
  <c r="K277" i="30"/>
  <c r="H277" i="30"/>
  <c r="I277" i="30" s="1"/>
  <c r="L276" i="30"/>
  <c r="K276" i="30"/>
  <c r="H276" i="30"/>
  <c r="I276" i="30" s="1"/>
  <c r="L275" i="30"/>
  <c r="K275" i="30"/>
  <c r="H275" i="30"/>
  <c r="I275" i="30" s="1"/>
  <c r="L274" i="30"/>
  <c r="K274" i="30"/>
  <c r="H274" i="30"/>
  <c r="I274" i="30" s="1"/>
  <c r="L273" i="30"/>
  <c r="K273" i="30"/>
  <c r="H273" i="30"/>
  <c r="I273" i="30" s="1"/>
  <c r="L272" i="30"/>
  <c r="K272" i="30"/>
  <c r="H272" i="30"/>
  <c r="I272" i="30" s="1"/>
  <c r="L271" i="30"/>
  <c r="K271" i="30"/>
  <c r="H271" i="30"/>
  <c r="I271" i="30" s="1"/>
  <c r="L270" i="30"/>
  <c r="K270" i="30"/>
  <c r="H270" i="30"/>
  <c r="I270" i="30" s="1"/>
  <c r="L269" i="30"/>
  <c r="K269" i="30"/>
  <c r="H269" i="30"/>
  <c r="I269" i="30" s="1"/>
  <c r="L268" i="30"/>
  <c r="K268" i="30"/>
  <c r="I268" i="30"/>
  <c r="H268" i="30"/>
  <c r="L267" i="30"/>
  <c r="K267" i="30"/>
  <c r="H267" i="30"/>
  <c r="I267" i="30" s="1"/>
  <c r="L266" i="30"/>
  <c r="K266" i="30"/>
  <c r="H266" i="30"/>
  <c r="I266" i="30" s="1"/>
  <c r="L265" i="30"/>
  <c r="K265" i="30"/>
  <c r="H265" i="30"/>
  <c r="I265" i="30" s="1"/>
  <c r="L264" i="30"/>
  <c r="K264" i="30"/>
  <c r="H264" i="30"/>
  <c r="I264" i="30" s="1"/>
  <c r="L263" i="30"/>
  <c r="K263" i="30"/>
  <c r="H263" i="30"/>
  <c r="I263" i="30" s="1"/>
  <c r="L262" i="30"/>
  <c r="K262" i="30"/>
  <c r="H262" i="30"/>
  <c r="I262" i="30" s="1"/>
  <c r="L261" i="30"/>
  <c r="K261" i="30"/>
  <c r="H261" i="30"/>
  <c r="I261" i="30" s="1"/>
  <c r="L260" i="30"/>
  <c r="K260" i="30"/>
  <c r="H260" i="30"/>
  <c r="I260" i="30" s="1"/>
  <c r="L259" i="30"/>
  <c r="K259" i="30"/>
  <c r="I259" i="30"/>
  <c r="H259" i="30"/>
  <c r="L258" i="30"/>
  <c r="K258" i="30"/>
  <c r="I258" i="30"/>
  <c r="H258" i="30"/>
  <c r="L257" i="30"/>
  <c r="K257" i="30"/>
  <c r="I257" i="30"/>
  <c r="H257" i="30"/>
  <c r="L256" i="30"/>
  <c r="K256" i="30"/>
  <c r="I256" i="30"/>
  <c r="H256" i="30"/>
  <c r="L255" i="30"/>
  <c r="K255" i="30"/>
  <c r="H255" i="30"/>
  <c r="I255" i="30" s="1"/>
  <c r="L254" i="30"/>
  <c r="K254" i="30"/>
  <c r="H254" i="30"/>
  <c r="I254" i="30" s="1"/>
  <c r="L253" i="30"/>
  <c r="K253" i="30"/>
  <c r="H253" i="30"/>
  <c r="I253" i="30" s="1"/>
  <c r="L252" i="30"/>
  <c r="K252" i="30"/>
  <c r="H252" i="30"/>
  <c r="I252" i="30" s="1"/>
  <c r="L251" i="30"/>
  <c r="K251" i="30"/>
  <c r="H251" i="30"/>
  <c r="I251" i="30" s="1"/>
  <c r="L250" i="30"/>
  <c r="K250" i="30"/>
  <c r="H250" i="30"/>
  <c r="I250" i="30" s="1"/>
  <c r="L249" i="30"/>
  <c r="K249" i="30"/>
  <c r="H249" i="30"/>
  <c r="I249" i="30" s="1"/>
  <c r="L248" i="30"/>
  <c r="K248" i="30"/>
  <c r="H248" i="30"/>
  <c r="I248" i="30" s="1"/>
  <c r="L247" i="30"/>
  <c r="K247" i="30"/>
  <c r="H247" i="30"/>
  <c r="I247" i="30" s="1"/>
  <c r="L246" i="30"/>
  <c r="K246" i="30"/>
  <c r="H246" i="30"/>
  <c r="I246" i="30" s="1"/>
  <c r="L245" i="30"/>
  <c r="K245" i="30"/>
  <c r="H245" i="30"/>
  <c r="I245" i="30" s="1"/>
  <c r="L244" i="30"/>
  <c r="K244" i="30"/>
  <c r="I244" i="30"/>
  <c r="H244" i="30"/>
  <c r="L243" i="30"/>
  <c r="K243" i="30"/>
  <c r="H243" i="30"/>
  <c r="I243" i="30" s="1"/>
  <c r="L242" i="30"/>
  <c r="K242" i="30"/>
  <c r="I242" i="30"/>
  <c r="H242" i="30"/>
  <c r="L241" i="30"/>
  <c r="K241" i="30"/>
  <c r="I241" i="30"/>
  <c r="H241" i="30"/>
  <c r="L240" i="30"/>
  <c r="K240" i="30"/>
  <c r="H240" i="30"/>
  <c r="I240" i="30" s="1"/>
  <c r="L239" i="30"/>
  <c r="K239" i="30"/>
  <c r="H239" i="30"/>
  <c r="I239" i="30" s="1"/>
  <c r="L238" i="30"/>
  <c r="K238" i="30"/>
  <c r="I238" i="30"/>
  <c r="H238" i="30"/>
  <c r="L237" i="30"/>
  <c r="K237" i="30"/>
  <c r="H237" i="30"/>
  <c r="I237" i="30" s="1"/>
  <c r="L236" i="30"/>
  <c r="K236" i="30"/>
  <c r="H236" i="30"/>
  <c r="I236" i="30" s="1"/>
  <c r="L235" i="30"/>
  <c r="K235" i="30"/>
  <c r="H235" i="30"/>
  <c r="I235" i="30" s="1"/>
  <c r="L234" i="30"/>
  <c r="K234" i="30"/>
  <c r="H234" i="30"/>
  <c r="I234" i="30" s="1"/>
  <c r="L233" i="30"/>
  <c r="K233" i="30"/>
  <c r="I233" i="30"/>
  <c r="H233" i="30"/>
  <c r="L232" i="30"/>
  <c r="K232" i="30"/>
  <c r="I232" i="30"/>
  <c r="H232" i="30"/>
  <c r="L231" i="30"/>
  <c r="K231" i="30"/>
  <c r="H231" i="30"/>
  <c r="I231" i="30" s="1"/>
  <c r="L230" i="30"/>
  <c r="K230" i="30"/>
  <c r="H230" i="30"/>
  <c r="I230" i="30" s="1"/>
  <c r="L229" i="30"/>
  <c r="K229" i="30"/>
  <c r="I229" i="30"/>
  <c r="H229" i="30"/>
  <c r="L228" i="30"/>
  <c r="K228" i="30"/>
  <c r="H228" i="30"/>
  <c r="I228" i="30" s="1"/>
  <c r="L227" i="30"/>
  <c r="K227" i="30"/>
  <c r="I227" i="30"/>
  <c r="H227" i="30"/>
  <c r="L226" i="30"/>
  <c r="K226" i="30"/>
  <c r="H226" i="30"/>
  <c r="I226" i="30" s="1"/>
  <c r="L225" i="30"/>
  <c r="K225" i="30"/>
  <c r="H225" i="30"/>
  <c r="I225" i="30" s="1"/>
  <c r="L224" i="30"/>
  <c r="K224" i="30"/>
  <c r="I224" i="30"/>
  <c r="H224" i="30"/>
  <c r="L223" i="30"/>
  <c r="K223" i="30"/>
  <c r="I223" i="30"/>
  <c r="H223" i="30"/>
  <c r="L222" i="30"/>
  <c r="K222" i="30"/>
  <c r="H222" i="30"/>
  <c r="I222" i="30" s="1"/>
  <c r="L221" i="30"/>
  <c r="K221" i="30"/>
  <c r="H221" i="30"/>
  <c r="I221" i="30" s="1"/>
  <c r="L220" i="30"/>
  <c r="K220" i="30"/>
  <c r="H220" i="30"/>
  <c r="I220" i="30" s="1"/>
  <c r="L219" i="30"/>
  <c r="K219" i="30"/>
  <c r="H219" i="30"/>
  <c r="I219" i="30" s="1"/>
  <c r="L218" i="30"/>
  <c r="K218" i="30"/>
  <c r="H218" i="30"/>
  <c r="I218" i="30" s="1"/>
  <c r="L217" i="30"/>
  <c r="K217" i="30"/>
  <c r="H217" i="30"/>
  <c r="I217" i="30" s="1"/>
  <c r="L216" i="30"/>
  <c r="K216" i="30"/>
  <c r="I216" i="30"/>
  <c r="H216" i="30"/>
  <c r="L215" i="30"/>
  <c r="K215" i="30"/>
  <c r="H215" i="30"/>
  <c r="I215" i="30" s="1"/>
  <c r="L214" i="30"/>
  <c r="K214" i="30"/>
  <c r="I214" i="30"/>
  <c r="H214" i="30"/>
  <c r="L213" i="30"/>
  <c r="K213" i="30"/>
  <c r="H213" i="30"/>
  <c r="I213" i="30" s="1"/>
  <c r="L212" i="30"/>
  <c r="K212" i="30"/>
  <c r="I212" i="30"/>
  <c r="H212" i="30"/>
  <c r="L211" i="30"/>
  <c r="K211" i="30"/>
  <c r="H211" i="30"/>
  <c r="I211" i="30" s="1"/>
  <c r="L210" i="30"/>
  <c r="K210" i="30"/>
  <c r="H210" i="30"/>
  <c r="I210" i="30" s="1"/>
  <c r="L209" i="30"/>
  <c r="K209" i="30"/>
  <c r="H209" i="30"/>
  <c r="I209" i="30" s="1"/>
  <c r="M208" i="30"/>
  <c r="L208" i="30"/>
  <c r="K208" i="30"/>
  <c r="H208" i="30"/>
  <c r="I208" i="30" s="1"/>
  <c r="M207" i="30"/>
  <c r="L207" i="30"/>
  <c r="K207" i="30"/>
  <c r="I207" i="30"/>
  <c r="H207" i="30"/>
  <c r="M206" i="30"/>
  <c r="L206" i="30"/>
  <c r="K206" i="30"/>
  <c r="H206" i="30"/>
  <c r="I206" i="30" s="1"/>
  <c r="M205" i="30"/>
  <c r="L205" i="30"/>
  <c r="K205" i="30"/>
  <c r="H205" i="30"/>
  <c r="I205" i="30" s="1"/>
  <c r="M204" i="30"/>
  <c r="L204" i="30"/>
  <c r="K204" i="30"/>
  <c r="H204" i="30"/>
  <c r="I204" i="30" s="1"/>
  <c r="M203" i="30"/>
  <c r="L203" i="30"/>
  <c r="K203" i="30"/>
  <c r="H203" i="30"/>
  <c r="I203" i="30" s="1"/>
  <c r="M202" i="30"/>
  <c r="L202" i="30"/>
  <c r="K202" i="30"/>
  <c r="H202" i="30"/>
  <c r="I202" i="30" s="1"/>
  <c r="M201" i="30"/>
  <c r="L201" i="30"/>
  <c r="K201" i="30"/>
  <c r="H201" i="30"/>
  <c r="I201" i="30" s="1"/>
  <c r="M200" i="30"/>
  <c r="L200" i="30"/>
  <c r="K200" i="30"/>
  <c r="H200" i="30"/>
  <c r="I200" i="30" s="1"/>
  <c r="M199" i="30"/>
  <c r="L199" i="30"/>
  <c r="K199" i="30"/>
  <c r="H199" i="30"/>
  <c r="I199" i="30" s="1"/>
  <c r="M198" i="30"/>
  <c r="L198" i="30"/>
  <c r="K198" i="30"/>
  <c r="H198" i="30"/>
  <c r="I198" i="30" s="1"/>
  <c r="M197" i="30"/>
  <c r="L197" i="30"/>
  <c r="K197" i="30"/>
  <c r="H197" i="30"/>
  <c r="I197" i="30" s="1"/>
  <c r="M196" i="30"/>
  <c r="L196" i="30"/>
  <c r="K196" i="30"/>
  <c r="H196" i="30"/>
  <c r="I196" i="30" s="1"/>
  <c r="M195" i="30"/>
  <c r="L195" i="30"/>
  <c r="K195" i="30"/>
  <c r="H195" i="30"/>
  <c r="I195" i="30" s="1"/>
  <c r="M194" i="30"/>
  <c r="L194" i="30"/>
  <c r="K194" i="30"/>
  <c r="H194" i="30"/>
  <c r="I194" i="30" s="1"/>
  <c r="M193" i="30"/>
  <c r="L193" i="30"/>
  <c r="K193" i="30"/>
  <c r="H193" i="30"/>
  <c r="I193" i="30" s="1"/>
  <c r="M192" i="30"/>
  <c r="L192" i="30"/>
  <c r="K192" i="30"/>
  <c r="H192" i="30"/>
  <c r="I192" i="30" s="1"/>
  <c r="M191" i="30"/>
  <c r="L191" i="30"/>
  <c r="K191" i="30"/>
  <c r="I191" i="30"/>
  <c r="H191" i="30"/>
  <c r="M190" i="30"/>
  <c r="L190" i="30"/>
  <c r="K190" i="30"/>
  <c r="H190" i="30"/>
  <c r="I190" i="30" s="1"/>
  <c r="M189" i="30"/>
  <c r="L189" i="30"/>
  <c r="K189" i="30"/>
  <c r="H189" i="30"/>
  <c r="I189" i="30" s="1"/>
  <c r="M188" i="30"/>
  <c r="L188" i="30"/>
  <c r="K188" i="30"/>
  <c r="H188" i="30"/>
  <c r="I188" i="30" s="1"/>
  <c r="M187" i="30"/>
  <c r="L187" i="30"/>
  <c r="K187" i="30"/>
  <c r="H187" i="30"/>
  <c r="I187" i="30" s="1"/>
  <c r="M186" i="30"/>
  <c r="L186" i="30"/>
  <c r="K186" i="30"/>
  <c r="H186" i="30"/>
  <c r="I186" i="30" s="1"/>
  <c r="M185" i="30"/>
  <c r="L185" i="30"/>
  <c r="K185" i="30"/>
  <c r="H185" i="30"/>
  <c r="I185" i="30" s="1"/>
  <c r="M184" i="30"/>
  <c r="L184" i="30"/>
  <c r="K184" i="30"/>
  <c r="H184" i="30"/>
  <c r="I184" i="30" s="1"/>
  <c r="M183" i="30"/>
  <c r="L183" i="30"/>
  <c r="K183" i="30"/>
  <c r="H183" i="30"/>
  <c r="I183" i="30" s="1"/>
  <c r="M182" i="30"/>
  <c r="L182" i="30"/>
  <c r="K182" i="30"/>
  <c r="H182" i="30"/>
  <c r="I182" i="30" s="1"/>
  <c r="M181" i="30"/>
  <c r="L181" i="30"/>
  <c r="K181" i="30"/>
  <c r="I181" i="30"/>
  <c r="H181" i="30"/>
  <c r="M180" i="30"/>
  <c r="L180" i="30"/>
  <c r="K180" i="30"/>
  <c r="H180" i="30"/>
  <c r="I180" i="30" s="1"/>
  <c r="M179" i="30"/>
  <c r="L179" i="30"/>
  <c r="K179" i="30"/>
  <c r="H179" i="30"/>
  <c r="I179" i="30" s="1"/>
  <c r="M178" i="30"/>
  <c r="L178" i="30"/>
  <c r="K178" i="30"/>
  <c r="H178" i="30"/>
  <c r="I178" i="30" s="1"/>
  <c r="M177" i="30"/>
  <c r="L177" i="30"/>
  <c r="K177" i="30"/>
  <c r="H177" i="30"/>
  <c r="I177" i="30" s="1"/>
  <c r="M176" i="30"/>
  <c r="L176" i="30"/>
  <c r="K176" i="30"/>
  <c r="H176" i="30"/>
  <c r="I176" i="30" s="1"/>
  <c r="M175" i="30"/>
  <c r="L175" i="30"/>
  <c r="K175" i="30"/>
  <c r="H175" i="30"/>
  <c r="I175" i="30" s="1"/>
  <c r="M174" i="30"/>
  <c r="L174" i="30"/>
  <c r="K174" i="30"/>
  <c r="H174" i="30"/>
  <c r="I174" i="30" s="1"/>
  <c r="M173" i="30"/>
  <c r="L173" i="30"/>
  <c r="K173" i="30"/>
  <c r="H173" i="30"/>
  <c r="I173" i="30" s="1"/>
  <c r="M172" i="30"/>
  <c r="L172" i="30"/>
  <c r="K172" i="30"/>
  <c r="H172" i="30"/>
  <c r="I172" i="30" s="1"/>
  <c r="M171" i="30"/>
  <c r="L171" i="30"/>
  <c r="K171" i="30"/>
  <c r="H171" i="30"/>
  <c r="I171" i="30" s="1"/>
  <c r="M170" i="30"/>
  <c r="L170" i="30"/>
  <c r="K170" i="30"/>
  <c r="H170" i="30"/>
  <c r="I170" i="30" s="1"/>
  <c r="M169" i="30"/>
  <c r="L169" i="30"/>
  <c r="K169" i="30"/>
  <c r="H169" i="30"/>
  <c r="I169" i="30" s="1"/>
  <c r="M168" i="30"/>
  <c r="L168" i="30"/>
  <c r="K168" i="30"/>
  <c r="H168" i="30"/>
  <c r="I168" i="30" s="1"/>
  <c r="M167" i="30"/>
  <c r="L167" i="30"/>
  <c r="K167" i="30"/>
  <c r="I167" i="30"/>
  <c r="H167" i="30"/>
  <c r="M166" i="30"/>
  <c r="L166" i="30"/>
  <c r="K166" i="30"/>
  <c r="H166" i="30"/>
  <c r="I166" i="30" s="1"/>
  <c r="M165" i="30"/>
  <c r="L165" i="30"/>
  <c r="K165" i="30"/>
  <c r="H165" i="30"/>
  <c r="I165" i="30" s="1"/>
  <c r="M164" i="30"/>
  <c r="L164" i="30"/>
  <c r="K164" i="30"/>
  <c r="H164" i="30"/>
  <c r="I164" i="30" s="1"/>
  <c r="M163" i="30"/>
  <c r="L163" i="30"/>
  <c r="K163" i="30"/>
  <c r="H163" i="30"/>
  <c r="I163" i="30" s="1"/>
  <c r="M162" i="30"/>
  <c r="L162" i="30"/>
  <c r="K162" i="30"/>
  <c r="H162" i="30"/>
  <c r="I162" i="30" s="1"/>
  <c r="M161" i="30"/>
  <c r="L161" i="30"/>
  <c r="K161" i="30"/>
  <c r="H161" i="30"/>
  <c r="I161" i="30" s="1"/>
  <c r="M160" i="30"/>
  <c r="L160" i="30"/>
  <c r="K160" i="30"/>
  <c r="I160" i="30"/>
  <c r="H160" i="30"/>
  <c r="M159" i="30"/>
  <c r="L159" i="30"/>
  <c r="K159" i="30"/>
  <c r="H159" i="30"/>
  <c r="I159" i="30" s="1"/>
  <c r="M158" i="30"/>
  <c r="L158" i="30"/>
  <c r="K158" i="30"/>
  <c r="H158" i="30"/>
  <c r="I158" i="30" s="1"/>
  <c r="M157" i="30"/>
  <c r="L157" i="30"/>
  <c r="K157" i="30"/>
  <c r="I157" i="30"/>
  <c r="H157" i="30"/>
  <c r="M156" i="30"/>
  <c r="L156" i="30"/>
  <c r="K156" i="30"/>
  <c r="H156" i="30"/>
  <c r="I156" i="30" s="1"/>
  <c r="M155" i="30"/>
  <c r="L155" i="30"/>
  <c r="K155" i="30"/>
  <c r="H155" i="30"/>
  <c r="I155" i="30" s="1"/>
  <c r="M154" i="30"/>
  <c r="L154" i="30"/>
  <c r="K154" i="30"/>
  <c r="H154" i="30"/>
  <c r="I154" i="30" s="1"/>
  <c r="M153" i="30"/>
  <c r="L153" i="30"/>
  <c r="K153" i="30"/>
  <c r="I153" i="30"/>
  <c r="H153" i="30"/>
  <c r="M152" i="30"/>
  <c r="L152" i="30"/>
  <c r="K152" i="30"/>
  <c r="H152" i="30"/>
  <c r="I152" i="30" s="1"/>
  <c r="M151" i="30"/>
  <c r="L151" i="30"/>
  <c r="K151" i="30"/>
  <c r="H151" i="30"/>
  <c r="I151" i="30" s="1"/>
  <c r="M150" i="30"/>
  <c r="L150" i="30"/>
  <c r="K150" i="30"/>
  <c r="H150" i="30"/>
  <c r="I150" i="30" s="1"/>
  <c r="M149" i="30"/>
  <c r="L149" i="30"/>
  <c r="K149" i="30"/>
  <c r="H149" i="30"/>
  <c r="I149" i="30" s="1"/>
  <c r="M148" i="30"/>
  <c r="L148" i="30"/>
  <c r="K148" i="30"/>
  <c r="H148" i="30"/>
  <c r="I148" i="30" s="1"/>
  <c r="M147" i="30"/>
  <c r="L147" i="30"/>
  <c r="K147" i="30"/>
  <c r="H147" i="30"/>
  <c r="I147" i="30" s="1"/>
  <c r="M146" i="30"/>
  <c r="L146" i="30"/>
  <c r="K146" i="30"/>
  <c r="H146" i="30"/>
  <c r="I146" i="30" s="1"/>
  <c r="M145" i="30"/>
  <c r="L145" i="30"/>
  <c r="K145" i="30"/>
  <c r="H145" i="30"/>
  <c r="I145" i="30" s="1"/>
  <c r="M144" i="30"/>
  <c r="L144" i="30"/>
  <c r="K144" i="30"/>
  <c r="H144" i="30"/>
  <c r="I144" i="30" s="1"/>
  <c r="M143" i="30"/>
  <c r="L143" i="30"/>
  <c r="K143" i="30"/>
  <c r="H143" i="30"/>
  <c r="I143" i="30" s="1"/>
  <c r="M142" i="30"/>
  <c r="L142" i="30"/>
  <c r="K142" i="30"/>
  <c r="I142" i="30"/>
  <c r="H142" i="30"/>
  <c r="M141" i="30"/>
  <c r="L141" i="30"/>
  <c r="K141" i="30"/>
  <c r="H141" i="30"/>
  <c r="I141" i="30" s="1"/>
  <c r="M140" i="30"/>
  <c r="L140" i="30"/>
  <c r="K140" i="30"/>
  <c r="H140" i="30"/>
  <c r="I140" i="30" s="1"/>
  <c r="M139" i="30"/>
  <c r="L139" i="30"/>
  <c r="K139" i="30"/>
  <c r="H139" i="30"/>
  <c r="I139" i="30" s="1"/>
  <c r="M138" i="30"/>
  <c r="L138" i="30"/>
  <c r="K138" i="30"/>
  <c r="H138" i="30"/>
  <c r="I138" i="30" s="1"/>
  <c r="M137" i="30"/>
  <c r="L137" i="30"/>
  <c r="K137" i="30"/>
  <c r="H137" i="30"/>
  <c r="I137" i="30" s="1"/>
  <c r="M136" i="30"/>
  <c r="L136" i="30"/>
  <c r="K136" i="30"/>
  <c r="I136" i="30"/>
  <c r="H136" i="30"/>
  <c r="M135" i="30"/>
  <c r="L135" i="30"/>
  <c r="K135" i="30"/>
  <c r="H135" i="30"/>
  <c r="I135" i="30" s="1"/>
  <c r="M134" i="30"/>
  <c r="L134" i="30"/>
  <c r="K134" i="30"/>
  <c r="H134" i="30"/>
  <c r="I134" i="30" s="1"/>
  <c r="M133" i="30"/>
  <c r="L133" i="30"/>
  <c r="K133" i="30"/>
  <c r="H133" i="30"/>
  <c r="I133" i="30" s="1"/>
  <c r="M132" i="30"/>
  <c r="L132" i="30"/>
  <c r="K132" i="30"/>
  <c r="H132" i="30"/>
  <c r="I132" i="30" s="1"/>
  <c r="M131" i="30"/>
  <c r="L131" i="30"/>
  <c r="K131" i="30"/>
  <c r="H131" i="30"/>
  <c r="I131" i="30" s="1"/>
  <c r="M130" i="30"/>
  <c r="L130" i="30"/>
  <c r="K130" i="30"/>
  <c r="H130" i="30"/>
  <c r="I130" i="30" s="1"/>
  <c r="M129" i="30"/>
  <c r="L129" i="30"/>
  <c r="K129" i="30"/>
  <c r="H129" i="30"/>
  <c r="I129" i="30" s="1"/>
  <c r="M128" i="30"/>
  <c r="L128" i="30"/>
  <c r="K128" i="30"/>
  <c r="H128" i="30"/>
  <c r="I128" i="30" s="1"/>
  <c r="M127" i="30"/>
  <c r="L127" i="30"/>
  <c r="K127" i="30"/>
  <c r="H127" i="30"/>
  <c r="I127" i="30" s="1"/>
  <c r="M126" i="30"/>
  <c r="L126" i="30"/>
  <c r="K126" i="30"/>
  <c r="H126" i="30"/>
  <c r="I126" i="30" s="1"/>
  <c r="M125" i="30"/>
  <c r="L125" i="30"/>
  <c r="K125" i="30"/>
  <c r="H125" i="30"/>
  <c r="I125" i="30" s="1"/>
  <c r="M124" i="30"/>
  <c r="L124" i="30"/>
  <c r="K124" i="30"/>
  <c r="H124" i="30"/>
  <c r="I124" i="30" s="1"/>
  <c r="M123" i="30"/>
  <c r="L123" i="30"/>
  <c r="K123" i="30"/>
  <c r="H123" i="30"/>
  <c r="I123" i="30" s="1"/>
  <c r="M122" i="30"/>
  <c r="L122" i="30"/>
  <c r="K122" i="30"/>
  <c r="H122" i="30"/>
  <c r="I122" i="30" s="1"/>
  <c r="M121" i="30"/>
  <c r="L121" i="30"/>
  <c r="K121" i="30"/>
  <c r="H121" i="30"/>
  <c r="I121" i="30" s="1"/>
  <c r="M120" i="30"/>
  <c r="L120" i="30"/>
  <c r="K120" i="30"/>
  <c r="H120" i="30"/>
  <c r="I120" i="30" s="1"/>
  <c r="M119" i="30"/>
  <c r="L119" i="30"/>
  <c r="K119" i="30"/>
  <c r="H119" i="30"/>
  <c r="I119" i="30" s="1"/>
  <c r="M118" i="30"/>
  <c r="L118" i="30"/>
  <c r="K118" i="30"/>
  <c r="H118" i="30"/>
  <c r="I118" i="30" s="1"/>
  <c r="M117" i="30"/>
  <c r="L117" i="30"/>
  <c r="K117" i="30"/>
  <c r="H117" i="30"/>
  <c r="I117" i="30" s="1"/>
  <c r="M116" i="30"/>
  <c r="L116" i="30"/>
  <c r="K116" i="30"/>
  <c r="H116" i="30"/>
  <c r="I116" i="30" s="1"/>
  <c r="M115" i="30"/>
  <c r="L115" i="30"/>
  <c r="K115" i="30"/>
  <c r="H115" i="30"/>
  <c r="I115" i="30" s="1"/>
  <c r="M114" i="30"/>
  <c r="L114" i="30"/>
  <c r="K114" i="30"/>
  <c r="H114" i="30"/>
  <c r="I114" i="30" s="1"/>
  <c r="M113" i="30"/>
  <c r="L113" i="30"/>
  <c r="K113" i="30"/>
  <c r="H113" i="30"/>
  <c r="I113" i="30" s="1"/>
  <c r="M112" i="30"/>
  <c r="L112" i="30"/>
  <c r="K112" i="30"/>
  <c r="H112" i="30"/>
  <c r="I112" i="30" s="1"/>
  <c r="M111" i="30"/>
  <c r="L111" i="30"/>
  <c r="K111" i="30"/>
  <c r="H111" i="30"/>
  <c r="I111" i="30" s="1"/>
  <c r="M110" i="30"/>
  <c r="L110" i="30"/>
  <c r="K110" i="30"/>
  <c r="H110" i="30"/>
  <c r="I110" i="30" s="1"/>
  <c r="M109" i="30"/>
  <c r="L109" i="30"/>
  <c r="K109" i="30"/>
  <c r="H109" i="30"/>
  <c r="I109" i="30" s="1"/>
  <c r="M108" i="30"/>
  <c r="L108" i="30"/>
  <c r="K108" i="30"/>
  <c r="H108" i="30"/>
  <c r="I108" i="30" s="1"/>
  <c r="M107" i="30"/>
  <c r="L107" i="30"/>
  <c r="K107" i="30"/>
  <c r="H107" i="30"/>
  <c r="I107" i="30" s="1"/>
  <c r="M106" i="30"/>
  <c r="L106" i="30"/>
  <c r="K106" i="30"/>
  <c r="H106" i="30"/>
  <c r="I106" i="30" s="1"/>
  <c r="M105" i="30"/>
  <c r="L105" i="30"/>
  <c r="K105" i="30"/>
  <c r="H105" i="30"/>
  <c r="I105" i="30" s="1"/>
  <c r="M104" i="30"/>
  <c r="L104" i="30"/>
  <c r="K104" i="30"/>
  <c r="H104" i="30"/>
  <c r="I104" i="30" s="1"/>
  <c r="M103" i="30"/>
  <c r="L103" i="30"/>
  <c r="K103" i="30"/>
  <c r="H103" i="30"/>
  <c r="I103" i="30" s="1"/>
  <c r="M102" i="30"/>
  <c r="L102" i="30"/>
  <c r="K102" i="30"/>
  <c r="H102" i="30"/>
  <c r="I102" i="30" s="1"/>
  <c r="M101" i="30"/>
  <c r="L101" i="30"/>
  <c r="K101" i="30"/>
  <c r="H101" i="30"/>
  <c r="I101" i="30" s="1"/>
  <c r="M100" i="30"/>
  <c r="L100" i="30"/>
  <c r="K100" i="30"/>
  <c r="H100" i="30"/>
  <c r="I100" i="30" s="1"/>
  <c r="M99" i="30"/>
  <c r="L99" i="30"/>
  <c r="K99" i="30"/>
  <c r="H99" i="30"/>
  <c r="I99" i="30" s="1"/>
  <c r="M98" i="30"/>
  <c r="L98" i="30"/>
  <c r="K98" i="30"/>
  <c r="H98" i="30"/>
  <c r="I98" i="30" s="1"/>
  <c r="M97" i="30"/>
  <c r="L97" i="30"/>
  <c r="K97" i="30"/>
  <c r="H97" i="30"/>
  <c r="I97" i="30" s="1"/>
  <c r="M96" i="30"/>
  <c r="L96" i="30"/>
  <c r="K96" i="30"/>
  <c r="H96" i="30"/>
  <c r="I96" i="30" s="1"/>
  <c r="M95" i="30"/>
  <c r="L95" i="30"/>
  <c r="K95" i="30"/>
  <c r="H95" i="30"/>
  <c r="I95" i="30" s="1"/>
  <c r="M94" i="30"/>
  <c r="L94" i="30"/>
  <c r="K94" i="30"/>
  <c r="H94" i="30"/>
  <c r="I94" i="30" s="1"/>
  <c r="M93" i="30"/>
  <c r="L93" i="30"/>
  <c r="K93" i="30"/>
  <c r="H93" i="30"/>
  <c r="I93" i="30" s="1"/>
  <c r="M92" i="30"/>
  <c r="L92" i="30"/>
  <c r="K92" i="30"/>
  <c r="H92" i="30"/>
  <c r="I92" i="30" s="1"/>
  <c r="M91" i="30"/>
  <c r="L91" i="30"/>
  <c r="K91" i="30"/>
  <c r="H91" i="30"/>
  <c r="I91" i="30" s="1"/>
  <c r="M90" i="30"/>
  <c r="L90" i="30"/>
  <c r="K90" i="30"/>
  <c r="H90" i="30"/>
  <c r="I90" i="30" s="1"/>
  <c r="M89" i="30"/>
  <c r="L89" i="30"/>
  <c r="K89" i="30"/>
  <c r="H89" i="30"/>
  <c r="I89" i="30" s="1"/>
  <c r="M88" i="30"/>
  <c r="L88" i="30"/>
  <c r="K88" i="30"/>
  <c r="H88" i="30"/>
  <c r="I88" i="30" s="1"/>
  <c r="M87" i="30"/>
  <c r="L87" i="30"/>
  <c r="K87" i="30"/>
  <c r="H87" i="30"/>
  <c r="I87" i="30" s="1"/>
  <c r="M86" i="30"/>
  <c r="L86" i="30"/>
  <c r="K86" i="30"/>
  <c r="H86" i="30"/>
  <c r="I86" i="30" s="1"/>
  <c r="M85" i="30"/>
  <c r="L85" i="30"/>
  <c r="K85" i="30"/>
  <c r="H85" i="30"/>
  <c r="I85" i="30" s="1"/>
  <c r="M84" i="30"/>
  <c r="L84" i="30"/>
  <c r="K84" i="30"/>
  <c r="H84" i="30"/>
  <c r="I84" i="30" s="1"/>
  <c r="M83" i="30"/>
  <c r="L83" i="30"/>
  <c r="K83" i="30"/>
  <c r="H83" i="30"/>
  <c r="I83" i="30" s="1"/>
  <c r="M82" i="30"/>
  <c r="L82" i="30"/>
  <c r="K82" i="30"/>
  <c r="H82" i="30"/>
  <c r="I82" i="30" s="1"/>
  <c r="M81" i="30"/>
  <c r="L81" i="30"/>
  <c r="K81" i="30"/>
  <c r="H81" i="30"/>
  <c r="I81" i="30" s="1"/>
  <c r="M80" i="30"/>
  <c r="L80" i="30"/>
  <c r="K80" i="30"/>
  <c r="H80" i="30"/>
  <c r="I80" i="30" s="1"/>
  <c r="M79" i="30"/>
  <c r="L79" i="30"/>
  <c r="K79" i="30"/>
  <c r="H79" i="30"/>
  <c r="I79" i="30" s="1"/>
  <c r="M78" i="30"/>
  <c r="L78" i="30"/>
  <c r="K78" i="30"/>
  <c r="H78" i="30"/>
  <c r="I78" i="30" s="1"/>
  <c r="M77" i="30"/>
  <c r="L77" i="30"/>
  <c r="K77" i="30"/>
  <c r="H77" i="30"/>
  <c r="I77" i="30" s="1"/>
  <c r="M76" i="30"/>
  <c r="L76" i="30"/>
  <c r="K76" i="30"/>
  <c r="H76" i="30"/>
  <c r="I76" i="30" s="1"/>
  <c r="M75" i="30"/>
  <c r="L75" i="30"/>
  <c r="K75" i="30"/>
  <c r="H75" i="30"/>
  <c r="I75" i="30" s="1"/>
  <c r="M74" i="30"/>
  <c r="L74" i="30"/>
  <c r="K74" i="30"/>
  <c r="H74" i="30"/>
  <c r="I74" i="30" s="1"/>
  <c r="M73" i="30"/>
  <c r="L73" i="30"/>
  <c r="K73" i="30"/>
  <c r="H73" i="30"/>
  <c r="I73" i="30" s="1"/>
  <c r="M72" i="30"/>
  <c r="L72" i="30"/>
  <c r="K72" i="30"/>
  <c r="H72" i="30"/>
  <c r="I72" i="30" s="1"/>
  <c r="M71" i="30"/>
  <c r="L71" i="30"/>
  <c r="K71" i="30"/>
  <c r="H71" i="30"/>
  <c r="I71" i="30" s="1"/>
  <c r="M70" i="30"/>
  <c r="L70" i="30"/>
  <c r="K70" i="30"/>
  <c r="H70" i="30"/>
  <c r="I70" i="30" s="1"/>
  <c r="M69" i="30"/>
  <c r="L69" i="30"/>
  <c r="K69" i="30"/>
  <c r="H69" i="30"/>
  <c r="I69" i="30" s="1"/>
  <c r="M68" i="30"/>
  <c r="L68" i="30"/>
  <c r="K68" i="30"/>
  <c r="H68" i="30"/>
  <c r="I68" i="30" s="1"/>
  <c r="M67" i="30"/>
  <c r="L67" i="30"/>
  <c r="K67" i="30"/>
  <c r="H67" i="30"/>
  <c r="I67" i="30" s="1"/>
  <c r="M66" i="30"/>
  <c r="L66" i="30"/>
  <c r="K66" i="30"/>
  <c r="H66" i="30"/>
  <c r="I66" i="30" s="1"/>
  <c r="M65" i="30"/>
  <c r="L65" i="30"/>
  <c r="K65" i="30"/>
  <c r="H65" i="30"/>
  <c r="I65" i="30" s="1"/>
  <c r="M64" i="30"/>
  <c r="L64" i="30"/>
  <c r="K64" i="30"/>
  <c r="H64" i="30"/>
  <c r="I64" i="30" s="1"/>
  <c r="M63" i="30"/>
  <c r="L63" i="30"/>
  <c r="K63" i="30"/>
  <c r="H63" i="30"/>
  <c r="I63" i="30" s="1"/>
  <c r="M62" i="30"/>
  <c r="L62" i="30"/>
  <c r="K62" i="30"/>
  <c r="H62" i="30"/>
  <c r="I62" i="30" s="1"/>
  <c r="M61" i="30"/>
  <c r="L61" i="30"/>
  <c r="K61" i="30"/>
  <c r="H61" i="30"/>
  <c r="I61" i="30" s="1"/>
  <c r="M60" i="30"/>
  <c r="L60" i="30"/>
  <c r="K60" i="30"/>
  <c r="H60" i="30"/>
  <c r="I60" i="30" s="1"/>
  <c r="M59" i="30"/>
  <c r="L59" i="30"/>
  <c r="K59" i="30"/>
  <c r="H59" i="30"/>
  <c r="I59" i="30" s="1"/>
  <c r="M58" i="30"/>
  <c r="L58" i="30"/>
  <c r="K58" i="30"/>
  <c r="H58" i="30"/>
  <c r="I58" i="30" s="1"/>
  <c r="M57" i="30"/>
  <c r="L57" i="30"/>
  <c r="K57" i="30"/>
  <c r="H57" i="30"/>
  <c r="I57" i="30" s="1"/>
  <c r="M56" i="30"/>
  <c r="L56" i="30"/>
  <c r="K56" i="30"/>
  <c r="H56" i="30"/>
  <c r="I56" i="30" s="1"/>
  <c r="M55" i="30"/>
  <c r="L55" i="30"/>
  <c r="K55" i="30"/>
  <c r="H55" i="30"/>
  <c r="I55" i="30" s="1"/>
  <c r="M54" i="30"/>
  <c r="L54" i="30"/>
  <c r="K54" i="30"/>
  <c r="H54" i="30"/>
  <c r="I54" i="30" s="1"/>
  <c r="M53" i="30"/>
  <c r="L53" i="30"/>
  <c r="K53" i="30"/>
  <c r="H53" i="30"/>
  <c r="I53" i="30" s="1"/>
  <c r="M52" i="30"/>
  <c r="L52" i="30"/>
  <c r="K52" i="30"/>
  <c r="H52" i="30"/>
  <c r="I52" i="30" s="1"/>
  <c r="M51" i="30"/>
  <c r="L51" i="30"/>
  <c r="K51" i="30"/>
  <c r="H51" i="30"/>
  <c r="I51" i="30" s="1"/>
  <c r="M50" i="30"/>
  <c r="L50" i="30"/>
  <c r="K50" i="30"/>
  <c r="H50" i="30"/>
  <c r="I50" i="30" s="1"/>
  <c r="M49" i="30"/>
  <c r="L49" i="30"/>
  <c r="K49" i="30"/>
  <c r="H49" i="30"/>
  <c r="I49" i="30" s="1"/>
  <c r="M48" i="30"/>
  <c r="L48" i="30"/>
  <c r="K48" i="30"/>
  <c r="H48" i="30"/>
  <c r="I48" i="30" s="1"/>
  <c r="M47" i="30"/>
  <c r="L47" i="30"/>
  <c r="K47" i="30"/>
  <c r="H47" i="30"/>
  <c r="I47" i="30" s="1"/>
  <c r="M46" i="30"/>
  <c r="L46" i="30"/>
  <c r="K46" i="30"/>
  <c r="H46" i="30"/>
  <c r="I46" i="30" s="1"/>
  <c r="M45" i="30"/>
  <c r="L45" i="30"/>
  <c r="K45" i="30"/>
  <c r="H45" i="30"/>
  <c r="I45" i="30" s="1"/>
  <c r="M44" i="30"/>
  <c r="L44" i="30"/>
  <c r="K44" i="30"/>
  <c r="H44" i="30"/>
  <c r="I44" i="30" s="1"/>
  <c r="M43" i="30"/>
  <c r="L43" i="30"/>
  <c r="K43" i="30"/>
  <c r="H43" i="30"/>
  <c r="I43" i="30" s="1"/>
  <c r="M42" i="30"/>
  <c r="L42" i="30"/>
  <c r="K42" i="30"/>
  <c r="H42" i="30"/>
  <c r="I42" i="30" s="1"/>
  <c r="M41" i="30"/>
  <c r="L41" i="30"/>
  <c r="K41" i="30"/>
  <c r="H41" i="30"/>
  <c r="I41" i="30" s="1"/>
  <c r="M40" i="30"/>
  <c r="L40" i="30"/>
  <c r="K40" i="30"/>
  <c r="H40" i="30"/>
  <c r="I40" i="30" s="1"/>
  <c r="M39" i="30"/>
  <c r="L39" i="30"/>
  <c r="K39" i="30"/>
  <c r="H39" i="30"/>
  <c r="I39" i="30" s="1"/>
  <c r="M38" i="30"/>
  <c r="L38" i="30"/>
  <c r="K38" i="30"/>
  <c r="H38" i="30"/>
  <c r="I38" i="30" s="1"/>
  <c r="M37" i="30"/>
  <c r="L37" i="30"/>
  <c r="K37" i="30"/>
  <c r="H37" i="30"/>
  <c r="I37" i="30" s="1"/>
  <c r="M36" i="30"/>
  <c r="L36" i="30"/>
  <c r="K36" i="30"/>
  <c r="H36" i="30"/>
  <c r="I36" i="30" s="1"/>
  <c r="M35" i="30"/>
  <c r="L35" i="30"/>
  <c r="K35" i="30"/>
  <c r="H35" i="30"/>
  <c r="I35" i="30" s="1"/>
  <c r="M34" i="30"/>
  <c r="L34" i="30"/>
  <c r="K34" i="30"/>
  <c r="H34" i="30"/>
  <c r="I34" i="30" s="1"/>
  <c r="M33" i="30"/>
  <c r="L33" i="30"/>
  <c r="K33" i="30"/>
  <c r="H33" i="30"/>
  <c r="I33" i="30" s="1"/>
  <c r="M32" i="30"/>
  <c r="L32" i="30"/>
  <c r="K32" i="30"/>
  <c r="H32" i="30"/>
  <c r="I32" i="30" s="1"/>
  <c r="M31" i="30"/>
  <c r="L31" i="30"/>
  <c r="K31" i="30"/>
  <c r="H31" i="30"/>
  <c r="I31" i="30" s="1"/>
  <c r="M30" i="30"/>
  <c r="L30" i="30"/>
  <c r="K30" i="30"/>
  <c r="H30" i="30"/>
  <c r="I30" i="30" s="1"/>
  <c r="M29" i="30"/>
  <c r="L29" i="30"/>
  <c r="K29" i="30"/>
  <c r="H29" i="30"/>
  <c r="I29" i="30" s="1"/>
  <c r="M28" i="30"/>
  <c r="L28" i="30"/>
  <c r="K28" i="30"/>
  <c r="H28" i="30"/>
  <c r="I28" i="30" s="1"/>
  <c r="M27" i="30"/>
  <c r="L27" i="30"/>
  <c r="K27" i="30"/>
  <c r="H27" i="30"/>
  <c r="I27" i="30" s="1"/>
  <c r="M26" i="30"/>
  <c r="L26" i="30"/>
  <c r="K26" i="30"/>
  <c r="H26" i="30"/>
  <c r="I26" i="30" s="1"/>
  <c r="M25" i="30"/>
  <c r="L25" i="30"/>
  <c r="K25" i="30"/>
  <c r="H25" i="30"/>
  <c r="I25" i="30" s="1"/>
  <c r="M24" i="30"/>
  <c r="L24" i="30"/>
  <c r="K24" i="30"/>
  <c r="H24" i="30"/>
  <c r="I24" i="30" s="1"/>
  <c r="M23" i="30"/>
  <c r="L23" i="30"/>
  <c r="K23" i="30"/>
  <c r="H23" i="30"/>
  <c r="I23" i="30" s="1"/>
  <c r="M22" i="30"/>
  <c r="L22" i="30"/>
  <c r="K22" i="30"/>
  <c r="H22" i="30"/>
  <c r="I22" i="30" s="1"/>
  <c r="M21" i="30"/>
  <c r="L21" i="30"/>
  <c r="K21" i="30"/>
  <c r="H21" i="30"/>
  <c r="I21" i="30" s="1"/>
  <c r="M20" i="30"/>
  <c r="L20" i="30"/>
  <c r="K20" i="30"/>
  <c r="H20" i="30"/>
  <c r="I20" i="30" s="1"/>
  <c r="M19" i="30"/>
  <c r="L19" i="30"/>
  <c r="K19" i="30"/>
  <c r="H19" i="30"/>
  <c r="I19" i="30" s="1"/>
  <c r="M18" i="30"/>
  <c r="L18" i="30"/>
  <c r="K18" i="30"/>
  <c r="H18" i="30"/>
  <c r="I18" i="30" s="1"/>
  <c r="M17" i="30"/>
  <c r="L17" i="30"/>
  <c r="K17" i="30"/>
  <c r="H17" i="30"/>
  <c r="I17" i="30" s="1"/>
  <c r="M16" i="30"/>
  <c r="L16" i="30"/>
  <c r="K16" i="30"/>
  <c r="H16" i="30"/>
  <c r="I16" i="30" s="1"/>
  <c r="M15" i="30"/>
  <c r="L15" i="30"/>
  <c r="K15" i="30"/>
  <c r="H15" i="30"/>
  <c r="I15" i="30" s="1"/>
  <c r="M14" i="30"/>
  <c r="L14" i="30"/>
  <c r="K14" i="30"/>
  <c r="H14" i="30"/>
  <c r="I14" i="30" s="1"/>
  <c r="M13" i="30"/>
  <c r="L13" i="30"/>
  <c r="K13" i="30"/>
  <c r="H13" i="30"/>
  <c r="I13" i="30" s="1"/>
  <c r="M12" i="30"/>
  <c r="L12" i="30"/>
  <c r="K12" i="30"/>
  <c r="H12" i="30"/>
  <c r="I12" i="30" s="1"/>
  <c r="M11" i="30"/>
  <c r="L11" i="30"/>
  <c r="K11" i="30"/>
  <c r="H11" i="30"/>
  <c r="I11" i="30" s="1"/>
  <c r="M10" i="30"/>
  <c r="L10" i="30"/>
  <c r="K10" i="30"/>
  <c r="H10" i="30"/>
  <c r="I10" i="30" s="1"/>
  <c r="M9" i="30"/>
  <c r="L9" i="30"/>
  <c r="K9" i="30"/>
  <c r="H9" i="30"/>
  <c r="I9" i="30" s="1"/>
  <c r="M8" i="30"/>
  <c r="L8" i="30"/>
  <c r="K8" i="30"/>
  <c r="H8" i="30"/>
  <c r="I8" i="30" s="1"/>
  <c r="M7" i="30"/>
  <c r="L7" i="30"/>
  <c r="K7" i="30"/>
  <c r="H7" i="30"/>
  <c r="I7" i="30" s="1"/>
  <c r="M6" i="30"/>
  <c r="L6" i="30"/>
  <c r="K6" i="30"/>
  <c r="H6" i="30"/>
  <c r="I6" i="30" s="1"/>
  <c r="M5" i="30"/>
  <c r="L5" i="30"/>
  <c r="K5" i="30"/>
  <c r="H5" i="30"/>
  <c r="I5" i="30" s="1"/>
  <c r="M4" i="30"/>
  <c r="L4" i="30"/>
  <c r="K4" i="30"/>
  <c r="H4" i="30"/>
  <c r="I4" i="30" s="1"/>
  <c r="M3" i="30"/>
  <c r="L3" i="30"/>
  <c r="K3" i="30"/>
  <c r="H3" i="30"/>
  <c r="I3" i="30" s="1"/>
  <c r="M2" i="30"/>
  <c r="L2" i="30"/>
  <c r="K2" i="30"/>
  <c r="H2" i="30"/>
  <c r="I2" i="30" s="1"/>
  <c r="B753" i="29"/>
  <c r="B752" i="29" s="1"/>
  <c r="L750" i="29"/>
  <c r="K750" i="29"/>
  <c r="H750" i="29"/>
  <c r="I750" i="29" s="1"/>
  <c r="L749" i="29"/>
  <c r="K749" i="29"/>
  <c r="I749" i="29"/>
  <c r="H749" i="29"/>
  <c r="L748" i="29"/>
  <c r="K748" i="29"/>
  <c r="H748" i="29"/>
  <c r="I748" i="29" s="1"/>
  <c r="L747" i="29"/>
  <c r="K747" i="29"/>
  <c r="H747" i="29"/>
  <c r="I747" i="29" s="1"/>
  <c r="L746" i="29"/>
  <c r="K746" i="29"/>
  <c r="I746" i="29"/>
  <c r="H746" i="29"/>
  <c r="L745" i="29"/>
  <c r="K745" i="29"/>
  <c r="I745" i="29"/>
  <c r="H745" i="29"/>
  <c r="L744" i="29"/>
  <c r="K744" i="29"/>
  <c r="I744" i="29"/>
  <c r="H744" i="29"/>
  <c r="L743" i="29"/>
  <c r="K743" i="29"/>
  <c r="H743" i="29"/>
  <c r="I743" i="29" s="1"/>
  <c r="L742" i="29"/>
  <c r="K742" i="29"/>
  <c r="H742" i="29"/>
  <c r="I742" i="29" s="1"/>
  <c r="L741" i="29"/>
  <c r="K741" i="29"/>
  <c r="H741" i="29"/>
  <c r="I741" i="29" s="1"/>
  <c r="L740" i="29"/>
  <c r="K740" i="29"/>
  <c r="H740" i="29"/>
  <c r="I740" i="29" s="1"/>
  <c r="L739" i="29"/>
  <c r="K739" i="29"/>
  <c r="H739" i="29"/>
  <c r="I739" i="29" s="1"/>
  <c r="L738" i="29"/>
  <c r="K738" i="29"/>
  <c r="H738" i="29"/>
  <c r="I738" i="29" s="1"/>
  <c r="L737" i="29"/>
  <c r="K737" i="29"/>
  <c r="I737" i="29"/>
  <c r="H737" i="29"/>
  <c r="L736" i="29"/>
  <c r="K736" i="29"/>
  <c r="H736" i="29"/>
  <c r="I736" i="29" s="1"/>
  <c r="L735" i="29"/>
  <c r="K735" i="29"/>
  <c r="H735" i="29"/>
  <c r="I735" i="29" s="1"/>
  <c r="L734" i="29"/>
  <c r="K734" i="29"/>
  <c r="H734" i="29"/>
  <c r="I734" i="29" s="1"/>
  <c r="L733" i="29"/>
  <c r="K733" i="29"/>
  <c r="I733" i="29"/>
  <c r="H733" i="29"/>
  <c r="L732" i="29"/>
  <c r="K732" i="29"/>
  <c r="H732" i="29"/>
  <c r="I732" i="29" s="1"/>
  <c r="L731" i="29"/>
  <c r="K731" i="29"/>
  <c r="H731" i="29"/>
  <c r="I731" i="29" s="1"/>
  <c r="L730" i="29"/>
  <c r="K730" i="29"/>
  <c r="I730" i="29"/>
  <c r="H730" i="29"/>
  <c r="L729" i="29"/>
  <c r="K729" i="29"/>
  <c r="H729" i="29"/>
  <c r="I729" i="29" s="1"/>
  <c r="L728" i="29"/>
  <c r="K728" i="29"/>
  <c r="H728" i="29"/>
  <c r="I728" i="29" s="1"/>
  <c r="L727" i="29"/>
  <c r="K727" i="29"/>
  <c r="H727" i="29"/>
  <c r="I727" i="29" s="1"/>
  <c r="L726" i="29"/>
  <c r="K726" i="29"/>
  <c r="H726" i="29"/>
  <c r="I726" i="29" s="1"/>
  <c r="L725" i="29"/>
  <c r="K725" i="29"/>
  <c r="H725" i="29"/>
  <c r="I725" i="29" s="1"/>
  <c r="L724" i="29"/>
  <c r="K724" i="29"/>
  <c r="I724" i="29"/>
  <c r="H724" i="29"/>
  <c r="L723" i="29"/>
  <c r="K723" i="29"/>
  <c r="I723" i="29"/>
  <c r="H723" i="29"/>
  <c r="L722" i="29"/>
  <c r="K722" i="29"/>
  <c r="H722" i="29"/>
  <c r="I722" i="29" s="1"/>
  <c r="L721" i="29"/>
  <c r="K721" i="29"/>
  <c r="H721" i="29"/>
  <c r="I721" i="29" s="1"/>
  <c r="L720" i="29"/>
  <c r="K720" i="29"/>
  <c r="H720" i="29"/>
  <c r="I720" i="29" s="1"/>
  <c r="L719" i="29"/>
  <c r="K719" i="29"/>
  <c r="H719" i="29"/>
  <c r="I719" i="29" s="1"/>
  <c r="L718" i="29"/>
  <c r="K718" i="29"/>
  <c r="H718" i="29"/>
  <c r="I718" i="29" s="1"/>
  <c r="L717" i="29"/>
  <c r="K717" i="29"/>
  <c r="H717" i="29"/>
  <c r="I717" i="29" s="1"/>
  <c r="L716" i="29"/>
  <c r="K716" i="29"/>
  <c r="H716" i="29"/>
  <c r="I716" i="29" s="1"/>
  <c r="L715" i="29"/>
  <c r="K715" i="29"/>
  <c r="I715" i="29"/>
  <c r="H715" i="29"/>
  <c r="L714" i="29"/>
  <c r="K714" i="29"/>
  <c r="H714" i="29"/>
  <c r="I714" i="29" s="1"/>
  <c r="L713" i="29"/>
  <c r="K713" i="29"/>
  <c r="I713" i="29"/>
  <c r="H713" i="29"/>
  <c r="L712" i="29"/>
  <c r="K712" i="29"/>
  <c r="H712" i="29"/>
  <c r="I712" i="29" s="1"/>
  <c r="L711" i="29"/>
  <c r="K711" i="29"/>
  <c r="H711" i="29"/>
  <c r="I711" i="29" s="1"/>
  <c r="L710" i="29"/>
  <c r="K710" i="29"/>
  <c r="H710" i="29"/>
  <c r="I710" i="29" s="1"/>
  <c r="L709" i="29"/>
  <c r="K709" i="29"/>
  <c r="H709" i="29"/>
  <c r="I709" i="29" s="1"/>
  <c r="L708" i="29"/>
  <c r="K708" i="29"/>
  <c r="I708" i="29"/>
  <c r="H708" i="29"/>
  <c r="L707" i="29"/>
  <c r="K707" i="29"/>
  <c r="H707" i="29"/>
  <c r="I707" i="29" s="1"/>
  <c r="L706" i="29"/>
  <c r="K706" i="29"/>
  <c r="H706" i="29"/>
  <c r="I706" i="29" s="1"/>
  <c r="L705" i="29"/>
  <c r="K705" i="29"/>
  <c r="H705" i="29"/>
  <c r="I705" i="29" s="1"/>
  <c r="L704" i="29"/>
  <c r="K704" i="29"/>
  <c r="H704" i="29"/>
  <c r="I704" i="29" s="1"/>
  <c r="L703" i="29"/>
  <c r="K703" i="29"/>
  <c r="H703" i="29"/>
  <c r="I703" i="29" s="1"/>
  <c r="L702" i="29"/>
  <c r="K702" i="29"/>
  <c r="H702" i="29"/>
  <c r="I702" i="29" s="1"/>
  <c r="L701" i="29"/>
  <c r="K701" i="29"/>
  <c r="I701" i="29"/>
  <c r="H701" i="29"/>
  <c r="L700" i="29"/>
  <c r="K700" i="29"/>
  <c r="H700" i="29"/>
  <c r="I700" i="29" s="1"/>
  <c r="L699" i="29"/>
  <c r="K699" i="29"/>
  <c r="H699" i="29"/>
  <c r="I699" i="29" s="1"/>
  <c r="L698" i="29"/>
  <c r="K698" i="29"/>
  <c r="H698" i="29"/>
  <c r="I698" i="29" s="1"/>
  <c r="L697" i="29"/>
  <c r="K697" i="29"/>
  <c r="H697" i="29"/>
  <c r="I697" i="29" s="1"/>
  <c r="L696" i="29"/>
  <c r="K696" i="29"/>
  <c r="H696" i="29"/>
  <c r="I696" i="29" s="1"/>
  <c r="L695" i="29"/>
  <c r="K695" i="29"/>
  <c r="H695" i="29"/>
  <c r="I695" i="29" s="1"/>
  <c r="L694" i="29"/>
  <c r="K694" i="29"/>
  <c r="H694" i="29"/>
  <c r="I694" i="29" s="1"/>
  <c r="L693" i="29"/>
  <c r="K693" i="29"/>
  <c r="H693" i="29"/>
  <c r="I693" i="29" s="1"/>
  <c r="L692" i="29"/>
  <c r="K692" i="29"/>
  <c r="H692" i="29"/>
  <c r="I692" i="29" s="1"/>
  <c r="L691" i="29"/>
  <c r="K691" i="29"/>
  <c r="H691" i="29"/>
  <c r="I691" i="29" s="1"/>
  <c r="L690" i="29"/>
  <c r="K690" i="29"/>
  <c r="H690" i="29"/>
  <c r="I690" i="29" s="1"/>
  <c r="L689" i="29"/>
  <c r="K689" i="29"/>
  <c r="I689" i="29"/>
  <c r="H689" i="29"/>
  <c r="L688" i="29"/>
  <c r="K688" i="29"/>
  <c r="H688" i="29"/>
  <c r="I688" i="29" s="1"/>
  <c r="L687" i="29"/>
  <c r="K687" i="29"/>
  <c r="H687" i="29"/>
  <c r="I687" i="29" s="1"/>
  <c r="L686" i="29"/>
  <c r="K686" i="29"/>
  <c r="I686" i="29"/>
  <c r="H686" i="29"/>
  <c r="L685" i="29"/>
  <c r="K685" i="29"/>
  <c r="H685" i="29"/>
  <c r="I685" i="29" s="1"/>
  <c r="L684" i="29"/>
  <c r="K684" i="29"/>
  <c r="H684" i="29"/>
  <c r="I684" i="29" s="1"/>
  <c r="L683" i="29"/>
  <c r="K683" i="29"/>
  <c r="I683" i="29"/>
  <c r="H683" i="29"/>
  <c r="L682" i="29"/>
  <c r="K682" i="29"/>
  <c r="I682" i="29"/>
  <c r="H682" i="29"/>
  <c r="L681" i="29"/>
  <c r="K681" i="29"/>
  <c r="H681" i="29"/>
  <c r="I681" i="29" s="1"/>
  <c r="L680" i="29"/>
  <c r="K680" i="29"/>
  <c r="I680" i="29"/>
  <c r="H680" i="29"/>
  <c r="L679" i="29"/>
  <c r="K679" i="29"/>
  <c r="I679" i="29"/>
  <c r="H679" i="29"/>
  <c r="L678" i="29"/>
  <c r="K678" i="29"/>
  <c r="H678" i="29"/>
  <c r="I678" i="29" s="1"/>
  <c r="L677" i="29"/>
  <c r="K677" i="29"/>
  <c r="H677" i="29"/>
  <c r="I677" i="29" s="1"/>
  <c r="L676" i="29"/>
  <c r="K676" i="29"/>
  <c r="H676" i="29"/>
  <c r="I676" i="29" s="1"/>
  <c r="L675" i="29"/>
  <c r="K675" i="29"/>
  <c r="H675" i="29"/>
  <c r="I675" i="29" s="1"/>
  <c r="L674" i="29"/>
  <c r="K674" i="29"/>
  <c r="H674" i="29"/>
  <c r="I674" i="29" s="1"/>
  <c r="L673" i="29"/>
  <c r="K673" i="29"/>
  <c r="H673" i="29"/>
  <c r="I673" i="29" s="1"/>
  <c r="L672" i="29"/>
  <c r="K672" i="29"/>
  <c r="I672" i="29"/>
  <c r="H672" i="29"/>
  <c r="L671" i="29"/>
  <c r="K671" i="29"/>
  <c r="I671" i="29"/>
  <c r="H671" i="29"/>
  <c r="L670" i="29"/>
  <c r="K670" i="29"/>
  <c r="H670" i="29"/>
  <c r="I670" i="29" s="1"/>
  <c r="L669" i="29"/>
  <c r="K669" i="29"/>
  <c r="H669" i="29"/>
  <c r="I669" i="29" s="1"/>
  <c r="L668" i="29"/>
  <c r="K668" i="29"/>
  <c r="H668" i="29"/>
  <c r="I668" i="29" s="1"/>
  <c r="L667" i="29"/>
  <c r="K667" i="29"/>
  <c r="I667" i="29"/>
  <c r="H667" i="29"/>
  <c r="L666" i="29"/>
  <c r="K666" i="29"/>
  <c r="H666" i="29"/>
  <c r="I666" i="29" s="1"/>
  <c r="L665" i="29"/>
  <c r="K665" i="29"/>
  <c r="H665" i="29"/>
  <c r="I665" i="29" s="1"/>
  <c r="L664" i="29"/>
  <c r="K664" i="29"/>
  <c r="I664" i="29"/>
  <c r="H664" i="29"/>
  <c r="L663" i="29"/>
  <c r="K663" i="29"/>
  <c r="H663" i="29"/>
  <c r="I663" i="29" s="1"/>
  <c r="L662" i="29"/>
  <c r="K662" i="29"/>
  <c r="I662" i="29"/>
  <c r="H662" i="29"/>
  <c r="L661" i="29"/>
  <c r="K661" i="29"/>
  <c r="H661" i="29"/>
  <c r="I661" i="29" s="1"/>
  <c r="L660" i="29"/>
  <c r="K660" i="29"/>
  <c r="H660" i="29"/>
  <c r="I660" i="29" s="1"/>
  <c r="L659" i="29"/>
  <c r="K659" i="29"/>
  <c r="H659" i="29"/>
  <c r="I659" i="29" s="1"/>
  <c r="L658" i="29"/>
  <c r="K658" i="29"/>
  <c r="H658" i="29"/>
  <c r="I658" i="29" s="1"/>
  <c r="L657" i="29"/>
  <c r="K657" i="29"/>
  <c r="I657" i="29"/>
  <c r="H657" i="29"/>
  <c r="L656" i="29"/>
  <c r="K656" i="29"/>
  <c r="H656" i="29"/>
  <c r="I656" i="29" s="1"/>
  <c r="L655" i="29"/>
  <c r="K655" i="29"/>
  <c r="H655" i="29"/>
  <c r="I655" i="29" s="1"/>
  <c r="L654" i="29"/>
  <c r="K654" i="29"/>
  <c r="H654" i="29"/>
  <c r="I654" i="29" s="1"/>
  <c r="L653" i="29"/>
  <c r="K653" i="29"/>
  <c r="H653" i="29"/>
  <c r="I653" i="29" s="1"/>
  <c r="L652" i="29"/>
  <c r="K652" i="29"/>
  <c r="H652" i="29"/>
  <c r="I652" i="29" s="1"/>
  <c r="L651" i="29"/>
  <c r="K651" i="29"/>
  <c r="I651" i="29"/>
  <c r="H651" i="29"/>
  <c r="L650" i="29"/>
  <c r="K650" i="29"/>
  <c r="H650" i="29"/>
  <c r="I650" i="29" s="1"/>
  <c r="L649" i="29"/>
  <c r="K649" i="29"/>
  <c r="H649" i="29"/>
  <c r="I649" i="29" s="1"/>
  <c r="L648" i="29"/>
  <c r="K648" i="29"/>
  <c r="H648" i="29"/>
  <c r="I648" i="29" s="1"/>
  <c r="L647" i="29"/>
  <c r="K647" i="29"/>
  <c r="H647" i="29"/>
  <c r="I647" i="29" s="1"/>
  <c r="L646" i="29"/>
  <c r="K646" i="29"/>
  <c r="H646" i="29"/>
  <c r="I646" i="29" s="1"/>
  <c r="L645" i="29"/>
  <c r="K645" i="29"/>
  <c r="H645" i="29"/>
  <c r="I645" i="29" s="1"/>
  <c r="L644" i="29"/>
  <c r="K644" i="29"/>
  <c r="H644" i="29"/>
  <c r="I644" i="29" s="1"/>
  <c r="L643" i="29"/>
  <c r="K643" i="29"/>
  <c r="H643" i="29"/>
  <c r="I643" i="29" s="1"/>
  <c r="L642" i="29"/>
  <c r="K642" i="29"/>
  <c r="I642" i="29"/>
  <c r="H642" i="29"/>
  <c r="L641" i="29"/>
  <c r="K641" i="29"/>
  <c r="H641" i="29"/>
  <c r="I641" i="29" s="1"/>
  <c r="L640" i="29"/>
  <c r="K640" i="29"/>
  <c r="H640" i="29"/>
  <c r="I640" i="29" s="1"/>
  <c r="L639" i="29"/>
  <c r="K639" i="29"/>
  <c r="I639" i="29"/>
  <c r="H639" i="29"/>
  <c r="L638" i="29"/>
  <c r="K638" i="29"/>
  <c r="H638" i="29"/>
  <c r="I638" i="29" s="1"/>
  <c r="L637" i="29"/>
  <c r="K637" i="29"/>
  <c r="H637" i="29"/>
  <c r="I637" i="29" s="1"/>
  <c r="L636" i="29"/>
  <c r="K636" i="29"/>
  <c r="H636" i="29"/>
  <c r="I636" i="29" s="1"/>
  <c r="L635" i="29"/>
  <c r="K635" i="29"/>
  <c r="I635" i="29"/>
  <c r="H635" i="29"/>
  <c r="L634" i="29"/>
  <c r="K634" i="29"/>
  <c r="H634" i="29"/>
  <c r="I634" i="29" s="1"/>
  <c r="L633" i="29"/>
  <c r="K633" i="29"/>
  <c r="H633" i="29"/>
  <c r="I633" i="29" s="1"/>
  <c r="L632" i="29"/>
  <c r="K632" i="29"/>
  <c r="H632" i="29"/>
  <c r="I632" i="29" s="1"/>
  <c r="L631" i="29"/>
  <c r="K631" i="29"/>
  <c r="I631" i="29"/>
  <c r="H631" i="29"/>
  <c r="L630" i="29"/>
  <c r="K630" i="29"/>
  <c r="H630" i="29"/>
  <c r="I630" i="29" s="1"/>
  <c r="L629" i="29"/>
  <c r="K629" i="29"/>
  <c r="H629" i="29"/>
  <c r="I629" i="29" s="1"/>
  <c r="L628" i="29"/>
  <c r="K628" i="29"/>
  <c r="H628" i="29"/>
  <c r="I628" i="29" s="1"/>
  <c r="L627" i="29"/>
  <c r="K627" i="29"/>
  <c r="H627" i="29"/>
  <c r="I627" i="29" s="1"/>
  <c r="L626" i="29"/>
  <c r="K626" i="29"/>
  <c r="H626" i="29"/>
  <c r="I626" i="29" s="1"/>
  <c r="L625" i="29"/>
  <c r="K625" i="29"/>
  <c r="I625" i="29"/>
  <c r="H625" i="29"/>
  <c r="L624" i="29"/>
  <c r="K624" i="29"/>
  <c r="H624" i="29"/>
  <c r="I624" i="29" s="1"/>
  <c r="L623" i="29"/>
  <c r="K623" i="29"/>
  <c r="H623" i="29"/>
  <c r="I623" i="29" s="1"/>
  <c r="L622" i="29"/>
  <c r="K622" i="29"/>
  <c r="H622" i="29"/>
  <c r="I622" i="29" s="1"/>
  <c r="L621" i="29"/>
  <c r="K621" i="29"/>
  <c r="H621" i="29"/>
  <c r="I621" i="29" s="1"/>
  <c r="L620" i="29"/>
  <c r="K620" i="29"/>
  <c r="I620" i="29"/>
  <c r="H620" i="29"/>
  <c r="L619" i="29"/>
  <c r="K619" i="29"/>
  <c r="I619" i="29"/>
  <c r="H619" i="29"/>
  <c r="L618" i="29"/>
  <c r="K618" i="29"/>
  <c r="H618" i="29"/>
  <c r="I618" i="29" s="1"/>
  <c r="L617" i="29"/>
  <c r="K617" i="29"/>
  <c r="I617" i="29"/>
  <c r="H617" i="29"/>
  <c r="L616" i="29"/>
  <c r="K616" i="29"/>
  <c r="I616" i="29"/>
  <c r="H616" i="29"/>
  <c r="L615" i="29"/>
  <c r="K615" i="29"/>
  <c r="H615" i="29"/>
  <c r="I615" i="29" s="1"/>
  <c r="L614" i="29"/>
  <c r="K614" i="29"/>
  <c r="H614" i="29"/>
  <c r="I614" i="29" s="1"/>
  <c r="L613" i="29"/>
  <c r="K613" i="29"/>
  <c r="I613" i="29"/>
  <c r="H613" i="29"/>
  <c r="L612" i="29"/>
  <c r="K612" i="29"/>
  <c r="H612" i="29"/>
  <c r="I612" i="29" s="1"/>
  <c r="L611" i="29"/>
  <c r="K611" i="29"/>
  <c r="H611" i="29"/>
  <c r="I611" i="29" s="1"/>
  <c r="L610" i="29"/>
  <c r="K610" i="29"/>
  <c r="H610" i="29"/>
  <c r="I610" i="29" s="1"/>
  <c r="L609" i="29"/>
  <c r="K609" i="29"/>
  <c r="H609" i="29"/>
  <c r="I609" i="29" s="1"/>
  <c r="L608" i="29"/>
  <c r="K608" i="29"/>
  <c r="H608" i="29"/>
  <c r="I608" i="29" s="1"/>
  <c r="L607" i="29"/>
  <c r="K607" i="29"/>
  <c r="I607" i="29"/>
  <c r="H607" i="29"/>
  <c r="L606" i="29"/>
  <c r="K606" i="29"/>
  <c r="H606" i="29"/>
  <c r="I606" i="29" s="1"/>
  <c r="L605" i="29"/>
  <c r="K605" i="29"/>
  <c r="I605" i="29"/>
  <c r="H605" i="29"/>
  <c r="L604" i="29"/>
  <c r="K604" i="29"/>
  <c r="H604" i="29"/>
  <c r="I604" i="29" s="1"/>
  <c r="L603" i="29"/>
  <c r="K603" i="29"/>
  <c r="I603" i="29"/>
  <c r="H603" i="29"/>
  <c r="L602" i="29"/>
  <c r="K602" i="29"/>
  <c r="H602" i="29"/>
  <c r="I602" i="29" s="1"/>
  <c r="L601" i="29"/>
  <c r="K601" i="29"/>
  <c r="H601" i="29"/>
  <c r="I601" i="29" s="1"/>
  <c r="L600" i="29"/>
  <c r="K600" i="29"/>
  <c r="I600" i="29"/>
  <c r="H600" i="29"/>
  <c r="L599" i="29"/>
  <c r="K599" i="29"/>
  <c r="I599" i="29"/>
  <c r="H599" i="29"/>
  <c r="L598" i="29"/>
  <c r="K598" i="29"/>
  <c r="I598" i="29"/>
  <c r="H598" i="29"/>
  <c r="L597" i="29"/>
  <c r="K597" i="29"/>
  <c r="H597" i="29"/>
  <c r="I597" i="29" s="1"/>
  <c r="L596" i="29"/>
  <c r="K596" i="29"/>
  <c r="H596" i="29"/>
  <c r="I596" i="29" s="1"/>
  <c r="L595" i="29"/>
  <c r="K595" i="29"/>
  <c r="H595" i="29"/>
  <c r="I595" i="29" s="1"/>
  <c r="L594" i="29"/>
  <c r="K594" i="29"/>
  <c r="I594" i="29"/>
  <c r="H594" i="29"/>
  <c r="L593" i="29"/>
  <c r="K593" i="29"/>
  <c r="H593" i="29"/>
  <c r="I593" i="29" s="1"/>
  <c r="L592" i="29"/>
  <c r="K592" i="29"/>
  <c r="H592" i="29"/>
  <c r="I592" i="29" s="1"/>
  <c r="L591" i="29"/>
  <c r="K591" i="29"/>
  <c r="I591" i="29"/>
  <c r="H591" i="29"/>
  <c r="L590" i="29"/>
  <c r="K590" i="29"/>
  <c r="H590" i="29"/>
  <c r="I590" i="29" s="1"/>
  <c r="L589" i="29"/>
  <c r="K589" i="29"/>
  <c r="H589" i="29"/>
  <c r="I589" i="29" s="1"/>
  <c r="L588" i="29"/>
  <c r="K588" i="29"/>
  <c r="H588" i="29"/>
  <c r="I588" i="29" s="1"/>
  <c r="L587" i="29"/>
  <c r="K587" i="29"/>
  <c r="I587" i="29"/>
  <c r="H587" i="29"/>
  <c r="L586" i="29"/>
  <c r="K586" i="29"/>
  <c r="H586" i="29"/>
  <c r="I586" i="29" s="1"/>
  <c r="L585" i="29"/>
  <c r="K585" i="29"/>
  <c r="H585" i="29"/>
  <c r="I585" i="29" s="1"/>
  <c r="L584" i="29"/>
  <c r="K584" i="29"/>
  <c r="I584" i="29"/>
  <c r="H584" i="29"/>
  <c r="L583" i="29"/>
  <c r="K583" i="29"/>
  <c r="H583" i="29"/>
  <c r="I583" i="29" s="1"/>
  <c r="L582" i="29"/>
  <c r="K582" i="29"/>
  <c r="H582" i="29"/>
  <c r="I582" i="29" s="1"/>
  <c r="L581" i="29"/>
  <c r="K581" i="29"/>
  <c r="I581" i="29"/>
  <c r="H581" i="29"/>
  <c r="L580" i="29"/>
  <c r="K580" i="29"/>
  <c r="H580" i="29"/>
  <c r="I580" i="29" s="1"/>
  <c r="L579" i="29"/>
  <c r="K579" i="29"/>
  <c r="H579" i="29"/>
  <c r="I579" i="29" s="1"/>
  <c r="L578" i="29"/>
  <c r="K578" i="29"/>
  <c r="H578" i="29"/>
  <c r="I578" i="29" s="1"/>
  <c r="L577" i="29"/>
  <c r="K577" i="29"/>
  <c r="I577" i="29"/>
  <c r="H577" i="29"/>
  <c r="L576" i="29"/>
  <c r="K576" i="29"/>
  <c r="I576" i="29"/>
  <c r="H576" i="29"/>
  <c r="L575" i="29"/>
  <c r="K575" i="29"/>
  <c r="I575" i="29"/>
  <c r="H575" i="29"/>
  <c r="L574" i="29"/>
  <c r="K574" i="29"/>
  <c r="H574" i="29"/>
  <c r="I574" i="29" s="1"/>
  <c r="L573" i="29"/>
  <c r="K573" i="29"/>
  <c r="H573" i="29"/>
  <c r="I573" i="29" s="1"/>
  <c r="L572" i="29"/>
  <c r="K572" i="29"/>
  <c r="H572" i="29"/>
  <c r="I572" i="29" s="1"/>
  <c r="L571" i="29"/>
  <c r="K571" i="29"/>
  <c r="H571" i="29"/>
  <c r="I571" i="29" s="1"/>
  <c r="L570" i="29"/>
  <c r="K570" i="29"/>
  <c r="H570" i="29"/>
  <c r="I570" i="29" s="1"/>
  <c r="L569" i="29"/>
  <c r="K569" i="29"/>
  <c r="I569" i="29"/>
  <c r="H569" i="29"/>
  <c r="L568" i="29"/>
  <c r="K568" i="29"/>
  <c r="H568" i="29"/>
  <c r="I568" i="29" s="1"/>
  <c r="L567" i="29"/>
  <c r="K567" i="29"/>
  <c r="H567" i="29"/>
  <c r="I567" i="29" s="1"/>
  <c r="L566" i="29"/>
  <c r="K566" i="29"/>
  <c r="H566" i="29"/>
  <c r="I566" i="29" s="1"/>
  <c r="L565" i="29"/>
  <c r="K565" i="29"/>
  <c r="H565" i="29"/>
  <c r="I565" i="29" s="1"/>
  <c r="L564" i="29"/>
  <c r="K564" i="29"/>
  <c r="H564" i="29"/>
  <c r="I564" i="29" s="1"/>
  <c r="L563" i="29"/>
  <c r="K563" i="29"/>
  <c r="H563" i="29"/>
  <c r="I563" i="29" s="1"/>
  <c r="L562" i="29"/>
  <c r="K562" i="29"/>
  <c r="H562" i="29"/>
  <c r="I562" i="29" s="1"/>
  <c r="L561" i="29"/>
  <c r="K561" i="29"/>
  <c r="H561" i="29"/>
  <c r="I561" i="29" s="1"/>
  <c r="L560" i="29"/>
  <c r="K560" i="29"/>
  <c r="H560" i="29"/>
  <c r="I560" i="29" s="1"/>
  <c r="L559" i="29"/>
  <c r="K559" i="29"/>
  <c r="H559" i="29"/>
  <c r="I559" i="29" s="1"/>
  <c r="L558" i="29"/>
  <c r="K558" i="29"/>
  <c r="H558" i="29"/>
  <c r="I558" i="29" s="1"/>
  <c r="L557" i="29"/>
  <c r="K557" i="29"/>
  <c r="I557" i="29"/>
  <c r="H557" i="29"/>
  <c r="L556" i="29"/>
  <c r="K556" i="29"/>
  <c r="H556" i="29"/>
  <c r="I556" i="29" s="1"/>
  <c r="L555" i="29"/>
  <c r="K555" i="29"/>
  <c r="I555" i="29"/>
  <c r="H555" i="29"/>
  <c r="L554" i="29"/>
  <c r="K554" i="29"/>
  <c r="I554" i="29"/>
  <c r="H554" i="29"/>
  <c r="L553" i="29"/>
  <c r="K553" i="29"/>
  <c r="H553" i="29"/>
  <c r="I553" i="29" s="1"/>
  <c r="L552" i="29"/>
  <c r="K552" i="29"/>
  <c r="I552" i="29"/>
  <c r="H552" i="29"/>
  <c r="L551" i="29"/>
  <c r="K551" i="29"/>
  <c r="H551" i="29"/>
  <c r="I551" i="29" s="1"/>
  <c r="L550" i="29"/>
  <c r="K550" i="29"/>
  <c r="H550" i="29"/>
  <c r="I550" i="29" s="1"/>
  <c r="L549" i="29"/>
  <c r="K549" i="29"/>
  <c r="H549" i="29"/>
  <c r="I549" i="29" s="1"/>
  <c r="L548" i="29"/>
  <c r="K548" i="29"/>
  <c r="H548" i="29"/>
  <c r="I548" i="29" s="1"/>
  <c r="L547" i="29"/>
  <c r="K547" i="29"/>
  <c r="I547" i="29"/>
  <c r="H547" i="29"/>
  <c r="L546" i="29"/>
  <c r="K546" i="29"/>
  <c r="I546" i="29"/>
  <c r="H546" i="29"/>
  <c r="L545" i="29"/>
  <c r="K545" i="29"/>
  <c r="H545" i="29"/>
  <c r="I545" i="29" s="1"/>
  <c r="L544" i="29"/>
  <c r="K544" i="29"/>
  <c r="H544" i="29"/>
  <c r="I544" i="29" s="1"/>
  <c r="L543" i="29"/>
  <c r="K543" i="29"/>
  <c r="I543" i="29"/>
  <c r="H543" i="29"/>
  <c r="L542" i="29"/>
  <c r="K542" i="29"/>
  <c r="H542" i="29"/>
  <c r="I542" i="29" s="1"/>
  <c r="L541" i="29"/>
  <c r="K541" i="29"/>
  <c r="I541" i="29"/>
  <c r="H541" i="29"/>
  <c r="L540" i="29"/>
  <c r="K540" i="29"/>
  <c r="H540" i="29"/>
  <c r="I540" i="29" s="1"/>
  <c r="L539" i="29"/>
  <c r="K539" i="29"/>
  <c r="H539" i="29"/>
  <c r="I539" i="29" s="1"/>
  <c r="L538" i="29"/>
  <c r="K538" i="29"/>
  <c r="H538" i="29"/>
  <c r="I538" i="29" s="1"/>
  <c r="L537" i="29"/>
  <c r="K537" i="29"/>
  <c r="H537" i="29"/>
  <c r="I537" i="29" s="1"/>
  <c r="L536" i="29"/>
  <c r="K536" i="29"/>
  <c r="H536" i="29"/>
  <c r="I536" i="29" s="1"/>
  <c r="L535" i="29"/>
  <c r="K535" i="29"/>
  <c r="H535" i="29"/>
  <c r="I535" i="29" s="1"/>
  <c r="L534" i="29"/>
  <c r="K534" i="29"/>
  <c r="H534" i="29"/>
  <c r="I534" i="29" s="1"/>
  <c r="L533" i="29"/>
  <c r="K533" i="29"/>
  <c r="H533" i="29"/>
  <c r="I533" i="29" s="1"/>
  <c r="L532" i="29"/>
  <c r="K532" i="29"/>
  <c r="I532" i="29"/>
  <c r="H532" i="29"/>
  <c r="L531" i="29"/>
  <c r="K531" i="29"/>
  <c r="H531" i="29"/>
  <c r="I531" i="29" s="1"/>
  <c r="L530" i="29"/>
  <c r="K530" i="29"/>
  <c r="I530" i="29"/>
  <c r="H530" i="29"/>
  <c r="L529" i="29"/>
  <c r="K529" i="29"/>
  <c r="H529" i="29"/>
  <c r="I529" i="29" s="1"/>
  <c r="L528" i="29"/>
  <c r="K528" i="29"/>
  <c r="H528" i="29"/>
  <c r="I528" i="29" s="1"/>
  <c r="L527" i="29"/>
  <c r="K527" i="29"/>
  <c r="H527" i="29"/>
  <c r="I527" i="29" s="1"/>
  <c r="L526" i="29"/>
  <c r="K526" i="29"/>
  <c r="H526" i="29"/>
  <c r="I526" i="29" s="1"/>
  <c r="L525" i="29"/>
  <c r="K525" i="29"/>
  <c r="I525" i="29"/>
  <c r="H525" i="29"/>
  <c r="L524" i="29"/>
  <c r="K524" i="29"/>
  <c r="H524" i="29"/>
  <c r="I524" i="29" s="1"/>
  <c r="L523" i="29"/>
  <c r="K523" i="29"/>
  <c r="H523" i="29"/>
  <c r="I523" i="29" s="1"/>
  <c r="L522" i="29"/>
  <c r="K522" i="29"/>
  <c r="I522" i="29"/>
  <c r="H522" i="29"/>
  <c r="L521" i="29"/>
  <c r="K521" i="29"/>
  <c r="H521" i="29"/>
  <c r="I521" i="29" s="1"/>
  <c r="L520" i="29"/>
  <c r="K520" i="29"/>
  <c r="I520" i="29"/>
  <c r="H520" i="29"/>
  <c r="L519" i="29"/>
  <c r="K519" i="29"/>
  <c r="H519" i="29"/>
  <c r="I519" i="29" s="1"/>
  <c r="L518" i="29"/>
  <c r="K518" i="29"/>
  <c r="I518" i="29"/>
  <c r="H518" i="29"/>
  <c r="L517" i="29"/>
  <c r="K517" i="29"/>
  <c r="H517" i="29"/>
  <c r="I517" i="29" s="1"/>
  <c r="L516" i="29"/>
  <c r="K516" i="29"/>
  <c r="H516" i="29"/>
  <c r="I516" i="29" s="1"/>
  <c r="L515" i="29"/>
  <c r="K515" i="29"/>
  <c r="H515" i="29"/>
  <c r="I515" i="29" s="1"/>
  <c r="L514" i="29"/>
  <c r="K514" i="29"/>
  <c r="H514" i="29"/>
  <c r="I514" i="29" s="1"/>
  <c r="L513" i="29"/>
  <c r="K513" i="29"/>
  <c r="H513" i="29"/>
  <c r="I513" i="29" s="1"/>
  <c r="L512" i="29"/>
  <c r="K512" i="29"/>
  <c r="H512" i="29"/>
  <c r="I512" i="29" s="1"/>
  <c r="L511" i="29"/>
  <c r="K511" i="29"/>
  <c r="I511" i="29"/>
  <c r="H511" i="29"/>
  <c r="L510" i="29"/>
  <c r="K510" i="29"/>
  <c r="I510" i="29"/>
  <c r="H510" i="29"/>
  <c r="L509" i="29"/>
  <c r="K509" i="29"/>
  <c r="H509" i="29"/>
  <c r="I509" i="29" s="1"/>
  <c r="L508" i="29"/>
  <c r="K508" i="29"/>
  <c r="H508" i="29"/>
  <c r="I508" i="29" s="1"/>
  <c r="L507" i="29"/>
  <c r="K507" i="29"/>
  <c r="H507" i="29"/>
  <c r="I507" i="29" s="1"/>
  <c r="L506" i="29"/>
  <c r="K506" i="29"/>
  <c r="H506" i="29"/>
  <c r="I506" i="29" s="1"/>
  <c r="L505" i="29"/>
  <c r="K505" i="29"/>
  <c r="H505" i="29"/>
  <c r="I505" i="29" s="1"/>
  <c r="L504" i="29"/>
  <c r="K504" i="29"/>
  <c r="H504" i="29"/>
  <c r="I504" i="29" s="1"/>
  <c r="L503" i="29"/>
  <c r="K503" i="29"/>
  <c r="I503" i="29"/>
  <c r="H503" i="29"/>
  <c r="L502" i="29"/>
  <c r="K502" i="29"/>
  <c r="I502" i="29"/>
  <c r="H502" i="29"/>
  <c r="L501" i="29"/>
  <c r="K501" i="29"/>
  <c r="H501" i="29"/>
  <c r="I501" i="29" s="1"/>
  <c r="L500" i="29"/>
  <c r="K500" i="29"/>
  <c r="H500" i="29"/>
  <c r="I500" i="29" s="1"/>
  <c r="L499" i="29"/>
  <c r="K499" i="29"/>
  <c r="H499" i="29"/>
  <c r="I499" i="29" s="1"/>
  <c r="L498" i="29"/>
  <c r="K498" i="29"/>
  <c r="H498" i="29"/>
  <c r="I498" i="29" s="1"/>
  <c r="L497" i="29"/>
  <c r="K497" i="29"/>
  <c r="H497" i="29"/>
  <c r="I497" i="29" s="1"/>
  <c r="L496" i="29"/>
  <c r="K496" i="29"/>
  <c r="H496" i="29"/>
  <c r="I496" i="29" s="1"/>
  <c r="L495" i="29"/>
  <c r="K495" i="29"/>
  <c r="H495" i="29"/>
  <c r="I495" i="29" s="1"/>
  <c r="L494" i="29"/>
  <c r="K494" i="29"/>
  <c r="H494" i="29"/>
  <c r="I494" i="29" s="1"/>
  <c r="L493" i="29"/>
  <c r="K493" i="29"/>
  <c r="H493" i="29"/>
  <c r="I493" i="29" s="1"/>
  <c r="L492" i="29"/>
  <c r="K492" i="29"/>
  <c r="H492" i="29"/>
  <c r="I492" i="29" s="1"/>
  <c r="L491" i="29"/>
  <c r="K491" i="29"/>
  <c r="I491" i="29"/>
  <c r="H491" i="29"/>
  <c r="L490" i="29"/>
  <c r="K490" i="29"/>
  <c r="H490" i="29"/>
  <c r="I490" i="29" s="1"/>
  <c r="L489" i="29"/>
  <c r="K489" i="29"/>
  <c r="H489" i="29"/>
  <c r="I489" i="29" s="1"/>
  <c r="L488" i="29"/>
  <c r="K488" i="29"/>
  <c r="I488" i="29"/>
  <c r="H488" i="29"/>
  <c r="L487" i="29"/>
  <c r="K487" i="29"/>
  <c r="H487" i="29"/>
  <c r="I487" i="29" s="1"/>
  <c r="L486" i="29"/>
  <c r="K486" i="29"/>
  <c r="H486" i="29"/>
  <c r="I486" i="29" s="1"/>
  <c r="L485" i="29"/>
  <c r="K485" i="29"/>
  <c r="I485" i="29"/>
  <c r="H485" i="29"/>
  <c r="L484" i="29"/>
  <c r="K484" i="29"/>
  <c r="H484" i="29"/>
  <c r="I484" i="29" s="1"/>
  <c r="L483" i="29"/>
  <c r="K483" i="29"/>
  <c r="H483" i="29"/>
  <c r="I483" i="29" s="1"/>
  <c r="L482" i="29"/>
  <c r="K482" i="29"/>
  <c r="I482" i="29"/>
  <c r="H482" i="29"/>
  <c r="L481" i="29"/>
  <c r="K481" i="29"/>
  <c r="I481" i="29"/>
  <c r="H481" i="29"/>
  <c r="L480" i="29"/>
  <c r="K480" i="29"/>
  <c r="H480" i="29"/>
  <c r="I480" i="29" s="1"/>
  <c r="L479" i="29"/>
  <c r="K479" i="29"/>
  <c r="H479" i="29"/>
  <c r="I479" i="29" s="1"/>
  <c r="L478" i="29"/>
  <c r="K478" i="29"/>
  <c r="H478" i="29"/>
  <c r="I478" i="29" s="1"/>
  <c r="L477" i="29"/>
  <c r="K477" i="29"/>
  <c r="H477" i="29"/>
  <c r="I477" i="29" s="1"/>
  <c r="L476" i="29"/>
  <c r="K476" i="29"/>
  <c r="H476" i="29"/>
  <c r="I476" i="29" s="1"/>
  <c r="L475" i="29"/>
  <c r="K475" i="29"/>
  <c r="H475" i="29"/>
  <c r="I475" i="29" s="1"/>
  <c r="L474" i="29"/>
  <c r="K474" i="29"/>
  <c r="H474" i="29"/>
  <c r="I474" i="29" s="1"/>
  <c r="L473" i="29"/>
  <c r="K473" i="29"/>
  <c r="I473" i="29"/>
  <c r="H473" i="29"/>
  <c r="L472" i="29"/>
  <c r="K472" i="29"/>
  <c r="H472" i="29"/>
  <c r="I472" i="29" s="1"/>
  <c r="L471" i="29"/>
  <c r="K471" i="29"/>
  <c r="H471" i="29"/>
  <c r="I471" i="29" s="1"/>
  <c r="L470" i="29"/>
  <c r="K470" i="29"/>
  <c r="H470" i="29"/>
  <c r="I470" i="29" s="1"/>
  <c r="L469" i="29"/>
  <c r="K469" i="29"/>
  <c r="H469" i="29"/>
  <c r="I469" i="29" s="1"/>
  <c r="L468" i="29"/>
  <c r="K468" i="29"/>
  <c r="H468" i="29"/>
  <c r="I468" i="29" s="1"/>
  <c r="L467" i="29"/>
  <c r="K467" i="29"/>
  <c r="H467" i="29"/>
  <c r="I467" i="29" s="1"/>
  <c r="L466" i="29"/>
  <c r="K466" i="29"/>
  <c r="I466" i="29"/>
  <c r="H466" i="29"/>
  <c r="L465" i="29"/>
  <c r="K465" i="29"/>
  <c r="H465" i="29"/>
  <c r="I465" i="29" s="1"/>
  <c r="L464" i="29"/>
  <c r="K464" i="29"/>
  <c r="H464" i="29"/>
  <c r="I464" i="29" s="1"/>
  <c r="L463" i="29"/>
  <c r="K463" i="29"/>
  <c r="H463" i="29"/>
  <c r="I463" i="29" s="1"/>
  <c r="L462" i="29"/>
  <c r="K462" i="29"/>
  <c r="H462" i="29"/>
  <c r="I462" i="29" s="1"/>
  <c r="L461" i="29"/>
  <c r="K461" i="29"/>
  <c r="I461" i="29"/>
  <c r="H461" i="29"/>
  <c r="L460" i="29"/>
  <c r="K460" i="29"/>
  <c r="H460" i="29"/>
  <c r="I460" i="29" s="1"/>
  <c r="L459" i="29"/>
  <c r="K459" i="29"/>
  <c r="I459" i="29"/>
  <c r="H459" i="29"/>
  <c r="L458" i="29"/>
  <c r="K458" i="29"/>
  <c r="H458" i="29"/>
  <c r="I458" i="29" s="1"/>
  <c r="L457" i="29"/>
  <c r="K457" i="29"/>
  <c r="H457" i="29"/>
  <c r="I457" i="29" s="1"/>
  <c r="L456" i="29"/>
  <c r="K456" i="29"/>
  <c r="H456" i="29"/>
  <c r="I456" i="29" s="1"/>
  <c r="L455" i="29"/>
  <c r="K455" i="29"/>
  <c r="H455" i="29"/>
  <c r="I455" i="29" s="1"/>
  <c r="L454" i="29"/>
  <c r="K454" i="29"/>
  <c r="H454" i="29"/>
  <c r="I454" i="29" s="1"/>
  <c r="L453" i="29"/>
  <c r="K453" i="29"/>
  <c r="H453" i="29"/>
  <c r="I453" i="29" s="1"/>
  <c r="L452" i="29"/>
  <c r="K452" i="29"/>
  <c r="I452" i="29"/>
  <c r="H452" i="29"/>
  <c r="L451" i="29"/>
  <c r="K451" i="29"/>
  <c r="H451" i="29"/>
  <c r="I451" i="29" s="1"/>
  <c r="L450" i="29"/>
  <c r="K450" i="29"/>
  <c r="H450" i="29"/>
  <c r="I450" i="29" s="1"/>
  <c r="L449" i="29"/>
  <c r="K449" i="29"/>
  <c r="H449" i="29"/>
  <c r="I449" i="29" s="1"/>
  <c r="L448" i="29"/>
  <c r="K448" i="29"/>
  <c r="H448" i="29"/>
  <c r="I448" i="29" s="1"/>
  <c r="L447" i="29"/>
  <c r="K447" i="29"/>
  <c r="I447" i="29"/>
  <c r="H447" i="29"/>
  <c r="L446" i="29"/>
  <c r="K446" i="29"/>
  <c r="H446" i="29"/>
  <c r="I446" i="29" s="1"/>
  <c r="L445" i="29"/>
  <c r="K445" i="29"/>
  <c r="I445" i="29"/>
  <c r="H445" i="29"/>
  <c r="L444" i="29"/>
  <c r="K444" i="29"/>
  <c r="I444" i="29"/>
  <c r="H444" i="29"/>
  <c r="L443" i="29"/>
  <c r="K443" i="29"/>
  <c r="H443" i="29"/>
  <c r="I443" i="29" s="1"/>
  <c r="L442" i="29"/>
  <c r="K442" i="29"/>
  <c r="H442" i="29"/>
  <c r="I442" i="29" s="1"/>
  <c r="L441" i="29"/>
  <c r="K441" i="29"/>
  <c r="H441" i="29"/>
  <c r="I441" i="29" s="1"/>
  <c r="L440" i="29"/>
  <c r="K440" i="29"/>
  <c r="I440" i="29"/>
  <c r="H440" i="29"/>
  <c r="L439" i="29"/>
  <c r="K439" i="29"/>
  <c r="H439" i="29"/>
  <c r="I439" i="29" s="1"/>
  <c r="L438" i="29"/>
  <c r="K438" i="29"/>
  <c r="H438" i="29"/>
  <c r="I438" i="29" s="1"/>
  <c r="L437" i="29"/>
  <c r="K437" i="29"/>
  <c r="I437" i="29"/>
  <c r="H437" i="29"/>
  <c r="L436" i="29"/>
  <c r="K436" i="29"/>
  <c r="H436" i="29"/>
  <c r="I436" i="29" s="1"/>
  <c r="L435" i="29"/>
  <c r="K435" i="29"/>
  <c r="H435" i="29"/>
  <c r="I435" i="29" s="1"/>
  <c r="L434" i="29"/>
  <c r="K434" i="29"/>
  <c r="H434" i="29"/>
  <c r="I434" i="29" s="1"/>
  <c r="L433" i="29"/>
  <c r="K433" i="29"/>
  <c r="H433" i="29"/>
  <c r="I433" i="29" s="1"/>
  <c r="L432" i="29"/>
  <c r="K432" i="29"/>
  <c r="H432" i="29"/>
  <c r="I432" i="29" s="1"/>
  <c r="L431" i="29"/>
  <c r="K431" i="29"/>
  <c r="H431" i="29"/>
  <c r="I431" i="29" s="1"/>
  <c r="L430" i="29"/>
  <c r="K430" i="29"/>
  <c r="H430" i="29"/>
  <c r="I430" i="29" s="1"/>
  <c r="L429" i="29"/>
  <c r="K429" i="29"/>
  <c r="H429" i="29"/>
  <c r="I429" i="29" s="1"/>
  <c r="L428" i="29"/>
  <c r="K428" i="29"/>
  <c r="H428" i="29"/>
  <c r="I428" i="29" s="1"/>
  <c r="L427" i="29"/>
  <c r="K427" i="29"/>
  <c r="H427" i="29"/>
  <c r="I427" i="29" s="1"/>
  <c r="L426" i="29"/>
  <c r="K426" i="29"/>
  <c r="H426" i="29"/>
  <c r="I426" i="29" s="1"/>
  <c r="L425" i="29"/>
  <c r="K425" i="29"/>
  <c r="H425" i="29"/>
  <c r="I425" i="29" s="1"/>
  <c r="L424" i="29"/>
  <c r="K424" i="29"/>
  <c r="H424" i="29"/>
  <c r="I424" i="29" s="1"/>
  <c r="L423" i="29"/>
  <c r="K423" i="29"/>
  <c r="I423" i="29"/>
  <c r="H423" i="29"/>
  <c r="L422" i="29"/>
  <c r="K422" i="29"/>
  <c r="I422" i="29"/>
  <c r="H422" i="29"/>
  <c r="L421" i="29"/>
  <c r="K421" i="29"/>
  <c r="H421" i="29"/>
  <c r="I421" i="29" s="1"/>
  <c r="L420" i="29"/>
  <c r="K420" i="29"/>
  <c r="I420" i="29"/>
  <c r="H420" i="29"/>
  <c r="L419" i="29"/>
  <c r="K419" i="29"/>
  <c r="H419" i="29"/>
  <c r="I419" i="29" s="1"/>
  <c r="L418" i="29"/>
  <c r="K418" i="29"/>
  <c r="H418" i="29"/>
  <c r="I418" i="29" s="1"/>
  <c r="L417" i="29"/>
  <c r="K417" i="29"/>
  <c r="H417" i="29"/>
  <c r="I417" i="29" s="1"/>
  <c r="L416" i="29"/>
  <c r="K416" i="29"/>
  <c r="H416" i="29"/>
  <c r="I416" i="29" s="1"/>
  <c r="L415" i="29"/>
  <c r="K415" i="29"/>
  <c r="I415" i="29"/>
  <c r="H415" i="29"/>
  <c r="L414" i="29"/>
  <c r="K414" i="29"/>
  <c r="H414" i="29"/>
  <c r="I414" i="29" s="1"/>
  <c r="L413" i="29"/>
  <c r="K413" i="29"/>
  <c r="H413" i="29"/>
  <c r="I413" i="29" s="1"/>
  <c r="L412" i="29"/>
  <c r="K412" i="29"/>
  <c r="H412" i="29"/>
  <c r="I412" i="29" s="1"/>
  <c r="L411" i="29"/>
  <c r="K411" i="29"/>
  <c r="I411" i="29"/>
  <c r="H411" i="29"/>
  <c r="L410" i="29"/>
  <c r="K410" i="29"/>
  <c r="I410" i="29"/>
  <c r="H410" i="29"/>
  <c r="L409" i="29"/>
  <c r="K409" i="29"/>
  <c r="H409" i="29"/>
  <c r="I409" i="29" s="1"/>
  <c r="L408" i="29"/>
  <c r="K408" i="29"/>
  <c r="H408" i="29"/>
  <c r="I408" i="29" s="1"/>
  <c r="L407" i="29"/>
  <c r="K407" i="29"/>
  <c r="H407" i="29"/>
  <c r="I407" i="29" s="1"/>
  <c r="L406" i="29"/>
  <c r="K406" i="29"/>
  <c r="H406" i="29"/>
  <c r="I406" i="29" s="1"/>
  <c r="L405" i="29"/>
  <c r="K405" i="29"/>
  <c r="H405" i="29"/>
  <c r="I405" i="29" s="1"/>
  <c r="L404" i="29"/>
  <c r="K404" i="29"/>
  <c r="H404" i="29"/>
  <c r="I404" i="29" s="1"/>
  <c r="L403" i="29"/>
  <c r="K403" i="29"/>
  <c r="H403" i="29"/>
  <c r="I403" i="29" s="1"/>
  <c r="L402" i="29"/>
  <c r="K402" i="29"/>
  <c r="I402" i="29"/>
  <c r="H402" i="29"/>
  <c r="L401" i="29"/>
  <c r="K401" i="29"/>
  <c r="H401" i="29"/>
  <c r="I401" i="29" s="1"/>
  <c r="L400" i="29"/>
  <c r="K400" i="29"/>
  <c r="I400" i="29"/>
  <c r="H400" i="29"/>
  <c r="L399" i="29"/>
  <c r="K399" i="29"/>
  <c r="H399" i="29"/>
  <c r="I399" i="29" s="1"/>
  <c r="L398" i="29"/>
  <c r="K398" i="29"/>
  <c r="H398" i="29"/>
  <c r="I398" i="29" s="1"/>
  <c r="L397" i="29"/>
  <c r="K397" i="29"/>
  <c r="H397" i="29"/>
  <c r="I397" i="29" s="1"/>
  <c r="L396" i="29"/>
  <c r="K396" i="29"/>
  <c r="I396" i="29"/>
  <c r="H396" i="29"/>
  <c r="L395" i="29"/>
  <c r="K395" i="29"/>
  <c r="H395" i="29"/>
  <c r="I395" i="29" s="1"/>
  <c r="L394" i="29"/>
  <c r="K394" i="29"/>
  <c r="H394" i="29"/>
  <c r="I394" i="29" s="1"/>
  <c r="L393" i="29"/>
  <c r="K393" i="29"/>
  <c r="I393" i="29"/>
  <c r="H393" i="29"/>
  <c r="L392" i="29"/>
  <c r="K392" i="29"/>
  <c r="H392" i="29"/>
  <c r="I392" i="29" s="1"/>
  <c r="L391" i="29"/>
  <c r="K391" i="29"/>
  <c r="H391" i="29"/>
  <c r="I391" i="29" s="1"/>
  <c r="L390" i="29"/>
  <c r="K390" i="29"/>
  <c r="H390" i="29"/>
  <c r="I390" i="29" s="1"/>
  <c r="L389" i="29"/>
  <c r="K389" i="29"/>
  <c r="H389" i="29"/>
  <c r="I389" i="29" s="1"/>
  <c r="L388" i="29"/>
  <c r="K388" i="29"/>
  <c r="H388" i="29"/>
  <c r="I388" i="29" s="1"/>
  <c r="L387" i="29"/>
  <c r="K387" i="29"/>
  <c r="H387" i="29"/>
  <c r="I387" i="29" s="1"/>
  <c r="L386" i="29"/>
  <c r="K386" i="29"/>
  <c r="I386" i="29"/>
  <c r="H386" i="29"/>
  <c r="L385" i="29"/>
  <c r="K385" i="29"/>
  <c r="H385" i="29"/>
  <c r="I385" i="29" s="1"/>
  <c r="L384" i="29"/>
  <c r="K384" i="29"/>
  <c r="I384" i="29"/>
  <c r="H384" i="29"/>
  <c r="L383" i="29"/>
  <c r="K383" i="29"/>
  <c r="H383" i="29"/>
  <c r="I383" i="29" s="1"/>
  <c r="L382" i="29"/>
  <c r="K382" i="29"/>
  <c r="H382" i="29"/>
  <c r="I382" i="29" s="1"/>
  <c r="L381" i="29"/>
  <c r="K381" i="29"/>
  <c r="H381" i="29"/>
  <c r="I381" i="29" s="1"/>
  <c r="L380" i="29"/>
  <c r="K380" i="29"/>
  <c r="H380" i="29"/>
  <c r="I380" i="29" s="1"/>
  <c r="L379" i="29"/>
  <c r="K379" i="29"/>
  <c r="H379" i="29"/>
  <c r="I379" i="29" s="1"/>
  <c r="L378" i="29"/>
  <c r="K378" i="29"/>
  <c r="I378" i="29"/>
  <c r="H378" i="29"/>
  <c r="L377" i="29"/>
  <c r="K377" i="29"/>
  <c r="H377" i="29"/>
  <c r="I377" i="29" s="1"/>
  <c r="L376" i="29"/>
  <c r="K376" i="29"/>
  <c r="H376" i="29"/>
  <c r="I376" i="29" s="1"/>
  <c r="L375" i="29"/>
  <c r="K375" i="29"/>
  <c r="I375" i="29"/>
  <c r="H375" i="29"/>
  <c r="L374" i="29"/>
  <c r="K374" i="29"/>
  <c r="H374" i="29"/>
  <c r="I374" i="29" s="1"/>
  <c r="L373" i="29"/>
  <c r="K373" i="29"/>
  <c r="H373" i="29"/>
  <c r="I373" i="29" s="1"/>
  <c r="L372" i="29"/>
  <c r="K372" i="29"/>
  <c r="H372" i="29"/>
  <c r="I372" i="29" s="1"/>
  <c r="L371" i="29"/>
  <c r="K371" i="29"/>
  <c r="I371" i="29"/>
  <c r="H371" i="29"/>
  <c r="L370" i="29"/>
  <c r="K370" i="29"/>
  <c r="H370" i="29"/>
  <c r="I370" i="29" s="1"/>
  <c r="L369" i="29"/>
  <c r="K369" i="29"/>
  <c r="H369" i="29"/>
  <c r="I369" i="29" s="1"/>
  <c r="L368" i="29"/>
  <c r="K368" i="29"/>
  <c r="H368" i="29"/>
  <c r="I368" i="29" s="1"/>
  <c r="L367" i="29"/>
  <c r="K367" i="29"/>
  <c r="H367" i="29"/>
  <c r="I367" i="29" s="1"/>
  <c r="L366" i="29"/>
  <c r="K366" i="29"/>
  <c r="I366" i="29"/>
  <c r="H366" i="29"/>
  <c r="L365" i="29"/>
  <c r="K365" i="29"/>
  <c r="I365" i="29"/>
  <c r="H365" i="29"/>
  <c r="L364" i="29"/>
  <c r="K364" i="29"/>
  <c r="H364" i="29"/>
  <c r="I364" i="29" s="1"/>
  <c r="L363" i="29"/>
  <c r="K363" i="29"/>
  <c r="H363" i="29"/>
  <c r="I363" i="29" s="1"/>
  <c r="L362" i="29"/>
  <c r="K362" i="29"/>
  <c r="H362" i="29"/>
  <c r="I362" i="29" s="1"/>
  <c r="L361" i="29"/>
  <c r="K361" i="29"/>
  <c r="H361" i="29"/>
  <c r="I361" i="29" s="1"/>
  <c r="L360" i="29"/>
  <c r="K360" i="29"/>
  <c r="H360" i="29"/>
  <c r="I360" i="29" s="1"/>
  <c r="L359" i="29"/>
  <c r="K359" i="29"/>
  <c r="H359" i="29"/>
  <c r="I359" i="29" s="1"/>
  <c r="L358" i="29"/>
  <c r="K358" i="29"/>
  <c r="H358" i="29"/>
  <c r="I358" i="29" s="1"/>
  <c r="L357" i="29"/>
  <c r="K357" i="29"/>
  <c r="I357" i="29"/>
  <c r="H357" i="29"/>
  <c r="L356" i="29"/>
  <c r="K356" i="29"/>
  <c r="I356" i="29"/>
  <c r="H356" i="29"/>
  <c r="L355" i="29"/>
  <c r="K355" i="29"/>
  <c r="H355" i="29"/>
  <c r="I355" i="29" s="1"/>
  <c r="L354" i="29"/>
  <c r="K354" i="29"/>
  <c r="I354" i="29"/>
  <c r="H354" i="29"/>
  <c r="L353" i="29"/>
  <c r="K353" i="29"/>
  <c r="H353" i="29"/>
  <c r="I353" i="29" s="1"/>
  <c r="L352" i="29"/>
  <c r="K352" i="29"/>
  <c r="H352" i="29"/>
  <c r="I352" i="29" s="1"/>
  <c r="L351" i="29"/>
  <c r="K351" i="29"/>
  <c r="H351" i="29"/>
  <c r="I351" i="29" s="1"/>
  <c r="L350" i="29"/>
  <c r="K350" i="29"/>
  <c r="H350" i="29"/>
  <c r="I350" i="29" s="1"/>
  <c r="L349" i="29"/>
  <c r="K349" i="29"/>
  <c r="H349" i="29"/>
  <c r="I349" i="29" s="1"/>
  <c r="L348" i="29"/>
  <c r="K348" i="29"/>
  <c r="H348" i="29"/>
  <c r="I348" i="29" s="1"/>
  <c r="L347" i="29"/>
  <c r="K347" i="29"/>
  <c r="H347" i="29"/>
  <c r="I347" i="29" s="1"/>
  <c r="L346" i="29"/>
  <c r="K346" i="29"/>
  <c r="H346" i="29"/>
  <c r="I346" i="29" s="1"/>
  <c r="L345" i="29"/>
  <c r="K345" i="29"/>
  <c r="H345" i="29"/>
  <c r="I345" i="29" s="1"/>
  <c r="L344" i="29"/>
  <c r="K344" i="29"/>
  <c r="H344" i="29"/>
  <c r="I344" i="29" s="1"/>
  <c r="L343" i="29"/>
  <c r="K343" i="29"/>
  <c r="H343" i="29"/>
  <c r="I343" i="29" s="1"/>
  <c r="L342" i="29"/>
  <c r="K342" i="29"/>
  <c r="H342" i="29"/>
  <c r="I342" i="29" s="1"/>
  <c r="L341" i="29"/>
  <c r="K341" i="29"/>
  <c r="H341" i="29"/>
  <c r="I341" i="29" s="1"/>
  <c r="L340" i="29"/>
  <c r="K340" i="29"/>
  <c r="I340" i="29"/>
  <c r="H340" i="29"/>
  <c r="L339" i="29"/>
  <c r="K339" i="29"/>
  <c r="H339" i="29"/>
  <c r="I339" i="29" s="1"/>
  <c r="L338" i="29"/>
  <c r="K338" i="29"/>
  <c r="H338" i="29"/>
  <c r="I338" i="29" s="1"/>
  <c r="L337" i="29"/>
  <c r="K337" i="29"/>
  <c r="I337" i="29"/>
  <c r="H337" i="29"/>
  <c r="L336" i="29"/>
  <c r="K336" i="29"/>
  <c r="H336" i="29"/>
  <c r="I336" i="29" s="1"/>
  <c r="L335" i="29"/>
  <c r="K335" i="29"/>
  <c r="H335" i="29"/>
  <c r="I335" i="29" s="1"/>
  <c r="L334" i="29"/>
  <c r="K334" i="29"/>
  <c r="I334" i="29"/>
  <c r="H334" i="29"/>
  <c r="L333" i="29"/>
  <c r="K333" i="29"/>
  <c r="H333" i="29"/>
  <c r="I333" i="29" s="1"/>
  <c r="L332" i="29"/>
  <c r="K332" i="29"/>
  <c r="H332" i="29"/>
  <c r="I332" i="29" s="1"/>
  <c r="L331" i="29"/>
  <c r="K331" i="29"/>
  <c r="H331" i="29"/>
  <c r="I331" i="29" s="1"/>
  <c r="L330" i="29"/>
  <c r="K330" i="29"/>
  <c r="H330" i="29"/>
  <c r="I330" i="29" s="1"/>
  <c r="L329" i="29"/>
  <c r="K329" i="29"/>
  <c r="H329" i="29"/>
  <c r="I329" i="29" s="1"/>
  <c r="L328" i="29"/>
  <c r="K328" i="29"/>
  <c r="I328" i="29"/>
  <c r="H328" i="29"/>
  <c r="L327" i="29"/>
  <c r="K327" i="29"/>
  <c r="I327" i="29"/>
  <c r="H327" i="29"/>
  <c r="L326" i="29"/>
  <c r="K326" i="29"/>
  <c r="I326" i="29"/>
  <c r="H326" i="29"/>
  <c r="L325" i="29"/>
  <c r="K325" i="29"/>
  <c r="H325" i="29"/>
  <c r="I325" i="29" s="1"/>
  <c r="L324" i="29"/>
  <c r="K324" i="29"/>
  <c r="H324" i="29"/>
  <c r="I324" i="29" s="1"/>
  <c r="L323" i="29"/>
  <c r="K323" i="29"/>
  <c r="H323" i="29"/>
  <c r="I323" i="29" s="1"/>
  <c r="L322" i="29"/>
  <c r="K322" i="29"/>
  <c r="H322" i="29"/>
  <c r="I322" i="29" s="1"/>
  <c r="L321" i="29"/>
  <c r="K321" i="29"/>
  <c r="H321" i="29"/>
  <c r="I321" i="29" s="1"/>
  <c r="L320" i="29"/>
  <c r="K320" i="29"/>
  <c r="H320" i="29"/>
  <c r="I320" i="29" s="1"/>
  <c r="L319" i="29"/>
  <c r="K319" i="29"/>
  <c r="H319" i="29"/>
  <c r="I319" i="29" s="1"/>
  <c r="L318" i="29"/>
  <c r="K318" i="29"/>
  <c r="H318" i="29"/>
  <c r="I318" i="29" s="1"/>
  <c r="L317" i="29"/>
  <c r="K317" i="29"/>
  <c r="I317" i="29"/>
  <c r="H317" i="29"/>
  <c r="L316" i="29"/>
  <c r="K316" i="29"/>
  <c r="H316" i="29"/>
  <c r="I316" i="29" s="1"/>
  <c r="L315" i="29"/>
  <c r="K315" i="29"/>
  <c r="H315" i="29"/>
  <c r="I315" i="29" s="1"/>
  <c r="L314" i="29"/>
  <c r="K314" i="29"/>
  <c r="H314" i="29"/>
  <c r="I314" i="29" s="1"/>
  <c r="L313" i="29"/>
  <c r="K313" i="29"/>
  <c r="I313" i="29"/>
  <c r="H313" i="29"/>
  <c r="L312" i="29"/>
  <c r="K312" i="29"/>
  <c r="I312" i="29"/>
  <c r="H312" i="29"/>
  <c r="L311" i="29"/>
  <c r="K311" i="29"/>
  <c r="H311" i="29"/>
  <c r="I311" i="29" s="1"/>
  <c r="L310" i="29"/>
  <c r="K310" i="29"/>
  <c r="H310" i="29"/>
  <c r="I310" i="29" s="1"/>
  <c r="L309" i="29"/>
  <c r="K309" i="29"/>
  <c r="H309" i="29"/>
  <c r="I309" i="29" s="1"/>
  <c r="L308" i="29"/>
  <c r="K308" i="29"/>
  <c r="I308" i="29"/>
  <c r="H308" i="29"/>
  <c r="L307" i="29"/>
  <c r="K307" i="29"/>
  <c r="H307" i="29"/>
  <c r="I307" i="29" s="1"/>
  <c r="L306" i="29"/>
  <c r="K306" i="29"/>
  <c r="H306" i="29"/>
  <c r="I306" i="29" s="1"/>
  <c r="L305" i="29"/>
  <c r="K305" i="29"/>
  <c r="H305" i="29"/>
  <c r="I305" i="29" s="1"/>
  <c r="L304" i="29"/>
  <c r="K304" i="29"/>
  <c r="H304" i="29"/>
  <c r="I304" i="29" s="1"/>
  <c r="L303" i="29"/>
  <c r="K303" i="29"/>
  <c r="H303" i="29"/>
  <c r="I303" i="29" s="1"/>
  <c r="L302" i="29"/>
  <c r="K302" i="29"/>
  <c r="H302" i="29"/>
  <c r="I302" i="29" s="1"/>
  <c r="L301" i="29"/>
  <c r="K301" i="29"/>
  <c r="H301" i="29"/>
  <c r="I301" i="29" s="1"/>
  <c r="L300" i="29"/>
  <c r="K300" i="29"/>
  <c r="H300" i="29"/>
  <c r="I300" i="29" s="1"/>
  <c r="L299" i="29"/>
  <c r="K299" i="29"/>
  <c r="I299" i="29"/>
  <c r="H299" i="29"/>
  <c r="L298" i="29"/>
  <c r="K298" i="29"/>
  <c r="H298" i="29"/>
  <c r="I298" i="29" s="1"/>
  <c r="L297" i="29"/>
  <c r="K297" i="29"/>
  <c r="H297" i="29"/>
  <c r="I297" i="29" s="1"/>
  <c r="L296" i="29"/>
  <c r="K296" i="29"/>
  <c r="I296" i="29"/>
  <c r="H296" i="29"/>
  <c r="L295" i="29"/>
  <c r="K295" i="29"/>
  <c r="H295" i="29"/>
  <c r="I295" i="29" s="1"/>
  <c r="L294" i="29"/>
  <c r="K294" i="29"/>
  <c r="H294" i="29"/>
  <c r="I294" i="29" s="1"/>
  <c r="L293" i="29"/>
  <c r="K293" i="29"/>
  <c r="H293" i="29"/>
  <c r="I293" i="29" s="1"/>
  <c r="L292" i="29"/>
  <c r="K292" i="29"/>
  <c r="H292" i="29"/>
  <c r="I292" i="29" s="1"/>
  <c r="L291" i="29"/>
  <c r="K291" i="29"/>
  <c r="H291" i="29"/>
  <c r="I291" i="29" s="1"/>
  <c r="L290" i="29"/>
  <c r="K290" i="29"/>
  <c r="I290" i="29"/>
  <c r="H290" i="29"/>
  <c r="L289" i="29"/>
  <c r="K289" i="29"/>
  <c r="H289" i="29"/>
  <c r="I289" i="29" s="1"/>
  <c r="L288" i="29"/>
  <c r="K288" i="29"/>
  <c r="H288" i="29"/>
  <c r="I288" i="29" s="1"/>
  <c r="L287" i="29"/>
  <c r="K287" i="29"/>
  <c r="H287" i="29"/>
  <c r="I287" i="29" s="1"/>
  <c r="L286" i="29"/>
  <c r="K286" i="29"/>
  <c r="H286" i="29"/>
  <c r="I286" i="29" s="1"/>
  <c r="L285" i="29"/>
  <c r="K285" i="29"/>
  <c r="H285" i="29"/>
  <c r="I285" i="29" s="1"/>
  <c r="L284" i="29"/>
  <c r="K284" i="29"/>
  <c r="H284" i="29"/>
  <c r="I284" i="29" s="1"/>
  <c r="L283" i="29"/>
  <c r="K283" i="29"/>
  <c r="H283" i="29"/>
  <c r="I283" i="29" s="1"/>
  <c r="L282" i="29"/>
  <c r="K282" i="29"/>
  <c r="H282" i="29"/>
  <c r="I282" i="29" s="1"/>
  <c r="L281" i="29"/>
  <c r="K281" i="29"/>
  <c r="H281" i="29"/>
  <c r="I281" i="29" s="1"/>
  <c r="L280" i="29"/>
  <c r="K280" i="29"/>
  <c r="H280" i="29"/>
  <c r="I280" i="29" s="1"/>
  <c r="L279" i="29"/>
  <c r="K279" i="29"/>
  <c r="H279" i="29"/>
  <c r="I279" i="29" s="1"/>
  <c r="L278" i="29"/>
  <c r="K278" i="29"/>
  <c r="H278" i="29"/>
  <c r="I278" i="29" s="1"/>
  <c r="L277" i="29"/>
  <c r="K277" i="29"/>
  <c r="H277" i="29"/>
  <c r="I277" i="29" s="1"/>
  <c r="L276" i="29"/>
  <c r="K276" i="29"/>
  <c r="H276" i="29"/>
  <c r="I276" i="29" s="1"/>
  <c r="L275" i="29"/>
  <c r="K275" i="29"/>
  <c r="H275" i="29"/>
  <c r="I275" i="29" s="1"/>
  <c r="L274" i="29"/>
  <c r="K274" i="29"/>
  <c r="I274" i="29"/>
  <c r="H274" i="29"/>
  <c r="L273" i="29"/>
  <c r="K273" i="29"/>
  <c r="H273" i="29"/>
  <c r="I273" i="29" s="1"/>
  <c r="L272" i="29"/>
  <c r="K272" i="29"/>
  <c r="H272" i="29"/>
  <c r="I272" i="29" s="1"/>
  <c r="L271" i="29"/>
  <c r="K271" i="29"/>
  <c r="H271" i="29"/>
  <c r="I271" i="29" s="1"/>
  <c r="L270" i="29"/>
  <c r="K270" i="29"/>
  <c r="H270" i="29"/>
  <c r="I270" i="29" s="1"/>
  <c r="L269" i="29"/>
  <c r="K269" i="29"/>
  <c r="I269" i="29"/>
  <c r="H269" i="29"/>
  <c r="L268" i="29"/>
  <c r="K268" i="29"/>
  <c r="I268" i="29"/>
  <c r="H268" i="29"/>
  <c r="L267" i="29"/>
  <c r="K267" i="29"/>
  <c r="H267" i="29"/>
  <c r="I267" i="29" s="1"/>
  <c r="L266" i="29"/>
  <c r="K266" i="29"/>
  <c r="I266" i="29"/>
  <c r="H266" i="29"/>
  <c r="L265" i="29"/>
  <c r="K265" i="29"/>
  <c r="H265" i="29"/>
  <c r="I265" i="29" s="1"/>
  <c r="L264" i="29"/>
  <c r="K264" i="29"/>
  <c r="I264" i="29"/>
  <c r="H264" i="29"/>
  <c r="L263" i="29"/>
  <c r="K263" i="29"/>
  <c r="I263" i="29"/>
  <c r="H263" i="29"/>
  <c r="L262" i="29"/>
  <c r="K262" i="29"/>
  <c r="H262" i="29"/>
  <c r="I262" i="29" s="1"/>
  <c r="L261" i="29"/>
  <c r="K261" i="29"/>
  <c r="H261" i="29"/>
  <c r="I261" i="29" s="1"/>
  <c r="L260" i="29"/>
  <c r="K260" i="29"/>
  <c r="H260" i="29"/>
  <c r="I260" i="29" s="1"/>
  <c r="L259" i="29"/>
  <c r="K259" i="29"/>
  <c r="H259" i="29"/>
  <c r="I259" i="29" s="1"/>
  <c r="L258" i="29"/>
  <c r="K258" i="29"/>
  <c r="H258" i="29"/>
  <c r="I258" i="29" s="1"/>
  <c r="L257" i="29"/>
  <c r="K257" i="29"/>
  <c r="H257" i="29"/>
  <c r="I257" i="29" s="1"/>
  <c r="L256" i="29"/>
  <c r="K256" i="29"/>
  <c r="H256" i="29"/>
  <c r="I256" i="29" s="1"/>
  <c r="L255" i="29"/>
  <c r="K255" i="29"/>
  <c r="H255" i="29"/>
  <c r="I255" i="29" s="1"/>
  <c r="L254" i="29"/>
  <c r="K254" i="29"/>
  <c r="I254" i="29"/>
  <c r="H254" i="29"/>
  <c r="L253" i="29"/>
  <c r="K253" i="29"/>
  <c r="H253" i="29"/>
  <c r="I253" i="29" s="1"/>
  <c r="L252" i="29"/>
  <c r="K252" i="29"/>
  <c r="H252" i="29"/>
  <c r="I252" i="29" s="1"/>
  <c r="L251" i="29"/>
  <c r="K251" i="29"/>
  <c r="H251" i="29"/>
  <c r="I251" i="29" s="1"/>
  <c r="L250" i="29"/>
  <c r="K250" i="29"/>
  <c r="H250" i="29"/>
  <c r="I250" i="29" s="1"/>
  <c r="L249" i="29"/>
  <c r="K249" i="29"/>
  <c r="H249" i="29"/>
  <c r="I249" i="29" s="1"/>
  <c r="L248" i="29"/>
  <c r="K248" i="29"/>
  <c r="H248" i="29"/>
  <c r="I248" i="29" s="1"/>
  <c r="L247" i="29"/>
  <c r="K247" i="29"/>
  <c r="H247" i="29"/>
  <c r="I247" i="29" s="1"/>
  <c r="L246" i="29"/>
  <c r="K246" i="29"/>
  <c r="I246" i="29"/>
  <c r="H246" i="29"/>
  <c r="L245" i="29"/>
  <c r="K245" i="29"/>
  <c r="I245" i="29"/>
  <c r="H245" i="29"/>
  <c r="L244" i="29"/>
  <c r="K244" i="29"/>
  <c r="H244" i="29"/>
  <c r="I244" i="29" s="1"/>
  <c r="L243" i="29"/>
  <c r="K243" i="29"/>
  <c r="H243" i="29"/>
  <c r="I243" i="29" s="1"/>
  <c r="L242" i="29"/>
  <c r="K242" i="29"/>
  <c r="H242" i="29"/>
  <c r="I242" i="29" s="1"/>
  <c r="L241" i="29"/>
  <c r="K241" i="29"/>
  <c r="H241" i="29"/>
  <c r="I241" i="29" s="1"/>
  <c r="L240" i="29"/>
  <c r="K240" i="29"/>
  <c r="H240" i="29"/>
  <c r="I240" i="29" s="1"/>
  <c r="L239" i="29"/>
  <c r="K239" i="29"/>
  <c r="H239" i="29"/>
  <c r="I239" i="29" s="1"/>
  <c r="L238" i="29"/>
  <c r="K238" i="29"/>
  <c r="H238" i="29"/>
  <c r="I238" i="29" s="1"/>
  <c r="L237" i="29"/>
  <c r="K237" i="29"/>
  <c r="H237" i="29"/>
  <c r="I237" i="29" s="1"/>
  <c r="L236" i="29"/>
  <c r="K236" i="29"/>
  <c r="I236" i="29"/>
  <c r="H236" i="29"/>
  <c r="L235" i="29"/>
  <c r="K235" i="29"/>
  <c r="I235" i="29"/>
  <c r="H235" i="29"/>
  <c r="L234" i="29"/>
  <c r="K234" i="29"/>
  <c r="I234" i="29"/>
  <c r="H234" i="29"/>
  <c r="L233" i="29"/>
  <c r="K233" i="29"/>
  <c r="H233" i="29"/>
  <c r="I233" i="29" s="1"/>
  <c r="L232" i="29"/>
  <c r="K232" i="29"/>
  <c r="H232" i="29"/>
  <c r="I232" i="29" s="1"/>
  <c r="L231" i="29"/>
  <c r="K231" i="29"/>
  <c r="H231" i="29"/>
  <c r="I231" i="29" s="1"/>
  <c r="L230" i="29"/>
  <c r="K230" i="29"/>
  <c r="H230" i="29"/>
  <c r="I230" i="29" s="1"/>
  <c r="L229" i="29"/>
  <c r="K229" i="29"/>
  <c r="H229" i="29"/>
  <c r="I229" i="29" s="1"/>
  <c r="L228" i="29"/>
  <c r="K228" i="29"/>
  <c r="H228" i="29"/>
  <c r="I228" i="29" s="1"/>
  <c r="L227" i="29"/>
  <c r="K227" i="29"/>
  <c r="I227" i="29"/>
  <c r="H227" i="29"/>
  <c r="L226" i="29"/>
  <c r="K226" i="29"/>
  <c r="H226" i="29"/>
  <c r="I226" i="29" s="1"/>
  <c r="L225" i="29"/>
  <c r="K225" i="29"/>
  <c r="H225" i="29"/>
  <c r="I225" i="29" s="1"/>
  <c r="L224" i="29"/>
  <c r="K224" i="29"/>
  <c r="I224" i="29"/>
  <c r="H224" i="29"/>
  <c r="L223" i="29"/>
  <c r="K223" i="29"/>
  <c r="H223" i="29"/>
  <c r="I223" i="29" s="1"/>
  <c r="L222" i="29"/>
  <c r="K222" i="29"/>
  <c r="H222" i="29"/>
  <c r="I222" i="29" s="1"/>
  <c r="L221" i="29"/>
  <c r="K221" i="29"/>
  <c r="H221" i="29"/>
  <c r="I221" i="29" s="1"/>
  <c r="L220" i="29"/>
  <c r="K220" i="29"/>
  <c r="H220" i="29"/>
  <c r="I220" i="29" s="1"/>
  <c r="L219" i="29"/>
  <c r="K219" i="29"/>
  <c r="H219" i="29"/>
  <c r="I219" i="29" s="1"/>
  <c r="L218" i="29"/>
  <c r="K218" i="29"/>
  <c r="H218" i="29"/>
  <c r="I218" i="29" s="1"/>
  <c r="L217" i="29"/>
  <c r="K217" i="29"/>
  <c r="H217" i="29"/>
  <c r="I217" i="29" s="1"/>
  <c r="L216" i="29"/>
  <c r="K216" i="29"/>
  <c r="H216" i="29"/>
  <c r="I216" i="29" s="1"/>
  <c r="L215" i="29"/>
  <c r="K215" i="29"/>
  <c r="H215" i="29"/>
  <c r="I215" i="29" s="1"/>
  <c r="L214" i="29"/>
  <c r="K214" i="29"/>
  <c r="H214" i="29"/>
  <c r="I214" i="29" s="1"/>
  <c r="L213" i="29"/>
  <c r="K213" i="29"/>
  <c r="H213" i="29"/>
  <c r="I213" i="29" s="1"/>
  <c r="L212" i="29"/>
  <c r="K212" i="29"/>
  <c r="H212" i="29"/>
  <c r="I212" i="29" s="1"/>
  <c r="L211" i="29"/>
  <c r="K211" i="29"/>
  <c r="H211" i="29"/>
  <c r="I211" i="29" s="1"/>
  <c r="L210" i="29"/>
  <c r="K210" i="29"/>
  <c r="H210" i="29"/>
  <c r="I210" i="29" s="1"/>
  <c r="L209" i="29"/>
  <c r="K209" i="29"/>
  <c r="H209" i="29"/>
  <c r="I209" i="29" s="1"/>
  <c r="M208" i="29"/>
  <c r="L208" i="29"/>
  <c r="K208" i="29"/>
  <c r="H208" i="29"/>
  <c r="I208" i="29" s="1"/>
  <c r="M207" i="29"/>
  <c r="L207" i="29"/>
  <c r="K207" i="29"/>
  <c r="H207" i="29"/>
  <c r="I207" i="29" s="1"/>
  <c r="M206" i="29"/>
  <c r="L206" i="29"/>
  <c r="K206" i="29"/>
  <c r="H206" i="29"/>
  <c r="I206" i="29" s="1"/>
  <c r="M205" i="29"/>
  <c r="L205" i="29"/>
  <c r="K205" i="29"/>
  <c r="H205" i="29"/>
  <c r="I205" i="29" s="1"/>
  <c r="M204" i="29"/>
  <c r="L204" i="29"/>
  <c r="K204" i="29"/>
  <c r="H204" i="29"/>
  <c r="I204" i="29" s="1"/>
  <c r="M203" i="29"/>
  <c r="L203" i="29"/>
  <c r="K203" i="29"/>
  <c r="H203" i="29"/>
  <c r="I203" i="29" s="1"/>
  <c r="M202" i="29"/>
  <c r="L202" i="29"/>
  <c r="K202" i="29"/>
  <c r="H202" i="29"/>
  <c r="I202" i="29" s="1"/>
  <c r="M201" i="29"/>
  <c r="L201" i="29"/>
  <c r="K201" i="29"/>
  <c r="H201" i="29"/>
  <c r="I201" i="29" s="1"/>
  <c r="M200" i="29"/>
  <c r="L200" i="29"/>
  <c r="K200" i="29"/>
  <c r="H200" i="29"/>
  <c r="I200" i="29" s="1"/>
  <c r="M199" i="29"/>
  <c r="L199" i="29"/>
  <c r="K199" i="29"/>
  <c r="H199" i="29"/>
  <c r="I199" i="29" s="1"/>
  <c r="M198" i="29"/>
  <c r="L198" i="29"/>
  <c r="K198" i="29"/>
  <c r="I198" i="29"/>
  <c r="H198" i="29"/>
  <c r="M197" i="29"/>
  <c r="L197" i="29"/>
  <c r="K197" i="29"/>
  <c r="H197" i="29"/>
  <c r="I197" i="29" s="1"/>
  <c r="M196" i="29"/>
  <c r="L196" i="29"/>
  <c r="K196" i="29"/>
  <c r="H196" i="29"/>
  <c r="I196" i="29" s="1"/>
  <c r="M195" i="29"/>
  <c r="L195" i="29"/>
  <c r="K195" i="29"/>
  <c r="H195" i="29"/>
  <c r="I195" i="29" s="1"/>
  <c r="M194" i="29"/>
  <c r="L194" i="29"/>
  <c r="K194" i="29"/>
  <c r="H194" i="29"/>
  <c r="I194" i="29" s="1"/>
  <c r="M193" i="29"/>
  <c r="L193" i="29"/>
  <c r="K193" i="29"/>
  <c r="H193" i="29"/>
  <c r="I193" i="29" s="1"/>
  <c r="M192" i="29"/>
  <c r="L192" i="29"/>
  <c r="K192" i="29"/>
  <c r="H192" i="29"/>
  <c r="I192" i="29" s="1"/>
  <c r="M191" i="29"/>
  <c r="L191" i="29"/>
  <c r="K191" i="29"/>
  <c r="H191" i="29"/>
  <c r="I191" i="29" s="1"/>
  <c r="M190" i="29"/>
  <c r="L190" i="29"/>
  <c r="K190" i="29"/>
  <c r="H190" i="29"/>
  <c r="I190" i="29" s="1"/>
  <c r="M189" i="29"/>
  <c r="L189" i="29"/>
  <c r="K189" i="29"/>
  <c r="I189" i="29"/>
  <c r="H189" i="29"/>
  <c r="M188" i="29"/>
  <c r="L188" i="29"/>
  <c r="K188" i="29"/>
  <c r="H188" i="29"/>
  <c r="I188" i="29" s="1"/>
  <c r="M187" i="29"/>
  <c r="L187" i="29"/>
  <c r="K187" i="29"/>
  <c r="I187" i="29"/>
  <c r="H187" i="29"/>
  <c r="M186" i="29"/>
  <c r="L186" i="29"/>
  <c r="K186" i="29"/>
  <c r="H186" i="29"/>
  <c r="I186" i="29" s="1"/>
  <c r="M185" i="29"/>
  <c r="L185" i="29"/>
  <c r="K185" i="29"/>
  <c r="H185" i="29"/>
  <c r="I185" i="29" s="1"/>
  <c r="M184" i="29"/>
  <c r="L184" i="29"/>
  <c r="K184" i="29"/>
  <c r="H184" i="29"/>
  <c r="I184" i="29" s="1"/>
  <c r="M183" i="29"/>
  <c r="L183" i="29"/>
  <c r="K183" i="29"/>
  <c r="H183" i="29"/>
  <c r="I183" i="29" s="1"/>
  <c r="M182" i="29"/>
  <c r="L182" i="29"/>
  <c r="K182" i="29"/>
  <c r="H182" i="29"/>
  <c r="I182" i="29" s="1"/>
  <c r="M181" i="29"/>
  <c r="L181" i="29"/>
  <c r="K181" i="29"/>
  <c r="H181" i="29"/>
  <c r="I181" i="29" s="1"/>
  <c r="M180" i="29"/>
  <c r="L180" i="29"/>
  <c r="K180" i="29"/>
  <c r="H180" i="29"/>
  <c r="I180" i="29" s="1"/>
  <c r="M179" i="29"/>
  <c r="L179" i="29"/>
  <c r="K179" i="29"/>
  <c r="H179" i="29"/>
  <c r="I179" i="29" s="1"/>
  <c r="M178" i="29"/>
  <c r="L178" i="29"/>
  <c r="K178" i="29"/>
  <c r="H178" i="29"/>
  <c r="I178" i="29" s="1"/>
  <c r="M177" i="29"/>
  <c r="L177" i="29"/>
  <c r="K177" i="29"/>
  <c r="H177" i="29"/>
  <c r="I177" i="29" s="1"/>
  <c r="M176" i="29"/>
  <c r="L176" i="29"/>
  <c r="K176" i="29"/>
  <c r="H176" i="29"/>
  <c r="I176" i="29" s="1"/>
  <c r="M175" i="29"/>
  <c r="L175" i="29"/>
  <c r="K175" i="29"/>
  <c r="H175" i="29"/>
  <c r="I175" i="29" s="1"/>
  <c r="M174" i="29"/>
  <c r="L174" i="29"/>
  <c r="K174" i="29"/>
  <c r="I174" i="29"/>
  <c r="H174" i="29"/>
  <c r="M173" i="29"/>
  <c r="L173" i="29"/>
  <c r="K173" i="29"/>
  <c r="H173" i="29"/>
  <c r="I173" i="29" s="1"/>
  <c r="M172" i="29"/>
  <c r="L172" i="29"/>
  <c r="K172" i="29"/>
  <c r="I172" i="29"/>
  <c r="H172" i="29"/>
  <c r="M171" i="29"/>
  <c r="L171" i="29"/>
  <c r="K171" i="29"/>
  <c r="H171" i="29"/>
  <c r="I171" i="29" s="1"/>
  <c r="M170" i="29"/>
  <c r="L170" i="29"/>
  <c r="K170" i="29"/>
  <c r="H170" i="29"/>
  <c r="I170" i="29" s="1"/>
  <c r="M169" i="29"/>
  <c r="L169" i="29"/>
  <c r="K169" i="29"/>
  <c r="H169" i="29"/>
  <c r="I169" i="29" s="1"/>
  <c r="M168" i="29"/>
  <c r="L168" i="29"/>
  <c r="K168" i="29"/>
  <c r="H168" i="29"/>
  <c r="I168" i="29" s="1"/>
  <c r="M167" i="29"/>
  <c r="L167" i="29"/>
  <c r="K167" i="29"/>
  <c r="H167" i="29"/>
  <c r="I167" i="29" s="1"/>
  <c r="M166" i="29"/>
  <c r="L166" i="29"/>
  <c r="K166" i="29"/>
  <c r="H166" i="29"/>
  <c r="I166" i="29" s="1"/>
  <c r="M165" i="29"/>
  <c r="L165" i="29"/>
  <c r="K165" i="29"/>
  <c r="H165" i="29"/>
  <c r="I165" i="29" s="1"/>
  <c r="M164" i="29"/>
  <c r="L164" i="29"/>
  <c r="K164" i="29"/>
  <c r="H164" i="29"/>
  <c r="I164" i="29" s="1"/>
  <c r="M163" i="29"/>
  <c r="L163" i="29"/>
  <c r="K163" i="29"/>
  <c r="H163" i="29"/>
  <c r="I163" i="29" s="1"/>
  <c r="M162" i="29"/>
  <c r="L162" i="29"/>
  <c r="K162" i="29"/>
  <c r="I162" i="29"/>
  <c r="H162" i="29"/>
  <c r="M161" i="29"/>
  <c r="L161" i="29"/>
  <c r="K161" i="29"/>
  <c r="I161" i="29"/>
  <c r="H161" i="29"/>
  <c r="M160" i="29"/>
  <c r="L160" i="29"/>
  <c r="K160" i="29"/>
  <c r="H160" i="29"/>
  <c r="I160" i="29" s="1"/>
  <c r="M159" i="29"/>
  <c r="L159" i="29"/>
  <c r="K159" i="29"/>
  <c r="H159" i="29"/>
  <c r="I159" i="29" s="1"/>
  <c r="M158" i="29"/>
  <c r="L158" i="29"/>
  <c r="K158" i="29"/>
  <c r="H158" i="29"/>
  <c r="I158" i="29" s="1"/>
  <c r="M157" i="29"/>
  <c r="L157" i="29"/>
  <c r="K157" i="29"/>
  <c r="I157" i="29"/>
  <c r="H157" i="29"/>
  <c r="M156" i="29"/>
  <c r="L156" i="29"/>
  <c r="K156" i="29"/>
  <c r="H156" i="29"/>
  <c r="I156" i="29" s="1"/>
  <c r="M155" i="29"/>
  <c r="L155" i="29"/>
  <c r="K155" i="29"/>
  <c r="H155" i="29"/>
  <c r="I155" i="29" s="1"/>
  <c r="M154" i="29"/>
  <c r="L154" i="29"/>
  <c r="K154" i="29"/>
  <c r="H154" i="29"/>
  <c r="I154" i="29" s="1"/>
  <c r="M153" i="29"/>
  <c r="L153" i="29"/>
  <c r="K153" i="29"/>
  <c r="H153" i="29"/>
  <c r="I153" i="29" s="1"/>
  <c r="M152" i="29"/>
  <c r="L152" i="29"/>
  <c r="K152" i="29"/>
  <c r="H152" i="29"/>
  <c r="I152" i="29" s="1"/>
  <c r="M151" i="29"/>
  <c r="L151" i="29"/>
  <c r="K151" i="29"/>
  <c r="H151" i="29"/>
  <c r="I151" i="29" s="1"/>
  <c r="M150" i="29"/>
  <c r="L150" i="29"/>
  <c r="K150" i="29"/>
  <c r="H150" i="29"/>
  <c r="I150" i="29" s="1"/>
  <c r="M149" i="29"/>
  <c r="L149" i="29"/>
  <c r="K149" i="29"/>
  <c r="H149" i="29"/>
  <c r="I149" i="29" s="1"/>
  <c r="M148" i="29"/>
  <c r="L148" i="29"/>
  <c r="K148" i="29"/>
  <c r="H148" i="29"/>
  <c r="I148" i="29" s="1"/>
  <c r="M147" i="29"/>
  <c r="L147" i="29"/>
  <c r="K147" i="29"/>
  <c r="H147" i="29"/>
  <c r="I147" i="29" s="1"/>
  <c r="M146" i="29"/>
  <c r="L146" i="29"/>
  <c r="K146" i="29"/>
  <c r="I146" i="29"/>
  <c r="H146" i="29"/>
  <c r="M145" i="29"/>
  <c r="L145" i="29"/>
  <c r="K145" i="29"/>
  <c r="H145" i="29"/>
  <c r="I145" i="29" s="1"/>
  <c r="M144" i="29"/>
  <c r="L144" i="29"/>
  <c r="K144" i="29"/>
  <c r="H144" i="29"/>
  <c r="I144" i="29" s="1"/>
  <c r="M143" i="29"/>
  <c r="L143" i="29"/>
  <c r="K143" i="29"/>
  <c r="I143" i="29"/>
  <c r="H143" i="29"/>
  <c r="M142" i="29"/>
  <c r="L142" i="29"/>
  <c r="K142" i="29"/>
  <c r="H142" i="29"/>
  <c r="I142" i="29" s="1"/>
  <c r="M141" i="29"/>
  <c r="L141" i="29"/>
  <c r="K141" i="29"/>
  <c r="H141" i="29"/>
  <c r="I141" i="29" s="1"/>
  <c r="M140" i="29"/>
  <c r="L140" i="29"/>
  <c r="K140" i="29"/>
  <c r="H140" i="29"/>
  <c r="I140" i="29" s="1"/>
  <c r="M139" i="29"/>
  <c r="L139" i="29"/>
  <c r="K139" i="29"/>
  <c r="H139" i="29"/>
  <c r="I139" i="29" s="1"/>
  <c r="M138" i="29"/>
  <c r="L138" i="29"/>
  <c r="K138" i="29"/>
  <c r="H138" i="29"/>
  <c r="I138" i="29" s="1"/>
  <c r="M137" i="29"/>
  <c r="L137" i="29"/>
  <c r="K137" i="29"/>
  <c r="H137" i="29"/>
  <c r="I137" i="29" s="1"/>
  <c r="M136" i="29"/>
  <c r="L136" i="29"/>
  <c r="K136" i="29"/>
  <c r="H136" i="29"/>
  <c r="I136" i="29" s="1"/>
  <c r="M135" i="29"/>
  <c r="L135" i="29"/>
  <c r="K135" i="29"/>
  <c r="H135" i="29"/>
  <c r="I135" i="29" s="1"/>
  <c r="M134" i="29"/>
  <c r="L134" i="29"/>
  <c r="K134" i="29"/>
  <c r="H134" i="29"/>
  <c r="I134" i="29" s="1"/>
  <c r="M133" i="29"/>
  <c r="L133" i="29"/>
  <c r="K133" i="29"/>
  <c r="H133" i="29"/>
  <c r="I133" i="29" s="1"/>
  <c r="M132" i="29"/>
  <c r="L132" i="29"/>
  <c r="K132" i="29"/>
  <c r="H132" i="29"/>
  <c r="I132" i="29" s="1"/>
  <c r="M131" i="29"/>
  <c r="L131" i="29"/>
  <c r="K131" i="29"/>
  <c r="I131" i="29"/>
  <c r="H131" i="29"/>
  <c r="M130" i="29"/>
  <c r="L130" i="29"/>
  <c r="K130" i="29"/>
  <c r="H130" i="29"/>
  <c r="I130" i="29" s="1"/>
  <c r="M129" i="29"/>
  <c r="L129" i="29"/>
  <c r="K129" i="29"/>
  <c r="H129" i="29"/>
  <c r="I129" i="29" s="1"/>
  <c r="M128" i="29"/>
  <c r="L128" i="29"/>
  <c r="K128" i="29"/>
  <c r="H128" i="29"/>
  <c r="I128" i="29" s="1"/>
  <c r="M127" i="29"/>
  <c r="L127" i="29"/>
  <c r="K127" i="29"/>
  <c r="H127" i="29"/>
  <c r="I127" i="29" s="1"/>
  <c r="M126" i="29"/>
  <c r="L126" i="29"/>
  <c r="K126" i="29"/>
  <c r="H126" i="29"/>
  <c r="I126" i="29" s="1"/>
  <c r="M125" i="29"/>
  <c r="L125" i="29"/>
  <c r="K125" i="29"/>
  <c r="H125" i="29"/>
  <c r="I125" i="29" s="1"/>
  <c r="M124" i="29"/>
  <c r="L124" i="29"/>
  <c r="K124" i="29"/>
  <c r="H124" i="29"/>
  <c r="I124" i="29" s="1"/>
  <c r="M123" i="29"/>
  <c r="L123" i="29"/>
  <c r="K123" i="29"/>
  <c r="H123" i="29"/>
  <c r="I123" i="29" s="1"/>
  <c r="M122" i="29"/>
  <c r="L122" i="29"/>
  <c r="K122" i="29"/>
  <c r="I122" i="29"/>
  <c r="H122" i="29"/>
  <c r="M121" i="29"/>
  <c r="L121" i="29"/>
  <c r="K121" i="29"/>
  <c r="H121" i="29"/>
  <c r="I121" i="29" s="1"/>
  <c r="M120" i="29"/>
  <c r="L120" i="29"/>
  <c r="K120" i="29"/>
  <c r="I120" i="29"/>
  <c r="H120" i="29"/>
  <c r="M119" i="29"/>
  <c r="L119" i="29"/>
  <c r="K119" i="29"/>
  <c r="H119" i="29"/>
  <c r="I119" i="29" s="1"/>
  <c r="M118" i="29"/>
  <c r="L118" i="29"/>
  <c r="K118" i="29"/>
  <c r="H118" i="29"/>
  <c r="I118" i="29" s="1"/>
  <c r="M117" i="29"/>
  <c r="L117" i="29"/>
  <c r="K117" i="29"/>
  <c r="H117" i="29"/>
  <c r="I117" i="29" s="1"/>
  <c r="M116" i="29"/>
  <c r="L116" i="29"/>
  <c r="K116" i="29"/>
  <c r="H116" i="29"/>
  <c r="I116" i="29" s="1"/>
  <c r="M115" i="29"/>
  <c r="L115" i="29"/>
  <c r="K115" i="29"/>
  <c r="H115" i="29"/>
  <c r="I115" i="29" s="1"/>
  <c r="M114" i="29"/>
  <c r="L114" i="29"/>
  <c r="K114" i="29"/>
  <c r="H114" i="29"/>
  <c r="I114" i="29" s="1"/>
  <c r="M113" i="29"/>
  <c r="L113" i="29"/>
  <c r="K113" i="29"/>
  <c r="I113" i="29"/>
  <c r="H113" i="29"/>
  <c r="M112" i="29"/>
  <c r="L112" i="29"/>
  <c r="K112" i="29"/>
  <c r="H112" i="29"/>
  <c r="I112" i="29" s="1"/>
  <c r="M111" i="29"/>
  <c r="L111" i="29"/>
  <c r="K111" i="29"/>
  <c r="H111" i="29"/>
  <c r="I111" i="29" s="1"/>
  <c r="M110" i="29"/>
  <c r="L110" i="29"/>
  <c r="K110" i="29"/>
  <c r="H110" i="29"/>
  <c r="I110" i="29" s="1"/>
  <c r="M109" i="29"/>
  <c r="L109" i="29"/>
  <c r="K109" i="29"/>
  <c r="H109" i="29"/>
  <c r="I109" i="29" s="1"/>
  <c r="M108" i="29"/>
  <c r="L108" i="29"/>
  <c r="K108" i="29"/>
  <c r="H108" i="29"/>
  <c r="I108" i="29" s="1"/>
  <c r="M107" i="29"/>
  <c r="L107" i="29"/>
  <c r="K107" i="29"/>
  <c r="H107" i="29"/>
  <c r="I107" i="29" s="1"/>
  <c r="M106" i="29"/>
  <c r="L106" i="29"/>
  <c r="K106" i="29"/>
  <c r="H106" i="29"/>
  <c r="I106" i="29" s="1"/>
  <c r="M105" i="29"/>
  <c r="L105" i="29"/>
  <c r="K105" i="29"/>
  <c r="H105" i="29"/>
  <c r="I105" i="29" s="1"/>
  <c r="M104" i="29"/>
  <c r="L104" i="29"/>
  <c r="K104" i="29"/>
  <c r="H104" i="29"/>
  <c r="I104" i="29" s="1"/>
  <c r="M103" i="29"/>
  <c r="L103" i="29"/>
  <c r="K103" i="29"/>
  <c r="H103" i="29"/>
  <c r="I103" i="29" s="1"/>
  <c r="M102" i="29"/>
  <c r="L102" i="29"/>
  <c r="K102" i="29"/>
  <c r="H102" i="29"/>
  <c r="I102" i="29" s="1"/>
  <c r="M101" i="29"/>
  <c r="L101" i="29"/>
  <c r="K101" i="29"/>
  <c r="H101" i="29"/>
  <c r="I101" i="29" s="1"/>
  <c r="M100" i="29"/>
  <c r="L100" i="29"/>
  <c r="K100" i="29"/>
  <c r="H100" i="29"/>
  <c r="I100" i="29" s="1"/>
  <c r="M99" i="29"/>
  <c r="L99" i="29"/>
  <c r="K99" i="29"/>
  <c r="H99" i="29"/>
  <c r="I99" i="29" s="1"/>
  <c r="M98" i="29"/>
  <c r="L98" i="29"/>
  <c r="K98" i="29"/>
  <c r="H98" i="29"/>
  <c r="I98" i="29" s="1"/>
  <c r="M97" i="29"/>
  <c r="L97" i="29"/>
  <c r="K97" i="29"/>
  <c r="H97" i="29"/>
  <c r="I97" i="29" s="1"/>
  <c r="M96" i="29"/>
  <c r="L96" i="29"/>
  <c r="K96" i="29"/>
  <c r="H96" i="29"/>
  <c r="I96" i="29" s="1"/>
  <c r="M95" i="29"/>
  <c r="L95" i="29"/>
  <c r="K95" i="29"/>
  <c r="H95" i="29"/>
  <c r="I95" i="29" s="1"/>
  <c r="M94" i="29"/>
  <c r="L94" i="29"/>
  <c r="K94" i="29"/>
  <c r="H94" i="29"/>
  <c r="I94" i="29" s="1"/>
  <c r="M93" i="29"/>
  <c r="L93" i="29"/>
  <c r="K93" i="29"/>
  <c r="H93" i="29"/>
  <c r="I93" i="29" s="1"/>
  <c r="M92" i="29"/>
  <c r="L92" i="29"/>
  <c r="K92" i="29"/>
  <c r="H92" i="29"/>
  <c r="I92" i="29" s="1"/>
  <c r="M91" i="29"/>
  <c r="L91" i="29"/>
  <c r="K91" i="29"/>
  <c r="H91" i="29"/>
  <c r="I91" i="29" s="1"/>
  <c r="M90" i="29"/>
  <c r="L90" i="29"/>
  <c r="K90" i="29"/>
  <c r="H90" i="29"/>
  <c r="I90" i="29" s="1"/>
  <c r="M89" i="29"/>
  <c r="L89" i="29"/>
  <c r="K89" i="29"/>
  <c r="H89" i="29"/>
  <c r="I89" i="29" s="1"/>
  <c r="M88" i="29"/>
  <c r="L88" i="29"/>
  <c r="K88" i="29"/>
  <c r="H88" i="29"/>
  <c r="I88" i="29" s="1"/>
  <c r="M87" i="29"/>
  <c r="L87" i="29"/>
  <c r="K87" i="29"/>
  <c r="H87" i="29"/>
  <c r="I87" i="29" s="1"/>
  <c r="M86" i="29"/>
  <c r="L86" i="29"/>
  <c r="K86" i="29"/>
  <c r="H86" i="29"/>
  <c r="I86" i="29" s="1"/>
  <c r="M85" i="29"/>
  <c r="L85" i="29"/>
  <c r="K85" i="29"/>
  <c r="H85" i="29"/>
  <c r="I85" i="29" s="1"/>
  <c r="M84" i="29"/>
  <c r="L84" i="29"/>
  <c r="K84" i="29"/>
  <c r="H84" i="29"/>
  <c r="I84" i="29" s="1"/>
  <c r="M83" i="29"/>
  <c r="L83" i="29"/>
  <c r="K83" i="29"/>
  <c r="H83" i="29"/>
  <c r="I83" i="29" s="1"/>
  <c r="M82" i="29"/>
  <c r="L82" i="29"/>
  <c r="K82" i="29"/>
  <c r="H82" i="29"/>
  <c r="I82" i="29" s="1"/>
  <c r="M81" i="29"/>
  <c r="L81" i="29"/>
  <c r="K81" i="29"/>
  <c r="H81" i="29"/>
  <c r="I81" i="29" s="1"/>
  <c r="M80" i="29"/>
  <c r="L80" i="29"/>
  <c r="K80" i="29"/>
  <c r="H80" i="29"/>
  <c r="I80" i="29" s="1"/>
  <c r="M79" i="29"/>
  <c r="L79" i="29"/>
  <c r="K79" i="29"/>
  <c r="H79" i="29"/>
  <c r="I79" i="29" s="1"/>
  <c r="M78" i="29"/>
  <c r="L78" i="29"/>
  <c r="K78" i="29"/>
  <c r="H78" i="29"/>
  <c r="I78" i="29" s="1"/>
  <c r="M77" i="29"/>
  <c r="L77" i="29"/>
  <c r="K77" i="29"/>
  <c r="H77" i="29"/>
  <c r="I77" i="29" s="1"/>
  <c r="M76" i="29"/>
  <c r="L76" i="29"/>
  <c r="K76" i="29"/>
  <c r="H76" i="29"/>
  <c r="I76" i="29" s="1"/>
  <c r="M75" i="29"/>
  <c r="L75" i="29"/>
  <c r="K75" i="29"/>
  <c r="H75" i="29"/>
  <c r="I75" i="29" s="1"/>
  <c r="M74" i="29"/>
  <c r="L74" i="29"/>
  <c r="K74" i="29"/>
  <c r="H74" i="29"/>
  <c r="I74" i="29" s="1"/>
  <c r="M73" i="29"/>
  <c r="L73" i="29"/>
  <c r="K73" i="29"/>
  <c r="H73" i="29"/>
  <c r="I73" i="29" s="1"/>
  <c r="M72" i="29"/>
  <c r="L72" i="29"/>
  <c r="K72" i="29"/>
  <c r="H72" i="29"/>
  <c r="I72" i="29" s="1"/>
  <c r="M71" i="29"/>
  <c r="L71" i="29"/>
  <c r="K71" i="29"/>
  <c r="H71" i="29"/>
  <c r="I71" i="29" s="1"/>
  <c r="M70" i="29"/>
  <c r="L70" i="29"/>
  <c r="K70" i="29"/>
  <c r="H70" i="29"/>
  <c r="I70" i="29" s="1"/>
  <c r="M69" i="29"/>
  <c r="L69" i="29"/>
  <c r="K69" i="29"/>
  <c r="H69" i="29"/>
  <c r="I69" i="29" s="1"/>
  <c r="M68" i="29"/>
  <c r="L68" i="29"/>
  <c r="K68" i="29"/>
  <c r="H68" i="29"/>
  <c r="I68" i="29" s="1"/>
  <c r="M67" i="29"/>
  <c r="L67" i="29"/>
  <c r="K67" i="29"/>
  <c r="H67" i="29"/>
  <c r="I67" i="29" s="1"/>
  <c r="M66" i="29"/>
  <c r="L66" i="29"/>
  <c r="K66" i="29"/>
  <c r="H66" i="29"/>
  <c r="I66" i="29" s="1"/>
  <c r="M65" i="29"/>
  <c r="L65" i="29"/>
  <c r="K65" i="29"/>
  <c r="H65" i="29"/>
  <c r="I65" i="29" s="1"/>
  <c r="M64" i="29"/>
  <c r="L64" i="29"/>
  <c r="K64" i="29"/>
  <c r="H64" i="29"/>
  <c r="I64" i="29" s="1"/>
  <c r="M63" i="29"/>
  <c r="L63" i="29"/>
  <c r="K63" i="29"/>
  <c r="H63" i="29"/>
  <c r="I63" i="29" s="1"/>
  <c r="M62" i="29"/>
  <c r="L62" i="29"/>
  <c r="K62" i="29"/>
  <c r="H62" i="29"/>
  <c r="I62" i="29" s="1"/>
  <c r="M61" i="29"/>
  <c r="L61" i="29"/>
  <c r="K61" i="29"/>
  <c r="H61" i="29"/>
  <c r="I61" i="29" s="1"/>
  <c r="M60" i="29"/>
  <c r="L60" i="29"/>
  <c r="K60" i="29"/>
  <c r="H60" i="29"/>
  <c r="I60" i="29" s="1"/>
  <c r="M59" i="29"/>
  <c r="L59" i="29"/>
  <c r="K59" i="29"/>
  <c r="H59" i="29"/>
  <c r="I59" i="29" s="1"/>
  <c r="M58" i="29"/>
  <c r="L58" i="29"/>
  <c r="K58" i="29"/>
  <c r="H58" i="29"/>
  <c r="I58" i="29" s="1"/>
  <c r="M57" i="29"/>
  <c r="L57" i="29"/>
  <c r="K57" i="29"/>
  <c r="H57" i="29"/>
  <c r="I57" i="29" s="1"/>
  <c r="M56" i="29"/>
  <c r="L56" i="29"/>
  <c r="K56" i="29"/>
  <c r="H56" i="29"/>
  <c r="I56" i="29" s="1"/>
  <c r="M55" i="29"/>
  <c r="L55" i="29"/>
  <c r="K55" i="29"/>
  <c r="H55" i="29"/>
  <c r="I55" i="29" s="1"/>
  <c r="M54" i="29"/>
  <c r="L54" i="29"/>
  <c r="K54" i="29"/>
  <c r="H54" i="29"/>
  <c r="I54" i="29" s="1"/>
  <c r="M53" i="29"/>
  <c r="L53" i="29"/>
  <c r="K53" i="29"/>
  <c r="H53" i="29"/>
  <c r="I53" i="29" s="1"/>
  <c r="M52" i="29"/>
  <c r="L52" i="29"/>
  <c r="K52" i="29"/>
  <c r="H52" i="29"/>
  <c r="I52" i="29" s="1"/>
  <c r="M51" i="29"/>
  <c r="L51" i="29"/>
  <c r="K51" i="29"/>
  <c r="H51" i="29"/>
  <c r="I51" i="29" s="1"/>
  <c r="M50" i="29"/>
  <c r="L50" i="29"/>
  <c r="K50" i="29"/>
  <c r="H50" i="29"/>
  <c r="I50" i="29" s="1"/>
  <c r="M49" i="29"/>
  <c r="L49" i="29"/>
  <c r="K49" i="29"/>
  <c r="H49" i="29"/>
  <c r="I49" i="29" s="1"/>
  <c r="M48" i="29"/>
  <c r="L48" i="29"/>
  <c r="K48" i="29"/>
  <c r="H48" i="29"/>
  <c r="I48" i="29" s="1"/>
  <c r="M47" i="29"/>
  <c r="L47" i="29"/>
  <c r="K47" i="29"/>
  <c r="H47" i="29"/>
  <c r="I47" i="29" s="1"/>
  <c r="M46" i="29"/>
  <c r="L46" i="29"/>
  <c r="K46" i="29"/>
  <c r="H46" i="29"/>
  <c r="I46" i="29" s="1"/>
  <c r="M45" i="29"/>
  <c r="L45" i="29"/>
  <c r="K45" i="29"/>
  <c r="H45" i="29"/>
  <c r="I45" i="29" s="1"/>
  <c r="M44" i="29"/>
  <c r="L44" i="29"/>
  <c r="K44" i="29"/>
  <c r="H44" i="29"/>
  <c r="I44" i="29" s="1"/>
  <c r="M43" i="29"/>
  <c r="L43" i="29"/>
  <c r="K43" i="29"/>
  <c r="H43" i="29"/>
  <c r="I43" i="29" s="1"/>
  <c r="M42" i="29"/>
  <c r="L42" i="29"/>
  <c r="K42" i="29"/>
  <c r="H42" i="29"/>
  <c r="I42" i="29" s="1"/>
  <c r="M41" i="29"/>
  <c r="L41" i="29"/>
  <c r="K41" i="29"/>
  <c r="H41" i="29"/>
  <c r="I41" i="29" s="1"/>
  <c r="M40" i="29"/>
  <c r="L40" i="29"/>
  <c r="K40" i="29"/>
  <c r="H40" i="29"/>
  <c r="I40" i="29" s="1"/>
  <c r="M39" i="29"/>
  <c r="L39" i="29"/>
  <c r="K39" i="29"/>
  <c r="H39" i="29"/>
  <c r="I39" i="29" s="1"/>
  <c r="M38" i="29"/>
  <c r="L38" i="29"/>
  <c r="K38" i="29"/>
  <c r="H38" i="29"/>
  <c r="I38" i="29" s="1"/>
  <c r="M37" i="29"/>
  <c r="L37" i="29"/>
  <c r="K37" i="29"/>
  <c r="H37" i="29"/>
  <c r="I37" i="29" s="1"/>
  <c r="M36" i="29"/>
  <c r="L36" i="29"/>
  <c r="K36" i="29"/>
  <c r="H36" i="29"/>
  <c r="I36" i="29" s="1"/>
  <c r="M35" i="29"/>
  <c r="L35" i="29"/>
  <c r="K35" i="29"/>
  <c r="H35" i="29"/>
  <c r="I35" i="29" s="1"/>
  <c r="M34" i="29"/>
  <c r="L34" i="29"/>
  <c r="K34" i="29"/>
  <c r="H34" i="29"/>
  <c r="I34" i="29" s="1"/>
  <c r="M33" i="29"/>
  <c r="L33" i="29"/>
  <c r="K33" i="29"/>
  <c r="H33" i="29"/>
  <c r="I33" i="29" s="1"/>
  <c r="M32" i="29"/>
  <c r="L32" i="29"/>
  <c r="K32" i="29"/>
  <c r="H32" i="29"/>
  <c r="I32" i="29" s="1"/>
  <c r="M31" i="29"/>
  <c r="L31" i="29"/>
  <c r="K31" i="29"/>
  <c r="H31" i="29"/>
  <c r="I31" i="29" s="1"/>
  <c r="M30" i="29"/>
  <c r="L30" i="29"/>
  <c r="K30" i="29"/>
  <c r="H30" i="29"/>
  <c r="I30" i="29" s="1"/>
  <c r="M29" i="29"/>
  <c r="L29" i="29"/>
  <c r="K29" i="29"/>
  <c r="H29" i="29"/>
  <c r="I29" i="29" s="1"/>
  <c r="M28" i="29"/>
  <c r="L28" i="29"/>
  <c r="K28" i="29"/>
  <c r="H28" i="29"/>
  <c r="I28" i="29" s="1"/>
  <c r="M27" i="29"/>
  <c r="L27" i="29"/>
  <c r="K27" i="29"/>
  <c r="H27" i="29"/>
  <c r="I27" i="29" s="1"/>
  <c r="M26" i="29"/>
  <c r="L26" i="29"/>
  <c r="K26" i="29"/>
  <c r="H26" i="29"/>
  <c r="I26" i="29" s="1"/>
  <c r="M25" i="29"/>
  <c r="L25" i="29"/>
  <c r="K25" i="29"/>
  <c r="H25" i="29"/>
  <c r="I25" i="29" s="1"/>
  <c r="M24" i="29"/>
  <c r="L24" i="29"/>
  <c r="K24" i="29"/>
  <c r="H24" i="29"/>
  <c r="I24" i="29" s="1"/>
  <c r="M23" i="29"/>
  <c r="L23" i="29"/>
  <c r="K23" i="29"/>
  <c r="H23" i="29"/>
  <c r="I23" i="29" s="1"/>
  <c r="M22" i="29"/>
  <c r="L22" i="29"/>
  <c r="K22" i="29"/>
  <c r="H22" i="29"/>
  <c r="I22" i="29" s="1"/>
  <c r="M21" i="29"/>
  <c r="L21" i="29"/>
  <c r="K21" i="29"/>
  <c r="H21" i="29"/>
  <c r="I21" i="29" s="1"/>
  <c r="M20" i="29"/>
  <c r="L20" i="29"/>
  <c r="K20" i="29"/>
  <c r="H20" i="29"/>
  <c r="I20" i="29" s="1"/>
  <c r="M19" i="29"/>
  <c r="L19" i="29"/>
  <c r="K19" i="29"/>
  <c r="H19" i="29"/>
  <c r="I19" i="29" s="1"/>
  <c r="M18" i="29"/>
  <c r="L18" i="29"/>
  <c r="K18" i="29"/>
  <c r="H18" i="29"/>
  <c r="I18" i="29" s="1"/>
  <c r="M17" i="29"/>
  <c r="L17" i="29"/>
  <c r="K17" i="29"/>
  <c r="H17" i="29"/>
  <c r="I17" i="29" s="1"/>
  <c r="M16" i="29"/>
  <c r="L16" i="29"/>
  <c r="K16" i="29"/>
  <c r="H16" i="29"/>
  <c r="I16" i="29" s="1"/>
  <c r="M15" i="29"/>
  <c r="L15" i="29"/>
  <c r="K15" i="29"/>
  <c r="H15" i="29"/>
  <c r="I15" i="29" s="1"/>
  <c r="M14" i="29"/>
  <c r="L14" i="29"/>
  <c r="K14" i="29"/>
  <c r="H14" i="29"/>
  <c r="I14" i="29" s="1"/>
  <c r="M13" i="29"/>
  <c r="L13" i="29"/>
  <c r="K13" i="29"/>
  <c r="H13" i="29"/>
  <c r="I13" i="29" s="1"/>
  <c r="M12" i="29"/>
  <c r="L12" i="29"/>
  <c r="K12" i="29"/>
  <c r="H12" i="29"/>
  <c r="I12" i="29" s="1"/>
  <c r="M11" i="29"/>
  <c r="L11" i="29"/>
  <c r="K11" i="29"/>
  <c r="H11" i="29"/>
  <c r="I11" i="29" s="1"/>
  <c r="M10" i="29"/>
  <c r="L10" i="29"/>
  <c r="K10" i="29"/>
  <c r="H10" i="29"/>
  <c r="I10" i="29" s="1"/>
  <c r="M9" i="29"/>
  <c r="L9" i="29"/>
  <c r="K9" i="29"/>
  <c r="H9" i="29"/>
  <c r="I9" i="29" s="1"/>
  <c r="M8" i="29"/>
  <c r="L8" i="29"/>
  <c r="K8" i="29"/>
  <c r="H8" i="29"/>
  <c r="I8" i="29" s="1"/>
  <c r="M7" i="29"/>
  <c r="L7" i="29"/>
  <c r="K7" i="29"/>
  <c r="H7" i="29"/>
  <c r="I7" i="29" s="1"/>
  <c r="M6" i="29"/>
  <c r="L6" i="29"/>
  <c r="K6" i="29"/>
  <c r="H6" i="29"/>
  <c r="I6" i="29" s="1"/>
  <c r="M5" i="29"/>
  <c r="L5" i="29"/>
  <c r="K5" i="29"/>
  <c r="H5" i="29"/>
  <c r="I5" i="29" s="1"/>
  <c r="M4" i="29"/>
  <c r="L4" i="29"/>
  <c r="K4" i="29"/>
  <c r="H4" i="29"/>
  <c r="I4" i="29" s="1"/>
  <c r="M3" i="29"/>
  <c r="L3" i="29"/>
  <c r="K3" i="29"/>
  <c r="H3" i="29"/>
  <c r="I3" i="29" s="1"/>
  <c r="M2" i="29"/>
  <c r="L2" i="29"/>
  <c r="K2" i="29"/>
  <c r="H2" i="29"/>
  <c r="I2" i="29" s="1"/>
  <c r="C6" i="6"/>
  <c r="A2" i="16" l="1"/>
  <c r="A170" i="16"/>
  <c r="Q6" i="27"/>
  <c r="Q7" i="27" s="1"/>
  <c r="Q6" i="26"/>
  <c r="Q7" i="26" s="1"/>
  <c r="Q6" i="7"/>
  <c r="Q7" i="7" s="1"/>
  <c r="R6" i="26"/>
  <c r="R7" i="26" s="1"/>
  <c r="R6" i="7"/>
  <c r="R7" i="7" s="1"/>
  <c r="A182" i="16"/>
  <c r="R6" i="27"/>
  <c r="R7" i="27" s="1"/>
  <c r="A194" i="16"/>
  <c r="S6" i="26"/>
  <c r="S7" i="26" s="1"/>
  <c r="S6" i="27"/>
  <c r="S7" i="27" s="1"/>
  <c r="S6" i="7"/>
  <c r="S7" i="7" s="1"/>
  <c r="T6" i="26"/>
  <c r="T7" i="26" s="1"/>
  <c r="T6" i="27"/>
  <c r="T7" i="27" s="1"/>
  <c r="T6" i="7"/>
  <c r="T7" i="7" s="1"/>
  <c r="A206" i="16"/>
  <c r="A110" i="16"/>
  <c r="L6" i="26"/>
  <c r="L7" i="26" s="1"/>
  <c r="L6" i="27"/>
  <c r="L7" i="27" s="1"/>
  <c r="L6" i="7"/>
  <c r="L7" i="7" s="1"/>
  <c r="U6" i="26"/>
  <c r="U7" i="26" s="1"/>
  <c r="U6" i="27"/>
  <c r="U7" i="27" s="1"/>
  <c r="U6" i="7"/>
  <c r="U7" i="7" s="1"/>
  <c r="A218" i="16"/>
  <c r="A122" i="16"/>
  <c r="M6" i="26"/>
  <c r="M7" i="26" s="1"/>
  <c r="M6" i="27"/>
  <c r="M7" i="27" s="1"/>
  <c r="M6" i="7"/>
  <c r="M7" i="7" s="1"/>
  <c r="A134" i="16"/>
  <c r="N6" i="26"/>
  <c r="N7" i="26" s="1"/>
  <c r="N6" i="27"/>
  <c r="N7" i="27" s="1"/>
  <c r="N6" i="7"/>
  <c r="N7" i="7" s="1"/>
  <c r="O6" i="26"/>
  <c r="O7" i="26" s="1"/>
  <c r="A146" i="16"/>
  <c r="O6" i="27"/>
  <c r="O7" i="27" s="1"/>
  <c r="O6" i="7"/>
  <c r="O7" i="7" s="1"/>
  <c r="P6" i="7"/>
  <c r="P7" i="7" s="1"/>
  <c r="A158" i="16"/>
  <c r="P6" i="27"/>
  <c r="P7" i="27" s="1"/>
  <c r="P6" i="26"/>
  <c r="P7" i="26" s="1"/>
  <c r="V6" i="26"/>
  <c r="V7" i="26" s="1"/>
  <c r="V6" i="27"/>
  <c r="V7" i="27" s="1"/>
  <c r="V6" i="7"/>
  <c r="V7" i="7" s="1"/>
  <c r="A230" i="16"/>
  <c r="B752" i="30"/>
  <c r="D220" i="16"/>
  <c r="D223" i="16"/>
  <c r="D221" i="16"/>
  <c r="C763" i="35"/>
  <c r="D140" i="16"/>
  <c r="D224" i="16"/>
  <c r="D137" i="16"/>
  <c r="B754" i="38"/>
  <c r="B761" i="35"/>
  <c r="B761" i="32"/>
  <c r="B761" i="38"/>
  <c r="B758" i="38"/>
  <c r="C763" i="33"/>
  <c r="C757" i="37"/>
  <c r="C753" i="36"/>
  <c r="D753" i="36" s="1"/>
  <c r="D760" i="36" s="1"/>
  <c r="B754" i="36"/>
  <c r="B762" i="31"/>
  <c r="C760" i="33"/>
  <c r="B759" i="36"/>
  <c r="B757" i="29"/>
  <c r="B763" i="35"/>
  <c r="B757" i="32"/>
  <c r="C758" i="37"/>
  <c r="B763" i="38"/>
  <c r="B760" i="38"/>
  <c r="B759" i="38"/>
  <c r="B757" i="38"/>
  <c r="B755" i="38"/>
  <c r="B756" i="38"/>
  <c r="B762" i="38"/>
  <c r="C753" i="38"/>
  <c r="B757" i="35"/>
  <c r="C761" i="35"/>
  <c r="B761" i="37"/>
  <c r="D762" i="37"/>
  <c r="B758" i="37"/>
  <c r="D753" i="35"/>
  <c r="B756" i="36"/>
  <c r="B758" i="36"/>
  <c r="B755" i="36"/>
  <c r="B762" i="37"/>
  <c r="B762" i="35"/>
  <c r="B757" i="36"/>
  <c r="D757" i="37"/>
  <c r="B755" i="35"/>
  <c r="B759" i="35"/>
  <c r="B761" i="36"/>
  <c r="B763" i="36"/>
  <c r="C755" i="35"/>
  <c r="C758" i="35"/>
  <c r="C756" i="35"/>
  <c r="C754" i="35"/>
  <c r="C752" i="35"/>
  <c r="C762" i="35"/>
  <c r="C760" i="35"/>
  <c r="C757" i="35"/>
  <c r="C759" i="35"/>
  <c r="B762" i="36"/>
  <c r="B757" i="37"/>
  <c r="B758" i="35"/>
  <c r="B756" i="35"/>
  <c r="B754" i="35"/>
  <c r="B752" i="35"/>
  <c r="B760" i="35"/>
  <c r="C756" i="37"/>
  <c r="C754" i="37"/>
  <c r="C759" i="37"/>
  <c r="C761" i="37"/>
  <c r="D754" i="37"/>
  <c r="D763" i="37"/>
  <c r="D752" i="37"/>
  <c r="D759" i="37"/>
  <c r="D761" i="37"/>
  <c r="D756" i="37"/>
  <c r="D760" i="37"/>
  <c r="E753" i="37"/>
  <c r="E221" i="16" s="1"/>
  <c r="B760" i="37"/>
  <c r="C760" i="37"/>
  <c r="C763" i="37"/>
  <c r="D758" i="37"/>
  <c r="B755" i="37"/>
  <c r="C752" i="37"/>
  <c r="C755" i="37"/>
  <c r="D755" i="37"/>
  <c r="C762" i="37"/>
  <c r="B756" i="37"/>
  <c r="B754" i="37"/>
  <c r="B760" i="36"/>
  <c r="B763" i="37"/>
  <c r="B759" i="37"/>
  <c r="B752" i="37"/>
  <c r="B754" i="34"/>
  <c r="I2" i="34"/>
  <c r="C762" i="33"/>
  <c r="B757" i="34"/>
  <c r="B762" i="33"/>
  <c r="B757" i="33"/>
  <c r="B760" i="33"/>
  <c r="B761" i="33"/>
  <c r="B755" i="33"/>
  <c r="B758" i="33"/>
  <c r="B763" i="33"/>
  <c r="B761" i="34"/>
  <c r="B755" i="32"/>
  <c r="D753" i="33"/>
  <c r="D172" i="16" s="1"/>
  <c r="B759" i="32"/>
  <c r="C754" i="33"/>
  <c r="C752" i="33"/>
  <c r="C761" i="33"/>
  <c r="C756" i="33"/>
  <c r="C758" i="33"/>
  <c r="C755" i="33"/>
  <c r="C757" i="33"/>
  <c r="C759" i="33"/>
  <c r="B755" i="34"/>
  <c r="B763" i="32"/>
  <c r="B752" i="32"/>
  <c r="B762" i="32"/>
  <c r="B760" i="32"/>
  <c r="B758" i="32"/>
  <c r="B756" i="32"/>
  <c r="B754" i="32"/>
  <c r="C753" i="32"/>
  <c r="B759" i="34"/>
  <c r="B754" i="33"/>
  <c r="B756" i="33"/>
  <c r="B752" i="33"/>
  <c r="B760" i="34"/>
  <c r="B763" i="34"/>
  <c r="B758" i="34"/>
  <c r="B759" i="33"/>
  <c r="B756" i="34"/>
  <c r="C753" i="34"/>
  <c r="B762" i="34"/>
  <c r="D761" i="30"/>
  <c r="D763" i="30"/>
  <c r="D754" i="30"/>
  <c r="D759" i="30"/>
  <c r="D756" i="30"/>
  <c r="E753" i="30"/>
  <c r="D757" i="30"/>
  <c r="D762" i="30"/>
  <c r="D760" i="30"/>
  <c r="D755" i="30"/>
  <c r="D758" i="30"/>
  <c r="D752" i="30"/>
  <c r="B757" i="30"/>
  <c r="B761" i="30"/>
  <c r="B759" i="30"/>
  <c r="B762" i="30"/>
  <c r="B754" i="30"/>
  <c r="B756" i="30"/>
  <c r="B760" i="30"/>
  <c r="B755" i="30"/>
  <c r="B758" i="30"/>
  <c r="B763" i="30"/>
  <c r="B758" i="31"/>
  <c r="C762" i="30"/>
  <c r="C759" i="30"/>
  <c r="C763" i="30"/>
  <c r="C761" i="30"/>
  <c r="C752" i="30"/>
  <c r="C756" i="30"/>
  <c r="C754" i="30"/>
  <c r="C760" i="30"/>
  <c r="C755" i="30"/>
  <c r="C757" i="30"/>
  <c r="C758" i="30"/>
  <c r="B756" i="31"/>
  <c r="C753" i="31"/>
  <c r="B759" i="31"/>
  <c r="B763" i="31"/>
  <c r="B755" i="31"/>
  <c r="B752" i="31"/>
  <c r="B760" i="31"/>
  <c r="B754" i="31"/>
  <c r="B757" i="31"/>
  <c r="B761" i="31"/>
  <c r="B761" i="29"/>
  <c r="B758" i="29"/>
  <c r="B754" i="29"/>
  <c r="B759" i="29"/>
  <c r="B760" i="29"/>
  <c r="B763" i="29"/>
  <c r="B756" i="29"/>
  <c r="B755" i="29"/>
  <c r="B762" i="29"/>
  <c r="C753" i="29"/>
  <c r="B5" i="27"/>
  <c r="B5" i="7"/>
  <c r="K6" i="27"/>
  <c r="K7" i="27" s="1"/>
  <c r="J6" i="27"/>
  <c r="J7" i="27" s="1"/>
  <c r="I6" i="27"/>
  <c r="I7" i="27" s="1"/>
  <c r="H6" i="27"/>
  <c r="H7" i="27" s="1"/>
  <c r="G6" i="27"/>
  <c r="G7" i="27" s="1"/>
  <c r="F6" i="27"/>
  <c r="F7" i="27" s="1"/>
  <c r="E6" i="27"/>
  <c r="E7" i="27" s="1"/>
  <c r="D6" i="27"/>
  <c r="D7" i="27" s="1"/>
  <c r="C6" i="27"/>
  <c r="C7" i="27" s="1"/>
  <c r="I750" i="18"/>
  <c r="I749" i="18"/>
  <c r="I748" i="18"/>
  <c r="I747" i="18"/>
  <c r="I746" i="18"/>
  <c r="I745" i="18"/>
  <c r="I744" i="18"/>
  <c r="I743" i="18"/>
  <c r="I742" i="18"/>
  <c r="I741" i="18"/>
  <c r="I740" i="18"/>
  <c r="I739" i="18"/>
  <c r="I738" i="18"/>
  <c r="I737" i="18"/>
  <c r="I736" i="18"/>
  <c r="I735" i="18"/>
  <c r="I734" i="18"/>
  <c r="I733" i="18"/>
  <c r="I732" i="18"/>
  <c r="I731" i="18"/>
  <c r="I730" i="18"/>
  <c r="I729" i="18"/>
  <c r="I728" i="18"/>
  <c r="I727" i="18"/>
  <c r="I726" i="18"/>
  <c r="I725" i="18"/>
  <c r="I724" i="18"/>
  <c r="I723" i="18"/>
  <c r="I722" i="18"/>
  <c r="I721" i="18"/>
  <c r="I720" i="18"/>
  <c r="I719" i="18"/>
  <c r="I718" i="18"/>
  <c r="I717" i="18"/>
  <c r="I716" i="18"/>
  <c r="I715" i="18"/>
  <c r="I714" i="18"/>
  <c r="I713" i="18"/>
  <c r="I712" i="18"/>
  <c r="I711" i="18"/>
  <c r="I710" i="18"/>
  <c r="I709" i="18"/>
  <c r="I708" i="18"/>
  <c r="I707" i="18"/>
  <c r="I706" i="18"/>
  <c r="I705" i="18"/>
  <c r="I704" i="18"/>
  <c r="I703" i="18"/>
  <c r="I702" i="18"/>
  <c r="I701" i="18"/>
  <c r="I700" i="18"/>
  <c r="I699" i="18"/>
  <c r="I698" i="18"/>
  <c r="I697" i="18"/>
  <c r="I696" i="18"/>
  <c r="I695" i="18"/>
  <c r="I694" i="18"/>
  <c r="I693" i="18"/>
  <c r="I692" i="18"/>
  <c r="I691" i="18"/>
  <c r="I690" i="18"/>
  <c r="I689" i="18"/>
  <c r="I688" i="18"/>
  <c r="I687" i="18"/>
  <c r="I686" i="18"/>
  <c r="I685" i="18"/>
  <c r="I684" i="18"/>
  <c r="I683" i="18"/>
  <c r="I682" i="18"/>
  <c r="I681" i="18"/>
  <c r="I680" i="18"/>
  <c r="I679" i="18"/>
  <c r="I678" i="18"/>
  <c r="I677" i="18"/>
  <c r="I676" i="18"/>
  <c r="I675" i="18"/>
  <c r="I674" i="18"/>
  <c r="I673" i="18"/>
  <c r="I672" i="18"/>
  <c r="I671" i="18"/>
  <c r="I670" i="18"/>
  <c r="I669" i="18"/>
  <c r="I668" i="18"/>
  <c r="I667" i="18"/>
  <c r="I666" i="18"/>
  <c r="I665" i="18"/>
  <c r="I664" i="18"/>
  <c r="I663" i="18"/>
  <c r="I662" i="18"/>
  <c r="I661" i="18"/>
  <c r="I660" i="18"/>
  <c r="I659" i="18"/>
  <c r="I658" i="18"/>
  <c r="I657" i="18"/>
  <c r="I656" i="18"/>
  <c r="I655" i="18"/>
  <c r="I654" i="18"/>
  <c r="I653" i="18"/>
  <c r="I652" i="18"/>
  <c r="I651" i="18"/>
  <c r="I650" i="18"/>
  <c r="I649" i="18"/>
  <c r="I648" i="18"/>
  <c r="I647" i="18"/>
  <c r="I646" i="18"/>
  <c r="I645" i="18"/>
  <c r="I644" i="18"/>
  <c r="I643" i="18"/>
  <c r="I642" i="18"/>
  <c r="I641" i="18"/>
  <c r="I640" i="18"/>
  <c r="I639" i="18"/>
  <c r="I638" i="18"/>
  <c r="I637" i="18"/>
  <c r="I636" i="18"/>
  <c r="I635" i="18"/>
  <c r="I634" i="18"/>
  <c r="I633" i="18"/>
  <c r="I632" i="18"/>
  <c r="I631" i="18"/>
  <c r="I630" i="18"/>
  <c r="I629" i="18"/>
  <c r="I628" i="18"/>
  <c r="I627" i="18"/>
  <c r="I626" i="18"/>
  <c r="I625" i="18"/>
  <c r="I624" i="18"/>
  <c r="I623" i="18"/>
  <c r="I622" i="18"/>
  <c r="I621" i="18"/>
  <c r="I620" i="18"/>
  <c r="I619" i="18"/>
  <c r="I618" i="18"/>
  <c r="I617" i="18"/>
  <c r="I616" i="18"/>
  <c r="I615" i="18"/>
  <c r="I614" i="18"/>
  <c r="I613" i="18"/>
  <c r="I612" i="18"/>
  <c r="I611" i="18"/>
  <c r="I610" i="18"/>
  <c r="I609" i="18"/>
  <c r="I608" i="18"/>
  <c r="I607" i="18"/>
  <c r="I606" i="18"/>
  <c r="I605" i="18"/>
  <c r="I604" i="18"/>
  <c r="I603" i="18"/>
  <c r="I602" i="18"/>
  <c r="I601" i="18"/>
  <c r="I600" i="18"/>
  <c r="I599" i="18"/>
  <c r="I598" i="18"/>
  <c r="I597" i="18"/>
  <c r="I596" i="18"/>
  <c r="I595" i="18"/>
  <c r="I594" i="18"/>
  <c r="I593" i="18"/>
  <c r="I592" i="18"/>
  <c r="I591" i="18"/>
  <c r="I590" i="18"/>
  <c r="I589" i="18"/>
  <c r="I588" i="18"/>
  <c r="I587" i="18"/>
  <c r="I586" i="18"/>
  <c r="I585" i="18"/>
  <c r="I584" i="18"/>
  <c r="I583" i="18"/>
  <c r="I582" i="18"/>
  <c r="I581" i="18"/>
  <c r="I580" i="18"/>
  <c r="I579" i="18"/>
  <c r="I578" i="18"/>
  <c r="I577" i="18"/>
  <c r="I576" i="18"/>
  <c r="I575" i="18"/>
  <c r="I574" i="18"/>
  <c r="I573" i="18"/>
  <c r="I572" i="18"/>
  <c r="I571" i="18"/>
  <c r="I570" i="18"/>
  <c r="I569" i="18"/>
  <c r="I568" i="18"/>
  <c r="I567" i="18"/>
  <c r="I566" i="18"/>
  <c r="I565" i="18"/>
  <c r="I564" i="18"/>
  <c r="I563" i="18"/>
  <c r="I562" i="18"/>
  <c r="I561" i="18"/>
  <c r="I560" i="18"/>
  <c r="I559" i="18"/>
  <c r="I558" i="18"/>
  <c r="I557" i="18"/>
  <c r="I556" i="18"/>
  <c r="I555" i="18"/>
  <c r="I554" i="18"/>
  <c r="I553" i="18"/>
  <c r="I552" i="18"/>
  <c r="I551" i="18"/>
  <c r="I550" i="18"/>
  <c r="I549" i="18"/>
  <c r="I548" i="18"/>
  <c r="I547" i="18"/>
  <c r="I546" i="18"/>
  <c r="I545" i="18"/>
  <c r="I544" i="18"/>
  <c r="I543" i="18"/>
  <c r="I542" i="18"/>
  <c r="I541" i="18"/>
  <c r="I540" i="18"/>
  <c r="I539" i="18"/>
  <c r="I538" i="18"/>
  <c r="I537" i="18"/>
  <c r="I536" i="18"/>
  <c r="I535" i="18"/>
  <c r="I534" i="18"/>
  <c r="I533" i="18"/>
  <c r="I532" i="18"/>
  <c r="I531" i="18"/>
  <c r="I530" i="18"/>
  <c r="I529" i="18"/>
  <c r="I528" i="18"/>
  <c r="I527" i="18"/>
  <c r="I526" i="18"/>
  <c r="I525" i="18"/>
  <c r="I524" i="18"/>
  <c r="I523" i="18"/>
  <c r="I522" i="18"/>
  <c r="I521" i="18"/>
  <c r="I520" i="18"/>
  <c r="I519" i="18"/>
  <c r="I518" i="18"/>
  <c r="I517" i="18"/>
  <c r="I516" i="18"/>
  <c r="I515" i="18"/>
  <c r="I514" i="18"/>
  <c r="I513" i="18"/>
  <c r="I512" i="18"/>
  <c r="I511" i="18"/>
  <c r="I510" i="18"/>
  <c r="I509" i="18"/>
  <c r="I508" i="18"/>
  <c r="I507" i="18"/>
  <c r="I506" i="18"/>
  <c r="I505" i="18"/>
  <c r="I504" i="18"/>
  <c r="I503" i="18"/>
  <c r="I502" i="18"/>
  <c r="I501" i="18"/>
  <c r="I500" i="18"/>
  <c r="I499" i="18"/>
  <c r="I498" i="18"/>
  <c r="I497" i="18"/>
  <c r="I496" i="18"/>
  <c r="I495" i="18"/>
  <c r="I494" i="18"/>
  <c r="I493" i="18"/>
  <c r="I492" i="18"/>
  <c r="I491" i="18"/>
  <c r="I490" i="18"/>
  <c r="I489" i="18"/>
  <c r="I488" i="18"/>
  <c r="I487" i="18"/>
  <c r="I486" i="18"/>
  <c r="I485" i="18"/>
  <c r="I484" i="18"/>
  <c r="I483" i="18"/>
  <c r="I482" i="18"/>
  <c r="I481" i="18"/>
  <c r="I480" i="18"/>
  <c r="I479" i="18"/>
  <c r="I478" i="18"/>
  <c r="I477" i="18"/>
  <c r="I476" i="18"/>
  <c r="I475" i="18"/>
  <c r="I474" i="18"/>
  <c r="I473" i="18"/>
  <c r="I472" i="18"/>
  <c r="I471" i="18"/>
  <c r="I470" i="18"/>
  <c r="I469" i="18"/>
  <c r="I468" i="18"/>
  <c r="I467" i="18"/>
  <c r="I466" i="18"/>
  <c r="I465" i="18"/>
  <c r="I464" i="18"/>
  <c r="I463" i="18"/>
  <c r="I462" i="18"/>
  <c r="I461" i="18"/>
  <c r="I460" i="18"/>
  <c r="I459" i="18"/>
  <c r="I458" i="18"/>
  <c r="I457" i="18"/>
  <c r="I456" i="18"/>
  <c r="I455" i="18"/>
  <c r="I454" i="18"/>
  <c r="I453" i="18"/>
  <c r="I452" i="18"/>
  <c r="I451" i="18"/>
  <c r="I450" i="18"/>
  <c r="I449" i="18"/>
  <c r="I448" i="18"/>
  <c r="I447" i="18"/>
  <c r="I446" i="18"/>
  <c r="I445" i="18"/>
  <c r="I444" i="18"/>
  <c r="I443" i="18"/>
  <c r="I442" i="18"/>
  <c r="I441" i="18"/>
  <c r="I440" i="18"/>
  <c r="I439" i="18"/>
  <c r="I438" i="18"/>
  <c r="I437" i="18"/>
  <c r="I436" i="18"/>
  <c r="I435" i="18"/>
  <c r="I434" i="18"/>
  <c r="I433" i="18"/>
  <c r="I432" i="18"/>
  <c r="I431" i="18"/>
  <c r="I430" i="18"/>
  <c r="I429" i="18"/>
  <c r="I428" i="18"/>
  <c r="I427" i="18"/>
  <c r="I426" i="18"/>
  <c r="I425" i="18"/>
  <c r="I424" i="18"/>
  <c r="I423" i="18"/>
  <c r="I422" i="18"/>
  <c r="I421" i="18"/>
  <c r="I420" i="18"/>
  <c r="I419" i="18"/>
  <c r="I418" i="18"/>
  <c r="I417" i="18"/>
  <c r="I416" i="18"/>
  <c r="I415" i="18"/>
  <c r="I414" i="18"/>
  <c r="I413" i="18"/>
  <c r="I412" i="18"/>
  <c r="I411" i="18"/>
  <c r="I410" i="18"/>
  <c r="I409" i="18"/>
  <c r="I408" i="18"/>
  <c r="I407" i="18"/>
  <c r="I406" i="18"/>
  <c r="I405" i="18"/>
  <c r="I404" i="18"/>
  <c r="I403" i="18"/>
  <c r="I402" i="18"/>
  <c r="I401" i="18"/>
  <c r="I400" i="18"/>
  <c r="I399" i="18"/>
  <c r="I398" i="18"/>
  <c r="I397" i="18"/>
  <c r="I396" i="18"/>
  <c r="I395" i="18"/>
  <c r="I394" i="18"/>
  <c r="I393" i="18"/>
  <c r="I392" i="18"/>
  <c r="I391" i="18"/>
  <c r="I390" i="18"/>
  <c r="I389" i="18"/>
  <c r="I388" i="18"/>
  <c r="I387" i="18"/>
  <c r="I386" i="18"/>
  <c r="I385" i="18"/>
  <c r="I384" i="18"/>
  <c r="I383" i="18"/>
  <c r="I382" i="18"/>
  <c r="I381" i="18"/>
  <c r="I380" i="18"/>
  <c r="I379" i="18"/>
  <c r="I378" i="18"/>
  <c r="I377" i="18"/>
  <c r="I376" i="18"/>
  <c r="I375" i="18"/>
  <c r="I374" i="18"/>
  <c r="I373" i="18"/>
  <c r="I372" i="18"/>
  <c r="I371" i="18"/>
  <c r="I370" i="18"/>
  <c r="I369" i="18"/>
  <c r="I368" i="18"/>
  <c r="I367" i="18"/>
  <c r="I366" i="18"/>
  <c r="I365" i="18"/>
  <c r="I364" i="18"/>
  <c r="I363" i="18"/>
  <c r="I362" i="18"/>
  <c r="I361" i="18"/>
  <c r="I360" i="18"/>
  <c r="I359" i="18"/>
  <c r="I358" i="18"/>
  <c r="I357" i="18"/>
  <c r="I356" i="18"/>
  <c r="I355" i="18"/>
  <c r="I354" i="18"/>
  <c r="I353" i="18"/>
  <c r="I352" i="18"/>
  <c r="I351" i="18"/>
  <c r="I350" i="18"/>
  <c r="I349" i="18"/>
  <c r="I348" i="18"/>
  <c r="I347" i="18"/>
  <c r="I346" i="18"/>
  <c r="I345" i="18"/>
  <c r="I344" i="18"/>
  <c r="I343" i="18"/>
  <c r="I342" i="18"/>
  <c r="I341" i="18"/>
  <c r="I340" i="18"/>
  <c r="I339" i="18"/>
  <c r="I338" i="18"/>
  <c r="I337" i="18"/>
  <c r="I336" i="18"/>
  <c r="I335" i="18"/>
  <c r="I334" i="18"/>
  <c r="I333" i="18"/>
  <c r="I332" i="18"/>
  <c r="I331" i="18"/>
  <c r="I330" i="18"/>
  <c r="I329" i="18"/>
  <c r="I328" i="18"/>
  <c r="I327" i="18"/>
  <c r="I326" i="18"/>
  <c r="I325" i="18"/>
  <c r="I324" i="18"/>
  <c r="I323" i="18"/>
  <c r="I322" i="18"/>
  <c r="I321" i="18"/>
  <c r="I320" i="18"/>
  <c r="I319" i="18"/>
  <c r="I318" i="18"/>
  <c r="I317" i="18"/>
  <c r="I316" i="18"/>
  <c r="I315" i="18"/>
  <c r="I314" i="18"/>
  <c r="I313" i="18"/>
  <c r="I312" i="18"/>
  <c r="I311" i="18"/>
  <c r="I310" i="18"/>
  <c r="I309" i="18"/>
  <c r="I308" i="18"/>
  <c r="I307" i="18"/>
  <c r="I306" i="18"/>
  <c r="I305" i="18"/>
  <c r="I304" i="18"/>
  <c r="I303" i="18"/>
  <c r="I302" i="18"/>
  <c r="I301" i="18"/>
  <c r="I300" i="18"/>
  <c r="I299" i="18"/>
  <c r="I298" i="18"/>
  <c r="I297" i="18"/>
  <c r="I296" i="18"/>
  <c r="I295" i="18"/>
  <c r="I294" i="18"/>
  <c r="I293" i="18"/>
  <c r="I292" i="18"/>
  <c r="I291" i="18"/>
  <c r="I290" i="18"/>
  <c r="I289" i="18"/>
  <c r="I288" i="18"/>
  <c r="I287" i="18"/>
  <c r="I286" i="18"/>
  <c r="I285" i="18"/>
  <c r="I284" i="18"/>
  <c r="I283" i="18"/>
  <c r="I282" i="18"/>
  <c r="I281" i="18"/>
  <c r="I280" i="18"/>
  <c r="I279" i="18"/>
  <c r="I278" i="18"/>
  <c r="I277" i="18"/>
  <c r="I276" i="18"/>
  <c r="I275" i="18"/>
  <c r="I274" i="18"/>
  <c r="I273" i="18"/>
  <c r="I272" i="18"/>
  <c r="I271" i="18"/>
  <c r="I270" i="18"/>
  <c r="I269" i="18"/>
  <c r="I268" i="18"/>
  <c r="I267" i="18"/>
  <c r="I266" i="18"/>
  <c r="I265" i="18"/>
  <c r="I264" i="18"/>
  <c r="I263" i="18"/>
  <c r="I262" i="18"/>
  <c r="I261" i="18"/>
  <c r="I260" i="18"/>
  <c r="I259" i="18"/>
  <c r="I258" i="18"/>
  <c r="I257" i="18"/>
  <c r="I256" i="18"/>
  <c r="I255" i="18"/>
  <c r="I254" i="18"/>
  <c r="I253" i="18"/>
  <c r="I252" i="18"/>
  <c r="I251" i="18"/>
  <c r="I250" i="18"/>
  <c r="I249" i="18"/>
  <c r="I248" i="18"/>
  <c r="I247" i="18"/>
  <c r="I246" i="18"/>
  <c r="I245" i="18"/>
  <c r="I244" i="18"/>
  <c r="I243" i="18"/>
  <c r="I242" i="18"/>
  <c r="I241" i="18"/>
  <c r="I240" i="18"/>
  <c r="I239" i="18"/>
  <c r="I238" i="18"/>
  <c r="I237" i="18"/>
  <c r="I236" i="18"/>
  <c r="I235" i="18"/>
  <c r="I234" i="18"/>
  <c r="I233" i="18"/>
  <c r="I232" i="18"/>
  <c r="I231" i="18"/>
  <c r="I230" i="18"/>
  <c r="I229" i="18"/>
  <c r="I228" i="18"/>
  <c r="I227" i="18"/>
  <c r="I226" i="18"/>
  <c r="I225" i="18"/>
  <c r="I224" i="18"/>
  <c r="I223" i="18"/>
  <c r="I222" i="18"/>
  <c r="I221" i="18"/>
  <c r="I220" i="18"/>
  <c r="I219" i="18"/>
  <c r="I218" i="18"/>
  <c r="I217" i="18"/>
  <c r="I216" i="18"/>
  <c r="I215" i="18"/>
  <c r="I214" i="18"/>
  <c r="I213" i="18"/>
  <c r="I212" i="18"/>
  <c r="I211" i="18"/>
  <c r="I210" i="18"/>
  <c r="I209" i="18"/>
  <c r="I208" i="18"/>
  <c r="I207" i="18"/>
  <c r="I206" i="18"/>
  <c r="I205" i="18"/>
  <c r="I204" i="18"/>
  <c r="I203" i="18"/>
  <c r="I202" i="18"/>
  <c r="I201" i="18"/>
  <c r="I200" i="18"/>
  <c r="I199" i="18"/>
  <c r="I198" i="18"/>
  <c r="I197" i="18"/>
  <c r="I196" i="18"/>
  <c r="I195" i="18"/>
  <c r="I194" i="18"/>
  <c r="I193" i="18"/>
  <c r="I192" i="18"/>
  <c r="I191" i="18"/>
  <c r="I190" i="18"/>
  <c r="I189" i="18"/>
  <c r="I188" i="18"/>
  <c r="I187" i="18"/>
  <c r="I186" i="18"/>
  <c r="I185" i="18"/>
  <c r="I184" i="18"/>
  <c r="I183" i="18"/>
  <c r="I182" i="18"/>
  <c r="I181" i="18"/>
  <c r="I180" i="18"/>
  <c r="I179" i="18"/>
  <c r="I178" i="18"/>
  <c r="I177" i="18"/>
  <c r="I176" i="18"/>
  <c r="I175" i="18"/>
  <c r="I174" i="18"/>
  <c r="I173" i="18"/>
  <c r="I172" i="18"/>
  <c r="I171" i="18"/>
  <c r="I170" i="18"/>
  <c r="I169" i="18"/>
  <c r="I168" i="18"/>
  <c r="I167" i="18"/>
  <c r="I166" i="18"/>
  <c r="I165" i="18"/>
  <c r="I164" i="18"/>
  <c r="I163" i="18"/>
  <c r="I162" i="18"/>
  <c r="I161" i="18"/>
  <c r="I160" i="18"/>
  <c r="I159" i="18"/>
  <c r="I158" i="18"/>
  <c r="I157" i="18"/>
  <c r="I156" i="18"/>
  <c r="I155" i="18"/>
  <c r="I154" i="18"/>
  <c r="I153" i="18"/>
  <c r="I152" i="18"/>
  <c r="I151" i="18"/>
  <c r="I150" i="18"/>
  <c r="I149" i="18"/>
  <c r="I148" i="18"/>
  <c r="I147" i="18"/>
  <c r="I146" i="18"/>
  <c r="I145" i="18"/>
  <c r="I144" i="18"/>
  <c r="I143" i="18"/>
  <c r="I142" i="18"/>
  <c r="I141" i="18"/>
  <c r="I140" i="18"/>
  <c r="I139" i="18"/>
  <c r="I138" i="18"/>
  <c r="I137" i="18"/>
  <c r="I136" i="18"/>
  <c r="I135" i="18"/>
  <c r="I134" i="18"/>
  <c r="I133" i="18"/>
  <c r="I132" i="18"/>
  <c r="I131" i="18"/>
  <c r="I130" i="18"/>
  <c r="I129" i="18"/>
  <c r="I128" i="18"/>
  <c r="I127" i="18"/>
  <c r="I126" i="18"/>
  <c r="I125" i="18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750" i="19"/>
  <c r="I749" i="19"/>
  <c r="I748" i="19"/>
  <c r="I747" i="19"/>
  <c r="I746" i="19"/>
  <c r="I745" i="19"/>
  <c r="I744" i="19"/>
  <c r="I743" i="19"/>
  <c r="I742" i="19"/>
  <c r="I741" i="19"/>
  <c r="I740" i="19"/>
  <c r="I739" i="19"/>
  <c r="I738" i="19"/>
  <c r="I737" i="19"/>
  <c r="I736" i="19"/>
  <c r="I735" i="19"/>
  <c r="I734" i="19"/>
  <c r="I733" i="19"/>
  <c r="I732" i="19"/>
  <c r="I731" i="19"/>
  <c r="I730" i="19"/>
  <c r="I729" i="19"/>
  <c r="I728" i="19"/>
  <c r="I727" i="19"/>
  <c r="I726" i="19"/>
  <c r="I725" i="19"/>
  <c r="I724" i="19"/>
  <c r="I723" i="19"/>
  <c r="I722" i="19"/>
  <c r="I721" i="19"/>
  <c r="I720" i="19"/>
  <c r="I719" i="19"/>
  <c r="I718" i="19"/>
  <c r="I717" i="19"/>
  <c r="I716" i="19"/>
  <c r="I715" i="19"/>
  <c r="I714" i="19"/>
  <c r="I713" i="19"/>
  <c r="I712" i="19"/>
  <c r="I711" i="19"/>
  <c r="I710" i="19"/>
  <c r="I709" i="19"/>
  <c r="I708" i="19"/>
  <c r="I707" i="19"/>
  <c r="I706" i="19"/>
  <c r="I705" i="19"/>
  <c r="I704" i="19"/>
  <c r="I703" i="19"/>
  <c r="I702" i="19"/>
  <c r="I701" i="19"/>
  <c r="I700" i="19"/>
  <c r="I699" i="19"/>
  <c r="I698" i="19"/>
  <c r="I697" i="19"/>
  <c r="I696" i="19"/>
  <c r="I695" i="19"/>
  <c r="I694" i="19"/>
  <c r="I693" i="19"/>
  <c r="I692" i="19"/>
  <c r="I691" i="19"/>
  <c r="I690" i="19"/>
  <c r="I689" i="19"/>
  <c r="I688" i="19"/>
  <c r="I687" i="19"/>
  <c r="I686" i="19"/>
  <c r="I685" i="19"/>
  <c r="I684" i="19"/>
  <c r="I683" i="19"/>
  <c r="I682" i="19"/>
  <c r="I681" i="19"/>
  <c r="I680" i="19"/>
  <c r="I679" i="19"/>
  <c r="I678" i="19"/>
  <c r="I677" i="19"/>
  <c r="I676" i="19"/>
  <c r="I675" i="19"/>
  <c r="I674" i="19"/>
  <c r="I673" i="19"/>
  <c r="I672" i="19"/>
  <c r="I671" i="19"/>
  <c r="I670" i="19"/>
  <c r="I669" i="19"/>
  <c r="I668" i="19"/>
  <c r="I667" i="19"/>
  <c r="I666" i="19"/>
  <c r="I665" i="19"/>
  <c r="I664" i="19"/>
  <c r="I663" i="19"/>
  <c r="I662" i="19"/>
  <c r="I661" i="19"/>
  <c r="I660" i="19"/>
  <c r="I659" i="19"/>
  <c r="I658" i="19"/>
  <c r="I657" i="19"/>
  <c r="I656" i="19"/>
  <c r="I655" i="19"/>
  <c r="I654" i="19"/>
  <c r="I653" i="19"/>
  <c r="I652" i="19"/>
  <c r="I651" i="19"/>
  <c r="I650" i="19"/>
  <c r="I649" i="19"/>
  <c r="I648" i="19"/>
  <c r="I647" i="19"/>
  <c r="I646" i="19"/>
  <c r="I645" i="19"/>
  <c r="I644" i="19"/>
  <c r="I643" i="19"/>
  <c r="I642" i="19"/>
  <c r="I641" i="19"/>
  <c r="I640" i="19"/>
  <c r="I639" i="19"/>
  <c r="I638" i="19"/>
  <c r="I637" i="19"/>
  <c r="I636" i="19"/>
  <c r="I635" i="19"/>
  <c r="I634" i="19"/>
  <c r="I633" i="19"/>
  <c r="I632" i="19"/>
  <c r="I631" i="19"/>
  <c r="I630" i="19"/>
  <c r="I629" i="19"/>
  <c r="I628" i="19"/>
  <c r="I627" i="19"/>
  <c r="I626" i="19"/>
  <c r="I625" i="19"/>
  <c r="I624" i="19"/>
  <c r="I623" i="19"/>
  <c r="I622" i="19"/>
  <c r="I621" i="19"/>
  <c r="I620" i="19"/>
  <c r="I619" i="19"/>
  <c r="I618" i="19"/>
  <c r="I617" i="19"/>
  <c r="I616" i="19"/>
  <c r="I615" i="19"/>
  <c r="I614" i="19"/>
  <c r="I613" i="19"/>
  <c r="I612" i="19"/>
  <c r="I611" i="19"/>
  <c r="I610" i="19"/>
  <c r="I609" i="19"/>
  <c r="I608" i="19"/>
  <c r="I607" i="19"/>
  <c r="I606" i="19"/>
  <c r="I605" i="19"/>
  <c r="I604" i="19"/>
  <c r="I603" i="19"/>
  <c r="I602" i="19"/>
  <c r="I601" i="19"/>
  <c r="I600" i="19"/>
  <c r="I599" i="19"/>
  <c r="I598" i="19"/>
  <c r="I597" i="19"/>
  <c r="I596" i="19"/>
  <c r="I595" i="19"/>
  <c r="I594" i="19"/>
  <c r="I593" i="19"/>
  <c r="I592" i="19"/>
  <c r="I591" i="19"/>
  <c r="I590" i="19"/>
  <c r="I589" i="19"/>
  <c r="I588" i="19"/>
  <c r="I587" i="19"/>
  <c r="I586" i="19"/>
  <c r="I585" i="19"/>
  <c r="I584" i="19"/>
  <c r="I583" i="19"/>
  <c r="I582" i="19"/>
  <c r="I581" i="19"/>
  <c r="I580" i="19"/>
  <c r="I579" i="19"/>
  <c r="I578" i="19"/>
  <c r="I577" i="19"/>
  <c r="I576" i="19"/>
  <c r="I575" i="19"/>
  <c r="I574" i="19"/>
  <c r="I573" i="19"/>
  <c r="I572" i="19"/>
  <c r="I571" i="19"/>
  <c r="I570" i="19"/>
  <c r="I569" i="19"/>
  <c r="I568" i="19"/>
  <c r="I567" i="19"/>
  <c r="I566" i="19"/>
  <c r="I565" i="19"/>
  <c r="I564" i="19"/>
  <c r="I563" i="19"/>
  <c r="I562" i="19"/>
  <c r="I561" i="19"/>
  <c r="I560" i="19"/>
  <c r="I559" i="19"/>
  <c r="I558" i="19"/>
  <c r="I557" i="19"/>
  <c r="I556" i="19"/>
  <c r="I555" i="19"/>
  <c r="I554" i="19"/>
  <c r="I553" i="19"/>
  <c r="I552" i="19"/>
  <c r="I551" i="19"/>
  <c r="I550" i="19"/>
  <c r="I549" i="19"/>
  <c r="I548" i="19"/>
  <c r="I547" i="19"/>
  <c r="I546" i="19"/>
  <c r="I545" i="19"/>
  <c r="I544" i="19"/>
  <c r="I543" i="19"/>
  <c r="I542" i="19"/>
  <c r="I541" i="19"/>
  <c r="I540" i="19"/>
  <c r="I539" i="19"/>
  <c r="I538" i="19"/>
  <c r="I537" i="19"/>
  <c r="I536" i="19"/>
  <c r="I535" i="19"/>
  <c r="I534" i="19"/>
  <c r="I533" i="19"/>
  <c r="I532" i="19"/>
  <c r="I531" i="19"/>
  <c r="I530" i="19"/>
  <c r="I529" i="19"/>
  <c r="I528" i="19"/>
  <c r="I527" i="19"/>
  <c r="I526" i="19"/>
  <c r="I525" i="19"/>
  <c r="I524" i="19"/>
  <c r="I523" i="19"/>
  <c r="I522" i="19"/>
  <c r="I521" i="19"/>
  <c r="I520" i="19"/>
  <c r="I519" i="19"/>
  <c r="I518" i="19"/>
  <c r="I517" i="19"/>
  <c r="I516" i="19"/>
  <c r="I515" i="19"/>
  <c r="I514" i="19"/>
  <c r="I513" i="19"/>
  <c r="I512" i="19"/>
  <c r="I511" i="19"/>
  <c r="I510" i="19"/>
  <c r="I509" i="19"/>
  <c r="I508" i="19"/>
  <c r="I507" i="19"/>
  <c r="I506" i="19"/>
  <c r="I505" i="19"/>
  <c r="I504" i="19"/>
  <c r="I503" i="19"/>
  <c r="I502" i="19"/>
  <c r="I501" i="19"/>
  <c r="I500" i="19"/>
  <c r="I499" i="19"/>
  <c r="I498" i="19"/>
  <c r="I497" i="19"/>
  <c r="I496" i="19"/>
  <c r="I495" i="19"/>
  <c r="I494" i="19"/>
  <c r="I493" i="19"/>
  <c r="I492" i="19"/>
  <c r="I491" i="19"/>
  <c r="I490" i="19"/>
  <c r="I489" i="19"/>
  <c r="I488" i="19"/>
  <c r="I487" i="19"/>
  <c r="I486" i="19"/>
  <c r="I485" i="19"/>
  <c r="I484" i="19"/>
  <c r="I483" i="19"/>
  <c r="I482" i="19"/>
  <c r="I481" i="19"/>
  <c r="I480" i="19"/>
  <c r="I479" i="19"/>
  <c r="I478" i="19"/>
  <c r="I477" i="19"/>
  <c r="I476" i="19"/>
  <c r="I475" i="19"/>
  <c r="I474" i="19"/>
  <c r="I473" i="19"/>
  <c r="I472" i="19"/>
  <c r="I471" i="19"/>
  <c r="I470" i="19"/>
  <c r="I469" i="19"/>
  <c r="I468" i="19"/>
  <c r="I467" i="19"/>
  <c r="I466" i="19"/>
  <c r="I465" i="19"/>
  <c r="I464" i="19"/>
  <c r="I463" i="19"/>
  <c r="I462" i="19"/>
  <c r="I461" i="19"/>
  <c r="I460" i="19"/>
  <c r="I459" i="19"/>
  <c r="I458" i="19"/>
  <c r="I457" i="19"/>
  <c r="I456" i="19"/>
  <c r="I455" i="19"/>
  <c r="I454" i="19"/>
  <c r="I453" i="19"/>
  <c r="I452" i="19"/>
  <c r="I451" i="19"/>
  <c r="I450" i="19"/>
  <c r="I449" i="19"/>
  <c r="I448" i="19"/>
  <c r="I447" i="19"/>
  <c r="I446" i="19"/>
  <c r="I445" i="19"/>
  <c r="I444" i="19"/>
  <c r="I443" i="19"/>
  <c r="I442" i="19"/>
  <c r="I441" i="19"/>
  <c r="I440" i="19"/>
  <c r="I439" i="19"/>
  <c r="I438" i="19"/>
  <c r="I437" i="19"/>
  <c r="I436" i="19"/>
  <c r="I435" i="19"/>
  <c r="I434" i="19"/>
  <c r="I433" i="19"/>
  <c r="I432" i="19"/>
  <c r="I431" i="19"/>
  <c r="I430" i="19"/>
  <c r="I429" i="19"/>
  <c r="I428" i="19"/>
  <c r="I427" i="19"/>
  <c r="I426" i="19"/>
  <c r="I425" i="19"/>
  <c r="I424" i="19"/>
  <c r="I423" i="19"/>
  <c r="I422" i="19"/>
  <c r="I421" i="19"/>
  <c r="I420" i="19"/>
  <c r="I419" i="19"/>
  <c r="I418" i="19"/>
  <c r="I417" i="19"/>
  <c r="I416" i="19"/>
  <c r="I415" i="19"/>
  <c r="I414" i="19"/>
  <c r="I413" i="19"/>
  <c r="I412" i="19"/>
  <c r="I411" i="19"/>
  <c r="I410" i="19"/>
  <c r="I409" i="19"/>
  <c r="I408" i="19"/>
  <c r="I407" i="19"/>
  <c r="I406" i="19"/>
  <c r="I405" i="19"/>
  <c r="I404" i="19"/>
  <c r="I403" i="19"/>
  <c r="I402" i="19"/>
  <c r="I401" i="19"/>
  <c r="I400" i="19"/>
  <c r="I399" i="19"/>
  <c r="I398" i="19"/>
  <c r="I397" i="19"/>
  <c r="I396" i="19"/>
  <c r="I395" i="19"/>
  <c r="I394" i="19"/>
  <c r="I393" i="19"/>
  <c r="I392" i="19"/>
  <c r="I391" i="19"/>
  <c r="I390" i="19"/>
  <c r="I389" i="19"/>
  <c r="I388" i="19"/>
  <c r="I387" i="19"/>
  <c r="I386" i="19"/>
  <c r="I385" i="19"/>
  <c r="I384" i="19"/>
  <c r="I383" i="19"/>
  <c r="I382" i="19"/>
  <c r="I381" i="19"/>
  <c r="I380" i="19"/>
  <c r="I379" i="19"/>
  <c r="I378" i="19"/>
  <c r="I377" i="19"/>
  <c r="I376" i="19"/>
  <c r="I375" i="19"/>
  <c r="I374" i="19"/>
  <c r="I373" i="19"/>
  <c r="I372" i="19"/>
  <c r="I371" i="19"/>
  <c r="I370" i="19"/>
  <c r="I369" i="19"/>
  <c r="I368" i="19"/>
  <c r="I367" i="19"/>
  <c r="I366" i="19"/>
  <c r="I365" i="19"/>
  <c r="I364" i="19"/>
  <c r="I363" i="19"/>
  <c r="I362" i="19"/>
  <c r="I361" i="19"/>
  <c r="I360" i="19"/>
  <c r="I359" i="19"/>
  <c r="I358" i="19"/>
  <c r="I357" i="19"/>
  <c r="I356" i="19"/>
  <c r="I355" i="19"/>
  <c r="I354" i="19"/>
  <c r="I353" i="19"/>
  <c r="I352" i="19"/>
  <c r="I351" i="19"/>
  <c r="I350" i="19"/>
  <c r="I349" i="19"/>
  <c r="I348" i="19"/>
  <c r="I347" i="19"/>
  <c r="I346" i="19"/>
  <c r="I345" i="19"/>
  <c r="I344" i="19"/>
  <c r="I343" i="19"/>
  <c r="I342" i="19"/>
  <c r="I341" i="19"/>
  <c r="I340" i="19"/>
  <c r="I339" i="19"/>
  <c r="I338" i="19"/>
  <c r="I337" i="19"/>
  <c r="I336" i="19"/>
  <c r="I335" i="19"/>
  <c r="I334" i="19"/>
  <c r="I333" i="19"/>
  <c r="I332" i="19"/>
  <c r="I331" i="19"/>
  <c r="I330" i="19"/>
  <c r="I329" i="19"/>
  <c r="I328" i="19"/>
  <c r="I327" i="19"/>
  <c r="I326" i="19"/>
  <c r="I325" i="19"/>
  <c r="I324" i="19"/>
  <c r="I323" i="19"/>
  <c r="I322" i="19"/>
  <c r="I321" i="19"/>
  <c r="I320" i="19"/>
  <c r="I319" i="19"/>
  <c r="I318" i="19"/>
  <c r="I317" i="19"/>
  <c r="I316" i="19"/>
  <c r="I315" i="19"/>
  <c r="I314" i="19"/>
  <c r="I313" i="19"/>
  <c r="I312" i="19"/>
  <c r="I311" i="19"/>
  <c r="I310" i="19"/>
  <c r="I309" i="19"/>
  <c r="I308" i="19"/>
  <c r="I307" i="19"/>
  <c r="I306" i="19"/>
  <c r="I305" i="19"/>
  <c r="I304" i="19"/>
  <c r="I303" i="19"/>
  <c r="I302" i="19"/>
  <c r="I301" i="19"/>
  <c r="I300" i="19"/>
  <c r="I299" i="19"/>
  <c r="I298" i="19"/>
  <c r="I297" i="19"/>
  <c r="I296" i="19"/>
  <c r="I295" i="19"/>
  <c r="I294" i="19"/>
  <c r="I293" i="19"/>
  <c r="I292" i="19"/>
  <c r="I291" i="19"/>
  <c r="I290" i="19"/>
  <c r="I289" i="19"/>
  <c r="I288" i="19"/>
  <c r="I287" i="19"/>
  <c r="I286" i="19"/>
  <c r="I285" i="19"/>
  <c r="I284" i="19"/>
  <c r="I283" i="19"/>
  <c r="I282" i="19"/>
  <c r="I281" i="19"/>
  <c r="I280" i="19"/>
  <c r="I279" i="19"/>
  <c r="I278" i="19"/>
  <c r="I277" i="19"/>
  <c r="I276" i="19"/>
  <c r="I275" i="19"/>
  <c r="I274" i="19"/>
  <c r="I273" i="19"/>
  <c r="I272" i="19"/>
  <c r="I271" i="19"/>
  <c r="I270" i="19"/>
  <c r="I269" i="19"/>
  <c r="I268" i="19"/>
  <c r="I267" i="19"/>
  <c r="I266" i="19"/>
  <c r="I265" i="19"/>
  <c r="I264" i="19"/>
  <c r="I263" i="19"/>
  <c r="I262" i="19"/>
  <c r="I261" i="19"/>
  <c r="I260" i="19"/>
  <c r="I259" i="19"/>
  <c r="I258" i="19"/>
  <c r="I257" i="19"/>
  <c r="I256" i="19"/>
  <c r="I255" i="19"/>
  <c r="I254" i="19"/>
  <c r="I253" i="19"/>
  <c r="I252" i="19"/>
  <c r="I251" i="19"/>
  <c r="I250" i="19"/>
  <c r="I249" i="19"/>
  <c r="I248" i="19"/>
  <c r="I247" i="19"/>
  <c r="I246" i="19"/>
  <c r="I245" i="19"/>
  <c r="I244" i="19"/>
  <c r="I243" i="19"/>
  <c r="I242" i="19"/>
  <c r="I241" i="19"/>
  <c r="I240" i="19"/>
  <c r="I239" i="19"/>
  <c r="I238" i="19"/>
  <c r="I237" i="19"/>
  <c r="I236" i="19"/>
  <c r="I235" i="19"/>
  <c r="I234" i="19"/>
  <c r="I233" i="19"/>
  <c r="I232" i="19"/>
  <c r="I231" i="19"/>
  <c r="I230" i="19"/>
  <c r="I229" i="19"/>
  <c r="I228" i="19"/>
  <c r="I227" i="19"/>
  <c r="I226" i="19"/>
  <c r="I225" i="19"/>
  <c r="I224" i="19"/>
  <c r="I223" i="19"/>
  <c r="I222" i="19"/>
  <c r="I221" i="19"/>
  <c r="I220" i="19"/>
  <c r="I219" i="19"/>
  <c r="I218" i="19"/>
  <c r="I217" i="19"/>
  <c r="I216" i="19"/>
  <c r="I215" i="19"/>
  <c r="I214" i="19"/>
  <c r="I213" i="19"/>
  <c r="I212" i="19"/>
  <c r="I211" i="19"/>
  <c r="I210" i="19"/>
  <c r="I209" i="19"/>
  <c r="I208" i="19"/>
  <c r="I207" i="19"/>
  <c r="I206" i="19"/>
  <c r="I205" i="19"/>
  <c r="I204" i="19"/>
  <c r="I203" i="19"/>
  <c r="I202" i="19"/>
  <c r="I201" i="19"/>
  <c r="I200" i="19"/>
  <c r="I199" i="19"/>
  <c r="I198" i="19"/>
  <c r="I197" i="19"/>
  <c r="I196" i="19"/>
  <c r="I195" i="19"/>
  <c r="I194" i="19"/>
  <c r="I193" i="19"/>
  <c r="I192" i="19"/>
  <c r="I191" i="19"/>
  <c r="I190" i="19"/>
  <c r="I189" i="19"/>
  <c r="I188" i="19"/>
  <c r="I187" i="19"/>
  <c r="I186" i="19"/>
  <c r="I185" i="19"/>
  <c r="I184" i="19"/>
  <c r="I183" i="19"/>
  <c r="I182" i="19"/>
  <c r="I181" i="19"/>
  <c r="I180" i="19"/>
  <c r="I179" i="19"/>
  <c r="I178" i="19"/>
  <c r="I177" i="19"/>
  <c r="I176" i="19"/>
  <c r="I175" i="19"/>
  <c r="I174" i="19"/>
  <c r="I173" i="19"/>
  <c r="I172" i="19"/>
  <c r="I171" i="19"/>
  <c r="I170" i="19"/>
  <c r="I169" i="19"/>
  <c r="I168" i="19"/>
  <c r="I167" i="19"/>
  <c r="I166" i="19"/>
  <c r="I165" i="19"/>
  <c r="I164" i="19"/>
  <c r="I163" i="19"/>
  <c r="I162" i="19"/>
  <c r="I161" i="19"/>
  <c r="I160" i="19"/>
  <c r="I159" i="19"/>
  <c r="I158" i="19"/>
  <c r="I157" i="19"/>
  <c r="I156" i="19"/>
  <c r="I155" i="19"/>
  <c r="I154" i="19"/>
  <c r="I153" i="19"/>
  <c r="I152" i="19"/>
  <c r="I151" i="19"/>
  <c r="I150" i="19"/>
  <c r="I149" i="19"/>
  <c r="I148" i="19"/>
  <c r="I147" i="19"/>
  <c r="I146" i="19"/>
  <c r="I145" i="19"/>
  <c r="I144" i="19"/>
  <c r="I143" i="19"/>
  <c r="I142" i="19"/>
  <c r="I141" i="19"/>
  <c r="I140" i="19"/>
  <c r="I139" i="19"/>
  <c r="I138" i="19"/>
  <c r="I137" i="19"/>
  <c r="I136" i="19"/>
  <c r="I135" i="19"/>
  <c r="I134" i="19"/>
  <c r="I133" i="19"/>
  <c r="I132" i="19"/>
  <c r="I131" i="19"/>
  <c r="I130" i="19"/>
  <c r="I129" i="19"/>
  <c r="I128" i="19"/>
  <c r="I127" i="19"/>
  <c r="I126" i="19"/>
  <c r="I125" i="19"/>
  <c r="I124" i="19"/>
  <c r="I123" i="19"/>
  <c r="I122" i="19"/>
  <c r="I121" i="19"/>
  <c r="I120" i="19"/>
  <c r="I119" i="19"/>
  <c r="I118" i="19"/>
  <c r="I117" i="19"/>
  <c r="I116" i="19"/>
  <c r="I115" i="19"/>
  <c r="I114" i="19"/>
  <c r="I113" i="19"/>
  <c r="I111" i="19"/>
  <c r="I109" i="19"/>
  <c r="I108" i="19"/>
  <c r="I750" i="20"/>
  <c r="I749" i="20"/>
  <c r="I748" i="20"/>
  <c r="I747" i="20"/>
  <c r="I746" i="20"/>
  <c r="I745" i="20"/>
  <c r="I744" i="20"/>
  <c r="I743" i="20"/>
  <c r="I742" i="20"/>
  <c r="I741" i="20"/>
  <c r="I740" i="20"/>
  <c r="I739" i="20"/>
  <c r="I738" i="20"/>
  <c r="I737" i="20"/>
  <c r="I736" i="20"/>
  <c r="I735" i="20"/>
  <c r="I734" i="20"/>
  <c r="I733" i="20"/>
  <c r="I732" i="20"/>
  <c r="I731" i="20"/>
  <c r="I730" i="20"/>
  <c r="I729" i="20"/>
  <c r="I728" i="20"/>
  <c r="I727" i="20"/>
  <c r="I726" i="20"/>
  <c r="I725" i="20"/>
  <c r="I724" i="20"/>
  <c r="I723" i="20"/>
  <c r="I722" i="20"/>
  <c r="I721" i="20"/>
  <c r="I720" i="20"/>
  <c r="I719" i="20"/>
  <c r="I718" i="20"/>
  <c r="I717" i="20"/>
  <c r="I716" i="20"/>
  <c r="I715" i="20"/>
  <c r="I714" i="20"/>
  <c r="I713" i="20"/>
  <c r="I712" i="20"/>
  <c r="I711" i="20"/>
  <c r="I710" i="20"/>
  <c r="I709" i="20"/>
  <c r="I708" i="20"/>
  <c r="I707" i="20"/>
  <c r="I706" i="20"/>
  <c r="I705" i="20"/>
  <c r="I704" i="20"/>
  <c r="I703" i="20"/>
  <c r="I702" i="20"/>
  <c r="I701" i="20"/>
  <c r="I700" i="20"/>
  <c r="I699" i="20"/>
  <c r="I698" i="20"/>
  <c r="I697" i="20"/>
  <c r="I696" i="20"/>
  <c r="I695" i="20"/>
  <c r="I694" i="20"/>
  <c r="I693" i="20"/>
  <c r="I692" i="20"/>
  <c r="I691" i="20"/>
  <c r="I690" i="20"/>
  <c r="I689" i="20"/>
  <c r="I688" i="20"/>
  <c r="I687" i="20"/>
  <c r="I686" i="20"/>
  <c r="I685" i="20"/>
  <c r="I684" i="20"/>
  <c r="I683" i="20"/>
  <c r="I682" i="20"/>
  <c r="I681" i="20"/>
  <c r="I680" i="20"/>
  <c r="I679" i="20"/>
  <c r="I678" i="20"/>
  <c r="I677" i="20"/>
  <c r="I676" i="20"/>
  <c r="I675" i="20"/>
  <c r="I674" i="20"/>
  <c r="I673" i="20"/>
  <c r="I672" i="20"/>
  <c r="I671" i="20"/>
  <c r="I670" i="20"/>
  <c r="I669" i="20"/>
  <c r="I668" i="20"/>
  <c r="I667" i="20"/>
  <c r="I666" i="20"/>
  <c r="I665" i="20"/>
  <c r="I664" i="20"/>
  <c r="I663" i="20"/>
  <c r="I662" i="20"/>
  <c r="I661" i="20"/>
  <c r="I660" i="20"/>
  <c r="I659" i="20"/>
  <c r="I658" i="20"/>
  <c r="I657" i="20"/>
  <c r="I656" i="20"/>
  <c r="I655" i="20"/>
  <c r="I654" i="20"/>
  <c r="I653" i="20"/>
  <c r="I652" i="20"/>
  <c r="I651" i="20"/>
  <c r="I650" i="20"/>
  <c r="I649" i="20"/>
  <c r="I648" i="20"/>
  <c r="I647" i="20"/>
  <c r="I646" i="20"/>
  <c r="I645" i="20"/>
  <c r="I644" i="20"/>
  <c r="I643" i="20"/>
  <c r="I642" i="20"/>
  <c r="I641" i="20"/>
  <c r="I640" i="20"/>
  <c r="I639" i="20"/>
  <c r="I638" i="20"/>
  <c r="I637" i="20"/>
  <c r="I636" i="20"/>
  <c r="I635" i="20"/>
  <c r="I634" i="20"/>
  <c r="I633" i="20"/>
  <c r="I632" i="20"/>
  <c r="I631" i="20"/>
  <c r="I630" i="20"/>
  <c r="I629" i="20"/>
  <c r="I628" i="20"/>
  <c r="I627" i="20"/>
  <c r="I626" i="20"/>
  <c r="I625" i="20"/>
  <c r="I624" i="20"/>
  <c r="I623" i="20"/>
  <c r="I622" i="20"/>
  <c r="I621" i="20"/>
  <c r="I620" i="20"/>
  <c r="I619" i="20"/>
  <c r="I618" i="20"/>
  <c r="I617" i="20"/>
  <c r="I616" i="20"/>
  <c r="I615" i="20"/>
  <c r="I614" i="20"/>
  <c r="I613" i="20"/>
  <c r="I612" i="20"/>
  <c r="I611" i="20"/>
  <c r="I610" i="20"/>
  <c r="I609" i="20"/>
  <c r="I608" i="20"/>
  <c r="I607" i="20"/>
  <c r="I606" i="20"/>
  <c r="I605" i="20"/>
  <c r="I604" i="20"/>
  <c r="I603" i="20"/>
  <c r="I602" i="20"/>
  <c r="I601" i="20"/>
  <c r="I600" i="20"/>
  <c r="I599" i="20"/>
  <c r="I598" i="20"/>
  <c r="I597" i="20"/>
  <c r="I596" i="20"/>
  <c r="I595" i="20"/>
  <c r="I594" i="20"/>
  <c r="I593" i="20"/>
  <c r="I592" i="20"/>
  <c r="I591" i="20"/>
  <c r="I590" i="20"/>
  <c r="I589" i="20"/>
  <c r="I588" i="20"/>
  <c r="I587" i="20"/>
  <c r="I586" i="20"/>
  <c r="I585" i="20"/>
  <c r="I584" i="20"/>
  <c r="I583" i="20"/>
  <c r="I582" i="20"/>
  <c r="I581" i="20"/>
  <c r="I580" i="20"/>
  <c r="I579" i="20"/>
  <c r="I578" i="20"/>
  <c r="I577" i="20"/>
  <c r="I576" i="20"/>
  <c r="I575" i="20"/>
  <c r="I574" i="20"/>
  <c r="I573" i="20"/>
  <c r="I572" i="20"/>
  <c r="I571" i="20"/>
  <c r="I570" i="20"/>
  <c r="I569" i="20"/>
  <c r="I568" i="20"/>
  <c r="I567" i="20"/>
  <c r="I566" i="20"/>
  <c r="I565" i="20"/>
  <c r="I564" i="20"/>
  <c r="I563" i="20"/>
  <c r="I562" i="20"/>
  <c r="I561" i="20"/>
  <c r="I560" i="20"/>
  <c r="I559" i="20"/>
  <c r="I558" i="20"/>
  <c r="I557" i="20"/>
  <c r="I556" i="20"/>
  <c r="I555" i="20"/>
  <c r="I554" i="20"/>
  <c r="I553" i="20"/>
  <c r="I552" i="20"/>
  <c r="I551" i="20"/>
  <c r="I550" i="20"/>
  <c r="I549" i="20"/>
  <c r="I548" i="20"/>
  <c r="I547" i="20"/>
  <c r="I546" i="20"/>
  <c r="I545" i="20"/>
  <c r="I544" i="20"/>
  <c r="I543" i="20"/>
  <c r="I542" i="20"/>
  <c r="I541" i="20"/>
  <c r="I540" i="20"/>
  <c r="I539" i="20"/>
  <c r="I538" i="20"/>
  <c r="I537" i="20"/>
  <c r="I536" i="20"/>
  <c r="I535" i="20"/>
  <c r="I534" i="20"/>
  <c r="I533" i="20"/>
  <c r="I532" i="20"/>
  <c r="I531" i="20"/>
  <c r="I530" i="20"/>
  <c r="I529" i="20"/>
  <c r="I528" i="20"/>
  <c r="I527" i="20"/>
  <c r="I526" i="20"/>
  <c r="I525" i="20"/>
  <c r="I524" i="20"/>
  <c r="I523" i="20"/>
  <c r="I522" i="20"/>
  <c r="I521" i="20"/>
  <c r="I520" i="20"/>
  <c r="I519" i="20"/>
  <c r="I518" i="20"/>
  <c r="I517" i="20"/>
  <c r="I516" i="20"/>
  <c r="I515" i="20"/>
  <c r="I514" i="20"/>
  <c r="I513" i="20"/>
  <c r="I512" i="20"/>
  <c r="I511" i="20"/>
  <c r="I510" i="20"/>
  <c r="I509" i="20"/>
  <c r="I508" i="20"/>
  <c r="I507" i="20"/>
  <c r="I506" i="20"/>
  <c r="I505" i="20"/>
  <c r="I504" i="20"/>
  <c r="I503" i="20"/>
  <c r="I502" i="20"/>
  <c r="I501" i="20"/>
  <c r="I500" i="20"/>
  <c r="I499" i="20"/>
  <c r="I498" i="20"/>
  <c r="I497" i="20"/>
  <c r="I496" i="20"/>
  <c r="I495" i="20"/>
  <c r="I494" i="20"/>
  <c r="I493" i="20"/>
  <c r="I492" i="20"/>
  <c r="I491" i="20"/>
  <c r="I490" i="20"/>
  <c r="I489" i="20"/>
  <c r="I488" i="20"/>
  <c r="I487" i="20"/>
  <c r="I486" i="20"/>
  <c r="I485" i="20"/>
  <c r="I484" i="20"/>
  <c r="I483" i="20"/>
  <c r="I482" i="20"/>
  <c r="I481" i="20"/>
  <c r="I480" i="20"/>
  <c r="I479" i="20"/>
  <c r="I478" i="20"/>
  <c r="I477" i="20"/>
  <c r="I476" i="20"/>
  <c r="I475" i="20"/>
  <c r="I474" i="20"/>
  <c r="I473" i="20"/>
  <c r="I472" i="20"/>
  <c r="I471" i="20"/>
  <c r="I470" i="20"/>
  <c r="I469" i="20"/>
  <c r="I468" i="20"/>
  <c r="I467" i="20"/>
  <c r="I466" i="20"/>
  <c r="I465" i="20"/>
  <c r="I464" i="20"/>
  <c r="I463" i="20"/>
  <c r="I462" i="20"/>
  <c r="I461" i="20"/>
  <c r="I460" i="20"/>
  <c r="I459" i="20"/>
  <c r="I458" i="20"/>
  <c r="I457" i="20"/>
  <c r="I456" i="20"/>
  <c r="I455" i="20"/>
  <c r="I454" i="20"/>
  <c r="I453" i="20"/>
  <c r="I452" i="20"/>
  <c r="I451" i="20"/>
  <c r="I450" i="20"/>
  <c r="I449" i="20"/>
  <c r="I448" i="20"/>
  <c r="I447" i="20"/>
  <c r="I446" i="20"/>
  <c r="I445" i="20"/>
  <c r="I444" i="20"/>
  <c r="I443" i="20"/>
  <c r="I442" i="20"/>
  <c r="I441" i="20"/>
  <c r="I440" i="20"/>
  <c r="I439" i="20"/>
  <c r="I438" i="20"/>
  <c r="I437" i="20"/>
  <c r="I436" i="20"/>
  <c r="I435" i="20"/>
  <c r="I434" i="20"/>
  <c r="I433" i="20"/>
  <c r="I432" i="20"/>
  <c r="I431" i="20"/>
  <c r="I430" i="20"/>
  <c r="I429" i="20"/>
  <c r="I428" i="20"/>
  <c r="I427" i="20"/>
  <c r="I426" i="20"/>
  <c r="I425" i="20"/>
  <c r="I424" i="20"/>
  <c r="I423" i="20"/>
  <c r="I422" i="20"/>
  <c r="I421" i="20"/>
  <c r="I420" i="20"/>
  <c r="I419" i="20"/>
  <c r="I418" i="20"/>
  <c r="I417" i="20"/>
  <c r="I416" i="20"/>
  <c r="I415" i="20"/>
  <c r="I414" i="20"/>
  <c r="I413" i="20"/>
  <c r="I412" i="20"/>
  <c r="I411" i="20"/>
  <c r="I410" i="20"/>
  <c r="I409" i="20"/>
  <c r="I408" i="20"/>
  <c r="I407" i="20"/>
  <c r="I406" i="20"/>
  <c r="I405" i="20"/>
  <c r="I404" i="20"/>
  <c r="I403" i="20"/>
  <c r="I402" i="20"/>
  <c r="I401" i="20"/>
  <c r="I400" i="20"/>
  <c r="I399" i="20"/>
  <c r="I398" i="20"/>
  <c r="I397" i="20"/>
  <c r="I396" i="20"/>
  <c r="I395" i="20"/>
  <c r="I394" i="20"/>
  <c r="I393" i="20"/>
  <c r="I392" i="20"/>
  <c r="I391" i="20"/>
  <c r="I390" i="20"/>
  <c r="I389" i="20"/>
  <c r="I388" i="20"/>
  <c r="I387" i="20"/>
  <c r="I386" i="20"/>
  <c r="I385" i="20"/>
  <c r="I384" i="20"/>
  <c r="I383" i="20"/>
  <c r="I382" i="20"/>
  <c r="I381" i="20"/>
  <c r="I380" i="20"/>
  <c r="I379" i="20"/>
  <c r="I378" i="20"/>
  <c r="I377" i="20"/>
  <c r="I376" i="20"/>
  <c r="I375" i="20"/>
  <c r="I374" i="20"/>
  <c r="I373" i="20"/>
  <c r="I372" i="20"/>
  <c r="I371" i="20"/>
  <c r="I370" i="20"/>
  <c r="I369" i="20"/>
  <c r="I368" i="20"/>
  <c r="I367" i="20"/>
  <c r="I366" i="20"/>
  <c r="I365" i="20"/>
  <c r="I364" i="20"/>
  <c r="I363" i="20"/>
  <c r="I362" i="20"/>
  <c r="I361" i="20"/>
  <c r="I360" i="20"/>
  <c r="I359" i="20"/>
  <c r="I358" i="20"/>
  <c r="I357" i="20"/>
  <c r="I356" i="20"/>
  <c r="I355" i="20"/>
  <c r="I354" i="20"/>
  <c r="I353" i="20"/>
  <c r="I352" i="20"/>
  <c r="I351" i="20"/>
  <c r="I350" i="20"/>
  <c r="I349" i="20"/>
  <c r="I348" i="20"/>
  <c r="I347" i="20"/>
  <c r="I346" i="20"/>
  <c r="I345" i="20"/>
  <c r="I344" i="20"/>
  <c r="I343" i="20"/>
  <c r="I342" i="20"/>
  <c r="I341" i="20"/>
  <c r="I340" i="20"/>
  <c r="I339" i="20"/>
  <c r="I338" i="20"/>
  <c r="I337" i="20"/>
  <c r="I336" i="20"/>
  <c r="I335" i="20"/>
  <c r="I334" i="20"/>
  <c r="I333" i="20"/>
  <c r="I332" i="20"/>
  <c r="I331" i="20"/>
  <c r="I330" i="20"/>
  <c r="I329" i="20"/>
  <c r="I328" i="20"/>
  <c r="I327" i="20"/>
  <c r="I326" i="20"/>
  <c r="I325" i="20"/>
  <c r="I324" i="20"/>
  <c r="I323" i="20"/>
  <c r="I322" i="20"/>
  <c r="I321" i="20"/>
  <c r="I320" i="20"/>
  <c r="I319" i="20"/>
  <c r="I318" i="20"/>
  <c r="I317" i="20"/>
  <c r="I316" i="20"/>
  <c r="I315" i="20"/>
  <c r="I314" i="20"/>
  <c r="I313" i="20"/>
  <c r="I312" i="20"/>
  <c r="I311" i="20"/>
  <c r="I310" i="20"/>
  <c r="I309" i="20"/>
  <c r="I308" i="20"/>
  <c r="I307" i="20"/>
  <c r="I306" i="20"/>
  <c r="I305" i="20"/>
  <c r="I304" i="20"/>
  <c r="I303" i="20"/>
  <c r="I302" i="20"/>
  <c r="I301" i="20"/>
  <c r="I300" i="20"/>
  <c r="I299" i="20"/>
  <c r="I298" i="20"/>
  <c r="I297" i="20"/>
  <c r="I296" i="20"/>
  <c r="I295" i="20"/>
  <c r="I294" i="20"/>
  <c r="I293" i="20"/>
  <c r="I292" i="20"/>
  <c r="I291" i="20"/>
  <c r="I290" i="20"/>
  <c r="I289" i="20"/>
  <c r="I288" i="20"/>
  <c r="I287" i="20"/>
  <c r="I286" i="20"/>
  <c r="I285" i="20"/>
  <c r="I284" i="20"/>
  <c r="I283" i="20"/>
  <c r="I282" i="20"/>
  <c r="I281" i="20"/>
  <c r="I280" i="20"/>
  <c r="I279" i="20"/>
  <c r="I278" i="20"/>
  <c r="I277" i="20"/>
  <c r="I276" i="20"/>
  <c r="I275" i="20"/>
  <c r="I274" i="20"/>
  <c r="I273" i="20"/>
  <c r="I272" i="20"/>
  <c r="I271" i="20"/>
  <c r="I270" i="20"/>
  <c r="I269" i="20"/>
  <c r="I268" i="20"/>
  <c r="I267" i="20"/>
  <c r="I266" i="20"/>
  <c r="I265" i="20"/>
  <c r="I264" i="20"/>
  <c r="I263" i="20"/>
  <c r="I262" i="20"/>
  <c r="I261" i="20"/>
  <c r="I260" i="20"/>
  <c r="I259" i="20"/>
  <c r="I258" i="20"/>
  <c r="I257" i="20"/>
  <c r="I256" i="20"/>
  <c r="I255" i="20"/>
  <c r="I254" i="20"/>
  <c r="I253" i="20"/>
  <c r="I252" i="20"/>
  <c r="I251" i="20"/>
  <c r="I250" i="20"/>
  <c r="I249" i="20"/>
  <c r="I248" i="20"/>
  <c r="I247" i="20"/>
  <c r="I246" i="20"/>
  <c r="I245" i="20"/>
  <c r="I244" i="20"/>
  <c r="I243" i="20"/>
  <c r="I242" i="20"/>
  <c r="I241" i="20"/>
  <c r="I240" i="20"/>
  <c r="I239" i="20"/>
  <c r="I238" i="20"/>
  <c r="I237" i="20"/>
  <c r="I236" i="20"/>
  <c r="I235" i="20"/>
  <c r="I234" i="20"/>
  <c r="I233" i="20"/>
  <c r="I232" i="20"/>
  <c r="I231" i="20"/>
  <c r="I230" i="20"/>
  <c r="I229" i="20"/>
  <c r="I228" i="20"/>
  <c r="I227" i="20"/>
  <c r="I226" i="20"/>
  <c r="I225" i="20"/>
  <c r="I224" i="20"/>
  <c r="I223" i="20"/>
  <c r="I222" i="20"/>
  <c r="I221" i="20"/>
  <c r="I220" i="20"/>
  <c r="I219" i="20"/>
  <c r="I218" i="20"/>
  <c r="I217" i="20"/>
  <c r="I216" i="20"/>
  <c r="I215" i="20"/>
  <c r="I214" i="20"/>
  <c r="I213" i="20"/>
  <c r="I212" i="20"/>
  <c r="I211" i="20"/>
  <c r="I210" i="20"/>
  <c r="I209" i="20"/>
  <c r="I208" i="20"/>
  <c r="I207" i="20"/>
  <c r="I206" i="20"/>
  <c r="I205" i="20"/>
  <c r="I204" i="20"/>
  <c r="I2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I185" i="20"/>
  <c r="I184" i="20"/>
  <c r="I183" i="20"/>
  <c r="I182" i="20"/>
  <c r="I181" i="20"/>
  <c r="I180" i="20"/>
  <c r="I179" i="20"/>
  <c r="I178" i="20"/>
  <c r="I177" i="20"/>
  <c r="I176" i="20"/>
  <c r="I175" i="20"/>
  <c r="I174" i="20"/>
  <c r="I173" i="20"/>
  <c r="I172" i="20"/>
  <c r="I171" i="20"/>
  <c r="I170" i="20"/>
  <c r="I169" i="20"/>
  <c r="I168" i="20"/>
  <c r="I167" i="20"/>
  <c r="I166" i="20"/>
  <c r="I165" i="20"/>
  <c r="I164" i="20"/>
  <c r="I163" i="20"/>
  <c r="I162" i="20"/>
  <c r="I161" i="20"/>
  <c r="I160" i="20"/>
  <c r="I159" i="20"/>
  <c r="I158" i="20"/>
  <c r="I157" i="20"/>
  <c r="I156" i="20"/>
  <c r="I155" i="20"/>
  <c r="I154" i="20"/>
  <c r="I153" i="20"/>
  <c r="I152" i="20"/>
  <c r="I151" i="20"/>
  <c r="I150" i="20"/>
  <c r="I149" i="20"/>
  <c r="I148" i="20"/>
  <c r="I147" i="20"/>
  <c r="I146" i="20"/>
  <c r="I145" i="20"/>
  <c r="I144" i="20"/>
  <c r="I143" i="20"/>
  <c r="I142" i="20"/>
  <c r="I141" i="20"/>
  <c r="I140" i="20"/>
  <c r="I137" i="20"/>
  <c r="I136" i="20"/>
  <c r="I135" i="20"/>
  <c r="I134" i="20"/>
  <c r="I133" i="20"/>
  <c r="I121" i="20"/>
  <c r="I118" i="20"/>
  <c r="I115" i="20"/>
  <c r="I114" i="20"/>
  <c r="I113" i="20"/>
  <c r="I112" i="20"/>
  <c r="I111" i="20"/>
  <c r="I750" i="22"/>
  <c r="I749" i="22"/>
  <c r="I748" i="22"/>
  <c r="I747" i="22"/>
  <c r="I746" i="22"/>
  <c r="I745" i="22"/>
  <c r="I744" i="22"/>
  <c r="I743" i="22"/>
  <c r="I742" i="22"/>
  <c r="I741" i="22"/>
  <c r="I740" i="22"/>
  <c r="I739" i="22"/>
  <c r="I738" i="22"/>
  <c r="I737" i="22"/>
  <c r="I736" i="22"/>
  <c r="I735" i="22"/>
  <c r="I734" i="22"/>
  <c r="I733" i="22"/>
  <c r="I732" i="22"/>
  <c r="I731" i="22"/>
  <c r="I730" i="22"/>
  <c r="I729" i="22"/>
  <c r="I728" i="22"/>
  <c r="I727" i="22"/>
  <c r="I726" i="22"/>
  <c r="I725" i="22"/>
  <c r="I724" i="22"/>
  <c r="I723" i="22"/>
  <c r="I722" i="22"/>
  <c r="I721" i="22"/>
  <c r="I720" i="22"/>
  <c r="I719" i="22"/>
  <c r="I718" i="22"/>
  <c r="I717" i="22"/>
  <c r="I716" i="22"/>
  <c r="I715" i="22"/>
  <c r="I714" i="22"/>
  <c r="I713" i="22"/>
  <c r="I712" i="22"/>
  <c r="I711" i="22"/>
  <c r="I710" i="22"/>
  <c r="I709" i="22"/>
  <c r="I708" i="22"/>
  <c r="I707" i="22"/>
  <c r="I706" i="22"/>
  <c r="I705" i="22"/>
  <c r="I704" i="22"/>
  <c r="I703" i="22"/>
  <c r="I702" i="22"/>
  <c r="I701" i="22"/>
  <c r="I700" i="22"/>
  <c r="I699" i="22"/>
  <c r="I698" i="22"/>
  <c r="I697" i="22"/>
  <c r="I696" i="22"/>
  <c r="I695" i="22"/>
  <c r="I694" i="22"/>
  <c r="I693" i="22"/>
  <c r="I692" i="22"/>
  <c r="I691" i="22"/>
  <c r="I690" i="22"/>
  <c r="I689" i="22"/>
  <c r="I688" i="22"/>
  <c r="I687" i="22"/>
  <c r="I686" i="22"/>
  <c r="I685" i="22"/>
  <c r="I684" i="22"/>
  <c r="I683" i="22"/>
  <c r="I682" i="22"/>
  <c r="I681" i="22"/>
  <c r="I680" i="22"/>
  <c r="I679" i="22"/>
  <c r="I678" i="22"/>
  <c r="I677" i="22"/>
  <c r="I676" i="22"/>
  <c r="I675" i="22"/>
  <c r="I674" i="22"/>
  <c r="I673" i="22"/>
  <c r="I672" i="22"/>
  <c r="I671" i="22"/>
  <c r="I670" i="22"/>
  <c r="I669" i="22"/>
  <c r="I668" i="22"/>
  <c r="I667" i="22"/>
  <c r="I666" i="22"/>
  <c r="I665" i="22"/>
  <c r="I664" i="22"/>
  <c r="I663" i="22"/>
  <c r="I662" i="22"/>
  <c r="I661" i="22"/>
  <c r="I660" i="22"/>
  <c r="I659" i="22"/>
  <c r="I658" i="22"/>
  <c r="I657" i="22"/>
  <c r="I656" i="22"/>
  <c r="I655" i="22"/>
  <c r="I654" i="22"/>
  <c r="I653" i="22"/>
  <c r="I652" i="22"/>
  <c r="I651" i="22"/>
  <c r="I650" i="22"/>
  <c r="I649" i="22"/>
  <c r="I648" i="22"/>
  <c r="I647" i="22"/>
  <c r="I646" i="22"/>
  <c r="I645" i="22"/>
  <c r="I644" i="22"/>
  <c r="I643" i="22"/>
  <c r="I642" i="22"/>
  <c r="I641" i="22"/>
  <c r="I640" i="22"/>
  <c r="I639" i="22"/>
  <c r="I638" i="22"/>
  <c r="I637" i="22"/>
  <c r="I636" i="22"/>
  <c r="I635" i="22"/>
  <c r="I634" i="22"/>
  <c r="I633" i="22"/>
  <c r="I632" i="22"/>
  <c r="I631" i="22"/>
  <c r="I630" i="22"/>
  <c r="I629" i="22"/>
  <c r="I628" i="22"/>
  <c r="I627" i="22"/>
  <c r="I626" i="22"/>
  <c r="I625" i="22"/>
  <c r="I624" i="22"/>
  <c r="I623" i="22"/>
  <c r="I622" i="22"/>
  <c r="I621" i="22"/>
  <c r="I620" i="22"/>
  <c r="I619" i="22"/>
  <c r="I618" i="22"/>
  <c r="I617" i="22"/>
  <c r="I616" i="22"/>
  <c r="I615" i="22"/>
  <c r="I614" i="22"/>
  <c r="I613" i="22"/>
  <c r="I612" i="22"/>
  <c r="I611" i="22"/>
  <c r="I610" i="22"/>
  <c r="I609" i="22"/>
  <c r="I608" i="22"/>
  <c r="I607" i="22"/>
  <c r="I606" i="22"/>
  <c r="I605" i="22"/>
  <c r="I604" i="22"/>
  <c r="I603" i="22"/>
  <c r="I602" i="22"/>
  <c r="I601" i="22"/>
  <c r="I600" i="22"/>
  <c r="I599" i="22"/>
  <c r="I598" i="22"/>
  <c r="I597" i="22"/>
  <c r="I596" i="22"/>
  <c r="I595" i="22"/>
  <c r="I594" i="22"/>
  <c r="I593" i="22"/>
  <c r="I592" i="22"/>
  <c r="I591" i="22"/>
  <c r="I590" i="22"/>
  <c r="I589" i="22"/>
  <c r="I588" i="22"/>
  <c r="I587" i="22"/>
  <c r="I586" i="22"/>
  <c r="I585" i="22"/>
  <c r="I584" i="22"/>
  <c r="I583" i="22"/>
  <c r="I582" i="22"/>
  <c r="I581" i="22"/>
  <c r="I580" i="22"/>
  <c r="I579" i="22"/>
  <c r="I578" i="22"/>
  <c r="I577" i="22"/>
  <c r="I576" i="22"/>
  <c r="I575" i="22"/>
  <c r="I574" i="22"/>
  <c r="I573" i="22"/>
  <c r="I572" i="22"/>
  <c r="I571" i="22"/>
  <c r="I570" i="22"/>
  <c r="I569" i="22"/>
  <c r="I568" i="22"/>
  <c r="I567" i="22"/>
  <c r="I566" i="22"/>
  <c r="I565" i="22"/>
  <c r="I564" i="22"/>
  <c r="I563" i="22"/>
  <c r="I562" i="22"/>
  <c r="I561" i="22"/>
  <c r="I560" i="22"/>
  <c r="I559" i="22"/>
  <c r="I558" i="22"/>
  <c r="I557" i="22"/>
  <c r="I556" i="22"/>
  <c r="I555" i="22"/>
  <c r="I554" i="22"/>
  <c r="I553" i="22"/>
  <c r="I552" i="22"/>
  <c r="I551" i="22"/>
  <c r="I550" i="22"/>
  <c r="I549" i="22"/>
  <c r="I548" i="22"/>
  <c r="I547" i="22"/>
  <c r="I546" i="22"/>
  <c r="I545" i="22"/>
  <c r="I544" i="22"/>
  <c r="I543" i="22"/>
  <c r="I542" i="22"/>
  <c r="I541" i="22"/>
  <c r="I540" i="22"/>
  <c r="I539" i="22"/>
  <c r="I538" i="22"/>
  <c r="I537" i="22"/>
  <c r="I536" i="22"/>
  <c r="I535" i="22"/>
  <c r="I534" i="22"/>
  <c r="I533" i="22"/>
  <c r="I532" i="22"/>
  <c r="I531" i="22"/>
  <c r="I530" i="22"/>
  <c r="I529" i="22"/>
  <c r="I528" i="22"/>
  <c r="I527" i="22"/>
  <c r="I526" i="22"/>
  <c r="I525" i="22"/>
  <c r="I524" i="22"/>
  <c r="I523" i="22"/>
  <c r="I522" i="22"/>
  <c r="I521" i="22"/>
  <c r="I520" i="22"/>
  <c r="I519" i="22"/>
  <c r="I518" i="22"/>
  <c r="I517" i="22"/>
  <c r="I516" i="22"/>
  <c r="I515" i="22"/>
  <c r="I514" i="22"/>
  <c r="I513" i="22"/>
  <c r="I512" i="22"/>
  <c r="I511" i="22"/>
  <c r="I510" i="22"/>
  <c r="I509" i="22"/>
  <c r="I508" i="22"/>
  <c r="I507" i="22"/>
  <c r="I506" i="22"/>
  <c r="I505" i="22"/>
  <c r="I504" i="22"/>
  <c r="I503" i="22"/>
  <c r="I502" i="22"/>
  <c r="I501" i="22"/>
  <c r="I500" i="22"/>
  <c r="I499" i="22"/>
  <c r="I498" i="22"/>
  <c r="I497" i="22"/>
  <c r="I496" i="22"/>
  <c r="I495" i="22"/>
  <c r="I494" i="22"/>
  <c r="I493" i="22"/>
  <c r="I492" i="22"/>
  <c r="I491" i="22"/>
  <c r="I490" i="22"/>
  <c r="I489" i="22"/>
  <c r="I488" i="22"/>
  <c r="I487" i="22"/>
  <c r="I486" i="22"/>
  <c r="I485" i="22"/>
  <c r="I484" i="22"/>
  <c r="I483" i="22"/>
  <c r="I482" i="22"/>
  <c r="I481" i="22"/>
  <c r="I480" i="22"/>
  <c r="I479" i="22"/>
  <c r="I478" i="22"/>
  <c r="I477" i="22"/>
  <c r="I476" i="22"/>
  <c r="I475" i="22"/>
  <c r="I474" i="22"/>
  <c r="I473" i="22"/>
  <c r="I472" i="22"/>
  <c r="I471" i="22"/>
  <c r="I470" i="22"/>
  <c r="I469" i="22"/>
  <c r="I468" i="22"/>
  <c r="I467" i="22"/>
  <c r="I466" i="22"/>
  <c r="I465" i="22"/>
  <c r="I464" i="22"/>
  <c r="I463" i="22"/>
  <c r="I462" i="22"/>
  <c r="I461" i="22"/>
  <c r="I460" i="22"/>
  <c r="I459" i="22"/>
  <c r="I458" i="22"/>
  <c r="I457" i="22"/>
  <c r="I456" i="22"/>
  <c r="I455" i="22"/>
  <c r="I454" i="22"/>
  <c r="I453" i="22"/>
  <c r="I452" i="22"/>
  <c r="I451" i="22"/>
  <c r="I450" i="22"/>
  <c r="I449" i="22"/>
  <c r="I448" i="22"/>
  <c r="I447" i="22"/>
  <c r="I446" i="22"/>
  <c r="I445" i="22"/>
  <c r="I444" i="22"/>
  <c r="I443" i="22"/>
  <c r="I442" i="22"/>
  <c r="I441" i="22"/>
  <c r="I440" i="22"/>
  <c r="I439" i="22"/>
  <c r="I438" i="22"/>
  <c r="I437" i="22"/>
  <c r="I436" i="22"/>
  <c r="I435" i="22"/>
  <c r="I434" i="22"/>
  <c r="I433" i="22"/>
  <c r="I432" i="22"/>
  <c r="I431" i="22"/>
  <c r="I430" i="22"/>
  <c r="I429" i="22"/>
  <c r="I428" i="22"/>
  <c r="I427" i="22"/>
  <c r="I426" i="22"/>
  <c r="I425" i="22"/>
  <c r="I424" i="22"/>
  <c r="I423" i="22"/>
  <c r="I422" i="22"/>
  <c r="I421" i="22"/>
  <c r="I420" i="22"/>
  <c r="I419" i="22"/>
  <c r="I418" i="22"/>
  <c r="I417" i="22"/>
  <c r="I416" i="22"/>
  <c r="I415" i="22"/>
  <c r="I414" i="22"/>
  <c r="I413" i="22"/>
  <c r="I412" i="22"/>
  <c r="I411" i="22"/>
  <c r="I410" i="22"/>
  <c r="I409" i="22"/>
  <c r="I408" i="22"/>
  <c r="I407" i="22"/>
  <c r="I406" i="22"/>
  <c r="I405" i="22"/>
  <c r="I404" i="22"/>
  <c r="I403" i="22"/>
  <c r="I402" i="22"/>
  <c r="I401" i="22"/>
  <c r="I400" i="22"/>
  <c r="I399" i="22"/>
  <c r="I398" i="22"/>
  <c r="I397" i="22"/>
  <c r="I396" i="22"/>
  <c r="I395" i="22"/>
  <c r="I394" i="22"/>
  <c r="I393" i="22"/>
  <c r="I392" i="22"/>
  <c r="I391" i="22"/>
  <c r="I390" i="22"/>
  <c r="I389" i="22"/>
  <c r="I388" i="22"/>
  <c r="I387" i="22"/>
  <c r="I386" i="22"/>
  <c r="I385" i="22"/>
  <c r="I384" i="22"/>
  <c r="I383" i="22"/>
  <c r="I382" i="22"/>
  <c r="I381" i="22"/>
  <c r="I380" i="22"/>
  <c r="I379" i="22"/>
  <c r="I378" i="22"/>
  <c r="I377" i="22"/>
  <c r="I376" i="22"/>
  <c r="I375" i="22"/>
  <c r="I374" i="22"/>
  <c r="I373" i="22"/>
  <c r="I372" i="22"/>
  <c r="I371" i="22"/>
  <c r="I370" i="22"/>
  <c r="I369" i="22"/>
  <c r="I368" i="22"/>
  <c r="I367" i="22"/>
  <c r="I366" i="22"/>
  <c r="I365" i="22"/>
  <c r="I364" i="22"/>
  <c r="I363" i="22"/>
  <c r="I362" i="22"/>
  <c r="I361" i="22"/>
  <c r="I360" i="22"/>
  <c r="I359" i="22"/>
  <c r="I358" i="22"/>
  <c r="I357" i="22"/>
  <c r="I356" i="22"/>
  <c r="I355" i="22"/>
  <c r="I354" i="22"/>
  <c r="I353" i="22"/>
  <c r="I352" i="22"/>
  <c r="I351" i="22"/>
  <c r="I350" i="22"/>
  <c r="I349" i="22"/>
  <c r="I348" i="22"/>
  <c r="I347" i="22"/>
  <c r="I346" i="22"/>
  <c r="I345" i="22"/>
  <c r="I344" i="22"/>
  <c r="I343" i="22"/>
  <c r="I342" i="22"/>
  <c r="I341" i="22"/>
  <c r="I340" i="22"/>
  <c r="I339" i="22"/>
  <c r="I338" i="22"/>
  <c r="I337" i="22"/>
  <c r="I336" i="22"/>
  <c r="I335" i="22"/>
  <c r="I334" i="22"/>
  <c r="I333" i="22"/>
  <c r="I332" i="22"/>
  <c r="I331" i="22"/>
  <c r="I330" i="22"/>
  <c r="I329" i="22"/>
  <c r="I328" i="22"/>
  <c r="I327" i="22"/>
  <c r="I326" i="22"/>
  <c r="I325" i="22"/>
  <c r="I324" i="22"/>
  <c r="I323" i="22"/>
  <c r="I322" i="22"/>
  <c r="I321" i="22"/>
  <c r="I320" i="22"/>
  <c r="I319" i="22"/>
  <c r="I318" i="22"/>
  <c r="I317" i="22"/>
  <c r="I316" i="22"/>
  <c r="I315" i="22"/>
  <c r="I314" i="22"/>
  <c r="I313" i="22"/>
  <c r="I312" i="22"/>
  <c r="I311" i="22"/>
  <c r="I310" i="22"/>
  <c r="I309" i="22"/>
  <c r="I308" i="22"/>
  <c r="I307" i="22"/>
  <c r="I306" i="22"/>
  <c r="I305" i="22"/>
  <c r="I304" i="22"/>
  <c r="I303" i="22"/>
  <c r="I302" i="22"/>
  <c r="I301" i="22"/>
  <c r="I300" i="22"/>
  <c r="I299" i="22"/>
  <c r="I298" i="22"/>
  <c r="I297" i="22"/>
  <c r="I296" i="22"/>
  <c r="I295" i="22"/>
  <c r="I294" i="22"/>
  <c r="I293" i="22"/>
  <c r="I292" i="22"/>
  <c r="I291" i="22"/>
  <c r="I290" i="22"/>
  <c r="I289" i="22"/>
  <c r="I288" i="22"/>
  <c r="I287" i="22"/>
  <c r="I286" i="22"/>
  <c r="I285" i="22"/>
  <c r="I284" i="22"/>
  <c r="I283" i="22"/>
  <c r="I282" i="22"/>
  <c r="I281" i="22"/>
  <c r="I280" i="22"/>
  <c r="I279" i="22"/>
  <c r="I278" i="22"/>
  <c r="I277" i="22"/>
  <c r="I276" i="22"/>
  <c r="I275" i="22"/>
  <c r="I274" i="22"/>
  <c r="I273" i="22"/>
  <c r="I272" i="22"/>
  <c r="I271" i="22"/>
  <c r="I270" i="22"/>
  <c r="I269" i="22"/>
  <c r="I268" i="22"/>
  <c r="I267" i="22"/>
  <c r="I266" i="22"/>
  <c r="I265" i="22"/>
  <c r="I264" i="22"/>
  <c r="I263" i="22"/>
  <c r="I262" i="22"/>
  <c r="I261" i="22"/>
  <c r="I260" i="22"/>
  <c r="I259" i="22"/>
  <c r="I258" i="22"/>
  <c r="I257" i="22"/>
  <c r="I256" i="22"/>
  <c r="I255" i="22"/>
  <c r="I254" i="22"/>
  <c r="I253" i="22"/>
  <c r="I252" i="22"/>
  <c r="I251" i="22"/>
  <c r="I250" i="22"/>
  <c r="I249" i="22"/>
  <c r="I248" i="22"/>
  <c r="I247" i="22"/>
  <c r="I246" i="22"/>
  <c r="I245" i="22"/>
  <c r="I244" i="22"/>
  <c r="I243" i="22"/>
  <c r="I242" i="22"/>
  <c r="I241" i="22"/>
  <c r="I240" i="22"/>
  <c r="I239" i="22"/>
  <c r="I238" i="22"/>
  <c r="I237" i="22"/>
  <c r="I236" i="22"/>
  <c r="I235" i="22"/>
  <c r="I234" i="22"/>
  <c r="I233" i="22"/>
  <c r="I232" i="22"/>
  <c r="I231" i="22"/>
  <c r="I230" i="22"/>
  <c r="I229" i="22"/>
  <c r="I228" i="22"/>
  <c r="I227" i="22"/>
  <c r="I226" i="22"/>
  <c r="I225" i="22"/>
  <c r="I224" i="22"/>
  <c r="I223" i="22"/>
  <c r="I222" i="22"/>
  <c r="I221" i="22"/>
  <c r="I220" i="22"/>
  <c r="I219" i="22"/>
  <c r="I218" i="22"/>
  <c r="I217" i="22"/>
  <c r="I216" i="22"/>
  <c r="I215" i="22"/>
  <c r="I214" i="22"/>
  <c r="I213" i="22"/>
  <c r="I212" i="22"/>
  <c r="I211" i="22"/>
  <c r="I210" i="22"/>
  <c r="I209" i="22"/>
  <c r="I208" i="22"/>
  <c r="I207" i="22"/>
  <c r="I206" i="22"/>
  <c r="I205" i="22"/>
  <c r="I204" i="22"/>
  <c r="I203" i="22"/>
  <c r="I202" i="22"/>
  <c r="I201" i="22"/>
  <c r="I200" i="22"/>
  <c r="I199" i="22"/>
  <c r="I198" i="22"/>
  <c r="I197" i="22"/>
  <c r="I196" i="22"/>
  <c r="I195" i="22"/>
  <c r="I194" i="22"/>
  <c r="I193" i="22"/>
  <c r="I192" i="22"/>
  <c r="I191" i="22"/>
  <c r="I190" i="22"/>
  <c r="I189" i="22"/>
  <c r="I188" i="22"/>
  <c r="I187" i="22"/>
  <c r="I186" i="22"/>
  <c r="I185" i="22"/>
  <c r="I184" i="22"/>
  <c r="I183" i="22"/>
  <c r="I182" i="22"/>
  <c r="I181" i="22"/>
  <c r="I180" i="22"/>
  <c r="I179" i="22"/>
  <c r="I178" i="22"/>
  <c r="I177" i="22"/>
  <c r="I176" i="22"/>
  <c r="I175" i="22"/>
  <c r="I174" i="22"/>
  <c r="I173" i="22"/>
  <c r="I172" i="22"/>
  <c r="I171" i="22"/>
  <c r="I170" i="22"/>
  <c r="I169" i="22"/>
  <c r="I168" i="22"/>
  <c r="I167" i="22"/>
  <c r="I166" i="22"/>
  <c r="I165" i="22"/>
  <c r="I164" i="22"/>
  <c r="I163" i="22"/>
  <c r="I162" i="22"/>
  <c r="I161" i="22"/>
  <c r="I160" i="22"/>
  <c r="I159" i="22"/>
  <c r="I158" i="22"/>
  <c r="I157" i="22"/>
  <c r="I156" i="22"/>
  <c r="I155" i="22"/>
  <c r="I154" i="22"/>
  <c r="I153" i="22"/>
  <c r="I152" i="22"/>
  <c r="I151" i="22"/>
  <c r="I150" i="22"/>
  <c r="I149" i="22"/>
  <c r="I148" i="22"/>
  <c r="I147" i="22"/>
  <c r="I146" i="22"/>
  <c r="I145" i="22"/>
  <c r="I144" i="22"/>
  <c r="I143" i="22"/>
  <c r="I142" i="22"/>
  <c r="I141" i="22"/>
  <c r="I140" i="22"/>
  <c r="I139" i="22"/>
  <c r="I138" i="22"/>
  <c r="I137" i="22"/>
  <c r="I136" i="22"/>
  <c r="I135" i="22"/>
  <c r="I134" i="22"/>
  <c r="I133" i="22"/>
  <c r="I132" i="22"/>
  <c r="I131" i="22"/>
  <c r="I130" i="22"/>
  <c r="I129" i="22"/>
  <c r="I128" i="22"/>
  <c r="I127" i="22"/>
  <c r="I126" i="22"/>
  <c r="I125" i="22"/>
  <c r="I124" i="22"/>
  <c r="I123" i="22"/>
  <c r="I122" i="22"/>
  <c r="I121" i="22"/>
  <c r="I120" i="22"/>
  <c r="I119" i="22"/>
  <c r="I118" i="22"/>
  <c r="I117" i="22"/>
  <c r="I116" i="22"/>
  <c r="I115" i="22"/>
  <c r="I114" i="22"/>
  <c r="I113" i="22"/>
  <c r="I101" i="22"/>
  <c r="I96" i="22"/>
  <c r="I92" i="22"/>
  <c r="I91" i="22"/>
  <c r="I750" i="23"/>
  <c r="I749" i="23"/>
  <c r="I748" i="23"/>
  <c r="I747" i="23"/>
  <c r="I746" i="23"/>
  <c r="I745" i="23"/>
  <c r="I744" i="23"/>
  <c r="I743" i="23"/>
  <c r="I742" i="23"/>
  <c r="I741" i="23"/>
  <c r="I740" i="23"/>
  <c r="I739" i="23"/>
  <c r="I738" i="23"/>
  <c r="I737" i="23"/>
  <c r="I736" i="23"/>
  <c r="I735" i="23"/>
  <c r="I734" i="23"/>
  <c r="I733" i="23"/>
  <c r="I732" i="23"/>
  <c r="I731" i="23"/>
  <c r="I730" i="23"/>
  <c r="I729" i="23"/>
  <c r="I728" i="23"/>
  <c r="I727" i="23"/>
  <c r="I726" i="23"/>
  <c r="I725" i="23"/>
  <c r="I724" i="23"/>
  <c r="I723" i="23"/>
  <c r="I722" i="23"/>
  <c r="I721" i="23"/>
  <c r="I720" i="23"/>
  <c r="I719" i="23"/>
  <c r="I718" i="23"/>
  <c r="I717" i="23"/>
  <c r="I716" i="23"/>
  <c r="I715" i="23"/>
  <c r="I714" i="23"/>
  <c r="I713" i="23"/>
  <c r="I712" i="23"/>
  <c r="I711" i="23"/>
  <c r="I710" i="23"/>
  <c r="I709" i="23"/>
  <c r="I708" i="23"/>
  <c r="I707" i="23"/>
  <c r="I706" i="23"/>
  <c r="I705" i="23"/>
  <c r="I704" i="23"/>
  <c r="I703" i="23"/>
  <c r="I702" i="23"/>
  <c r="I701" i="23"/>
  <c r="I700" i="23"/>
  <c r="I699" i="23"/>
  <c r="I698" i="23"/>
  <c r="I697" i="23"/>
  <c r="I696" i="23"/>
  <c r="I695" i="23"/>
  <c r="I694" i="23"/>
  <c r="I693" i="23"/>
  <c r="I692" i="23"/>
  <c r="I691" i="23"/>
  <c r="I690" i="23"/>
  <c r="I689" i="23"/>
  <c r="I688" i="23"/>
  <c r="I687" i="23"/>
  <c r="I686" i="23"/>
  <c r="I685" i="23"/>
  <c r="I684" i="23"/>
  <c r="I683" i="23"/>
  <c r="I682" i="23"/>
  <c r="I681" i="23"/>
  <c r="I680" i="23"/>
  <c r="I679" i="23"/>
  <c r="I678" i="23"/>
  <c r="I677" i="23"/>
  <c r="I676" i="23"/>
  <c r="I675" i="23"/>
  <c r="I674" i="23"/>
  <c r="I673" i="23"/>
  <c r="I672" i="23"/>
  <c r="I671" i="23"/>
  <c r="I670" i="23"/>
  <c r="I669" i="23"/>
  <c r="I668" i="23"/>
  <c r="I667" i="23"/>
  <c r="I666" i="23"/>
  <c r="I665" i="23"/>
  <c r="I664" i="23"/>
  <c r="I663" i="23"/>
  <c r="I662" i="23"/>
  <c r="I661" i="23"/>
  <c r="I660" i="23"/>
  <c r="I659" i="23"/>
  <c r="I658" i="23"/>
  <c r="I657" i="23"/>
  <c r="I656" i="23"/>
  <c r="I655" i="23"/>
  <c r="I654" i="23"/>
  <c r="I653" i="23"/>
  <c r="I652" i="23"/>
  <c r="I651" i="23"/>
  <c r="I650" i="23"/>
  <c r="I649" i="23"/>
  <c r="I648" i="23"/>
  <c r="I647" i="23"/>
  <c r="I646" i="23"/>
  <c r="I645" i="23"/>
  <c r="I644" i="23"/>
  <c r="I643" i="23"/>
  <c r="I642" i="23"/>
  <c r="I641" i="23"/>
  <c r="I640" i="23"/>
  <c r="I639" i="23"/>
  <c r="I638" i="23"/>
  <c r="I637" i="23"/>
  <c r="I636" i="23"/>
  <c r="I635" i="23"/>
  <c r="I634" i="23"/>
  <c r="I633" i="23"/>
  <c r="I632" i="23"/>
  <c r="I631" i="23"/>
  <c r="I630" i="23"/>
  <c r="I629" i="23"/>
  <c r="I628" i="23"/>
  <c r="I627" i="23"/>
  <c r="I626" i="23"/>
  <c r="I625" i="23"/>
  <c r="I624" i="23"/>
  <c r="I623" i="23"/>
  <c r="I622" i="23"/>
  <c r="I621" i="23"/>
  <c r="I620" i="23"/>
  <c r="I619" i="23"/>
  <c r="I618" i="23"/>
  <c r="I617" i="23"/>
  <c r="I616" i="23"/>
  <c r="I615" i="23"/>
  <c r="I614" i="23"/>
  <c r="I613" i="23"/>
  <c r="I612" i="23"/>
  <c r="I611" i="23"/>
  <c r="I610" i="23"/>
  <c r="I609" i="23"/>
  <c r="I608" i="23"/>
  <c r="I607" i="23"/>
  <c r="I606" i="23"/>
  <c r="I605" i="23"/>
  <c r="I604" i="23"/>
  <c r="I603" i="23"/>
  <c r="I602" i="23"/>
  <c r="I601" i="23"/>
  <c r="I600" i="23"/>
  <c r="I599" i="23"/>
  <c r="I598" i="23"/>
  <c r="I597" i="23"/>
  <c r="I596" i="23"/>
  <c r="I595" i="23"/>
  <c r="I594" i="23"/>
  <c r="I593" i="23"/>
  <c r="I592" i="23"/>
  <c r="I591" i="23"/>
  <c r="I590" i="23"/>
  <c r="I589" i="23"/>
  <c r="I588" i="23"/>
  <c r="I587" i="23"/>
  <c r="I586" i="23"/>
  <c r="I585" i="23"/>
  <c r="I584" i="23"/>
  <c r="I583" i="23"/>
  <c r="I582" i="23"/>
  <c r="I581" i="23"/>
  <c r="I580" i="23"/>
  <c r="I579" i="23"/>
  <c r="I578" i="23"/>
  <c r="I577" i="23"/>
  <c r="I576" i="23"/>
  <c r="I575" i="23"/>
  <c r="I574" i="23"/>
  <c r="I573" i="23"/>
  <c r="I572" i="23"/>
  <c r="I571" i="23"/>
  <c r="I570" i="23"/>
  <c r="I569" i="23"/>
  <c r="I568" i="23"/>
  <c r="I567" i="23"/>
  <c r="I566" i="23"/>
  <c r="I565" i="23"/>
  <c r="I564" i="23"/>
  <c r="I563" i="23"/>
  <c r="I562" i="23"/>
  <c r="I561" i="23"/>
  <c r="I560" i="23"/>
  <c r="I559" i="23"/>
  <c r="I558" i="23"/>
  <c r="I557" i="23"/>
  <c r="I556" i="23"/>
  <c r="I555" i="23"/>
  <c r="I554" i="23"/>
  <c r="I553" i="23"/>
  <c r="I552" i="23"/>
  <c r="I551" i="23"/>
  <c r="I550" i="23"/>
  <c r="I549" i="23"/>
  <c r="I548" i="23"/>
  <c r="I547" i="23"/>
  <c r="I546" i="23"/>
  <c r="I545" i="23"/>
  <c r="I544" i="23"/>
  <c r="I543" i="23"/>
  <c r="I542" i="23"/>
  <c r="I541" i="23"/>
  <c r="I540" i="23"/>
  <c r="I539" i="23"/>
  <c r="I538" i="23"/>
  <c r="I537" i="23"/>
  <c r="I536" i="23"/>
  <c r="I535" i="23"/>
  <c r="I534" i="23"/>
  <c r="I533" i="23"/>
  <c r="I532" i="23"/>
  <c r="I531" i="23"/>
  <c r="I530" i="23"/>
  <c r="I529" i="23"/>
  <c r="I528" i="23"/>
  <c r="I527" i="23"/>
  <c r="I526" i="23"/>
  <c r="I525" i="23"/>
  <c r="I524" i="23"/>
  <c r="I523" i="23"/>
  <c r="I522" i="23"/>
  <c r="I521" i="23"/>
  <c r="I520" i="23"/>
  <c r="I519" i="23"/>
  <c r="I518" i="23"/>
  <c r="I517" i="23"/>
  <c r="I516" i="23"/>
  <c r="I515" i="23"/>
  <c r="I514" i="23"/>
  <c r="I513" i="23"/>
  <c r="I512" i="23"/>
  <c r="I511" i="23"/>
  <c r="I510" i="23"/>
  <c r="I509" i="23"/>
  <c r="I508" i="23"/>
  <c r="I507" i="23"/>
  <c r="I506" i="23"/>
  <c r="I505" i="23"/>
  <c r="I504" i="23"/>
  <c r="I503" i="23"/>
  <c r="I502" i="23"/>
  <c r="I501" i="23"/>
  <c r="I500" i="23"/>
  <c r="I499" i="23"/>
  <c r="I498" i="23"/>
  <c r="I497" i="23"/>
  <c r="I496" i="23"/>
  <c r="I495" i="23"/>
  <c r="I494" i="23"/>
  <c r="I493" i="23"/>
  <c r="I492" i="23"/>
  <c r="I491" i="23"/>
  <c r="I490" i="23"/>
  <c r="I489" i="23"/>
  <c r="I488" i="23"/>
  <c r="I487" i="23"/>
  <c r="I486" i="23"/>
  <c r="I485" i="23"/>
  <c r="I484" i="23"/>
  <c r="I483" i="23"/>
  <c r="I482" i="23"/>
  <c r="I481" i="23"/>
  <c r="I480" i="23"/>
  <c r="I479" i="23"/>
  <c r="I478" i="23"/>
  <c r="I477" i="23"/>
  <c r="I476" i="23"/>
  <c r="I475" i="23"/>
  <c r="I474" i="23"/>
  <c r="I473" i="23"/>
  <c r="I472" i="23"/>
  <c r="I471" i="23"/>
  <c r="I470" i="23"/>
  <c r="I469" i="23"/>
  <c r="I468" i="23"/>
  <c r="I467" i="23"/>
  <c r="I466" i="23"/>
  <c r="I465" i="23"/>
  <c r="I464" i="23"/>
  <c r="I463" i="23"/>
  <c r="I462" i="23"/>
  <c r="I461" i="23"/>
  <c r="I460" i="23"/>
  <c r="I459" i="23"/>
  <c r="I458" i="23"/>
  <c r="I457" i="23"/>
  <c r="I456" i="23"/>
  <c r="I455" i="23"/>
  <c r="I454" i="23"/>
  <c r="I453" i="23"/>
  <c r="I452" i="23"/>
  <c r="I451" i="23"/>
  <c r="I450" i="23"/>
  <c r="I449" i="23"/>
  <c r="I448" i="23"/>
  <c r="I447" i="23"/>
  <c r="I446" i="23"/>
  <c r="I445" i="23"/>
  <c r="I444" i="23"/>
  <c r="I443" i="23"/>
  <c r="I442" i="23"/>
  <c r="I441" i="23"/>
  <c r="I440" i="23"/>
  <c r="I439" i="23"/>
  <c r="I438" i="23"/>
  <c r="I437" i="23"/>
  <c r="I436" i="23"/>
  <c r="I435" i="23"/>
  <c r="I434" i="23"/>
  <c r="I433" i="23"/>
  <c r="I432" i="23"/>
  <c r="I431" i="23"/>
  <c r="I430" i="23"/>
  <c r="I429" i="23"/>
  <c r="I428" i="23"/>
  <c r="I427" i="23"/>
  <c r="I426" i="23"/>
  <c r="I425" i="23"/>
  <c r="I424" i="23"/>
  <c r="I423" i="23"/>
  <c r="I422" i="23"/>
  <c r="I421" i="23"/>
  <c r="I420" i="23"/>
  <c r="I419" i="23"/>
  <c r="I418" i="23"/>
  <c r="I417" i="23"/>
  <c r="I416" i="23"/>
  <c r="I415" i="23"/>
  <c r="I414" i="23"/>
  <c r="I413" i="23"/>
  <c r="I412" i="23"/>
  <c r="I411" i="23"/>
  <c r="I410" i="23"/>
  <c r="I409" i="23"/>
  <c r="I408" i="23"/>
  <c r="I407" i="23"/>
  <c r="I406" i="23"/>
  <c r="I405" i="23"/>
  <c r="I404" i="23"/>
  <c r="I403" i="23"/>
  <c r="I402" i="23"/>
  <c r="I401" i="23"/>
  <c r="I400" i="23"/>
  <c r="I399" i="23"/>
  <c r="I398" i="23"/>
  <c r="I397" i="23"/>
  <c r="I396" i="23"/>
  <c r="I395" i="23"/>
  <c r="I394" i="23"/>
  <c r="I393" i="23"/>
  <c r="I392" i="23"/>
  <c r="I391" i="23"/>
  <c r="I390" i="23"/>
  <c r="I389" i="23"/>
  <c r="I388" i="23"/>
  <c r="I387" i="23"/>
  <c r="I386" i="23"/>
  <c r="I385" i="23"/>
  <c r="I384" i="23"/>
  <c r="I383" i="23"/>
  <c r="I382" i="23"/>
  <c r="I381" i="23"/>
  <c r="I380" i="23"/>
  <c r="I379" i="23"/>
  <c r="I378" i="23"/>
  <c r="I377" i="23"/>
  <c r="I376" i="23"/>
  <c r="I375" i="23"/>
  <c r="I374" i="23"/>
  <c r="I373" i="23"/>
  <c r="I372" i="23"/>
  <c r="I371" i="23"/>
  <c r="I370" i="23"/>
  <c r="I369" i="23"/>
  <c r="I368" i="23"/>
  <c r="I367" i="23"/>
  <c r="I366" i="23"/>
  <c r="I365" i="23"/>
  <c r="I364" i="23"/>
  <c r="I363" i="23"/>
  <c r="I362" i="23"/>
  <c r="I361" i="23"/>
  <c r="I360" i="23"/>
  <c r="I359" i="23"/>
  <c r="I358" i="23"/>
  <c r="I357" i="23"/>
  <c r="I356" i="23"/>
  <c r="I355" i="23"/>
  <c r="I354" i="23"/>
  <c r="I353" i="23"/>
  <c r="I352" i="23"/>
  <c r="I351" i="23"/>
  <c r="I350" i="23"/>
  <c r="I349" i="23"/>
  <c r="I348" i="23"/>
  <c r="I347" i="23"/>
  <c r="I346" i="23"/>
  <c r="I345" i="23"/>
  <c r="I344" i="23"/>
  <c r="I343" i="23"/>
  <c r="I342" i="23"/>
  <c r="I341" i="23"/>
  <c r="I340" i="23"/>
  <c r="I339" i="23"/>
  <c r="I338" i="23"/>
  <c r="I337" i="23"/>
  <c r="I336" i="23"/>
  <c r="I335" i="23"/>
  <c r="I334" i="23"/>
  <c r="I333" i="23"/>
  <c r="I332" i="23"/>
  <c r="I331" i="23"/>
  <c r="I330" i="23"/>
  <c r="I329" i="23"/>
  <c r="I328" i="23"/>
  <c r="I327" i="23"/>
  <c r="I326" i="23"/>
  <c r="I325" i="23"/>
  <c r="I324" i="23"/>
  <c r="I323" i="23"/>
  <c r="I322" i="23"/>
  <c r="I321" i="23"/>
  <c r="I320" i="23"/>
  <c r="I319" i="23"/>
  <c r="I318" i="23"/>
  <c r="I317" i="23"/>
  <c r="I316" i="23"/>
  <c r="I315" i="23"/>
  <c r="I314" i="23"/>
  <c r="I313" i="23"/>
  <c r="I312" i="23"/>
  <c r="I311" i="23"/>
  <c r="I310" i="23"/>
  <c r="I309" i="23"/>
  <c r="I308" i="23"/>
  <c r="I307" i="23"/>
  <c r="I306" i="23"/>
  <c r="I305" i="23"/>
  <c r="I304" i="23"/>
  <c r="I303" i="23"/>
  <c r="I302" i="23"/>
  <c r="I301" i="23"/>
  <c r="I300" i="23"/>
  <c r="I299" i="23"/>
  <c r="I298" i="23"/>
  <c r="I297" i="23"/>
  <c r="I296" i="23"/>
  <c r="I295" i="23"/>
  <c r="I294" i="23"/>
  <c r="I293" i="23"/>
  <c r="I292" i="23"/>
  <c r="I291" i="23"/>
  <c r="I290" i="23"/>
  <c r="I289" i="23"/>
  <c r="I288" i="23"/>
  <c r="I287" i="23"/>
  <c r="I286" i="23"/>
  <c r="I285" i="23"/>
  <c r="I284" i="23"/>
  <c r="I283" i="23"/>
  <c r="I282" i="23"/>
  <c r="I281" i="23"/>
  <c r="I280" i="23"/>
  <c r="I279" i="23"/>
  <c r="I278" i="23"/>
  <c r="I277" i="23"/>
  <c r="I276" i="23"/>
  <c r="I275" i="23"/>
  <c r="I274" i="23"/>
  <c r="I273" i="23"/>
  <c r="I272" i="23"/>
  <c r="I271" i="23"/>
  <c r="I270" i="23"/>
  <c r="I269" i="23"/>
  <c r="I268" i="23"/>
  <c r="I267" i="23"/>
  <c r="I266" i="23"/>
  <c r="I265" i="23"/>
  <c r="I264" i="23"/>
  <c r="I263" i="23"/>
  <c r="I262" i="23"/>
  <c r="I261" i="23"/>
  <c r="I260" i="23"/>
  <c r="I259" i="23"/>
  <c r="I258" i="23"/>
  <c r="I257" i="23"/>
  <c r="I256" i="23"/>
  <c r="I255" i="23"/>
  <c r="I254" i="23"/>
  <c r="I253" i="23"/>
  <c r="I252" i="23"/>
  <c r="I251" i="23"/>
  <c r="I250" i="23"/>
  <c r="I249" i="23"/>
  <c r="I248" i="23"/>
  <c r="I247" i="23"/>
  <c r="I246" i="23"/>
  <c r="I245" i="23"/>
  <c r="I244" i="23"/>
  <c r="I243" i="23"/>
  <c r="I242" i="23"/>
  <c r="I241" i="23"/>
  <c r="I240" i="23"/>
  <c r="I239" i="23"/>
  <c r="I238" i="23"/>
  <c r="I237" i="23"/>
  <c r="I236" i="23"/>
  <c r="I235" i="23"/>
  <c r="I234" i="23"/>
  <c r="I233" i="23"/>
  <c r="I232" i="23"/>
  <c r="I231" i="23"/>
  <c r="I230" i="23"/>
  <c r="I229" i="23"/>
  <c r="I228" i="23"/>
  <c r="I227" i="23"/>
  <c r="I226" i="23"/>
  <c r="I225" i="23"/>
  <c r="I224" i="23"/>
  <c r="I223" i="23"/>
  <c r="I222" i="23"/>
  <c r="I221" i="23"/>
  <c r="I220" i="23"/>
  <c r="I219" i="23"/>
  <c r="I218" i="23"/>
  <c r="I217" i="23"/>
  <c r="I216" i="23"/>
  <c r="I215" i="23"/>
  <c r="I214" i="23"/>
  <c r="I213" i="23"/>
  <c r="I212" i="23"/>
  <c r="I211" i="23"/>
  <c r="I210" i="23"/>
  <c r="I209" i="23"/>
  <c r="I208" i="23"/>
  <c r="I207" i="23"/>
  <c r="I206" i="23"/>
  <c r="I205" i="23"/>
  <c r="I204" i="23"/>
  <c r="I203" i="23"/>
  <c r="I202" i="23"/>
  <c r="I201" i="23"/>
  <c r="I200" i="23"/>
  <c r="I199" i="23"/>
  <c r="I198" i="23"/>
  <c r="I197" i="23"/>
  <c r="I196" i="23"/>
  <c r="I195" i="23"/>
  <c r="I194" i="23"/>
  <c r="I193" i="23"/>
  <c r="I192" i="23"/>
  <c r="I191" i="23"/>
  <c r="I190" i="23"/>
  <c r="I189" i="23"/>
  <c r="I188" i="23"/>
  <c r="I187" i="23"/>
  <c r="I186" i="23"/>
  <c r="I185" i="23"/>
  <c r="I184" i="23"/>
  <c r="I183" i="23"/>
  <c r="I182" i="23"/>
  <c r="I181" i="23"/>
  <c r="I180" i="23"/>
  <c r="I179" i="23"/>
  <c r="I178" i="23"/>
  <c r="I177" i="23"/>
  <c r="I176" i="23"/>
  <c r="I175" i="23"/>
  <c r="I174" i="23"/>
  <c r="I173" i="23"/>
  <c r="I172" i="23"/>
  <c r="I171" i="23"/>
  <c r="I170" i="23"/>
  <c r="I169" i="23"/>
  <c r="I168" i="23"/>
  <c r="I167" i="23"/>
  <c r="I166" i="23"/>
  <c r="I165" i="23"/>
  <c r="I164" i="23"/>
  <c r="I163" i="23"/>
  <c r="I162" i="23"/>
  <c r="I161" i="23"/>
  <c r="I160" i="23"/>
  <c r="I159" i="23"/>
  <c r="I158" i="23"/>
  <c r="I157" i="23"/>
  <c r="I156" i="23"/>
  <c r="I155" i="23"/>
  <c r="I154" i="23"/>
  <c r="I153" i="23"/>
  <c r="I152" i="23"/>
  <c r="I151" i="23"/>
  <c r="I150" i="23"/>
  <c r="I149" i="23"/>
  <c r="I148" i="23"/>
  <c r="I147" i="23"/>
  <c r="I146" i="23"/>
  <c r="I145" i="23"/>
  <c r="I144" i="23"/>
  <c r="I143" i="23"/>
  <c r="I142" i="23"/>
  <c r="I141" i="23"/>
  <c r="I140" i="23"/>
  <c r="I139" i="23"/>
  <c r="I138" i="23"/>
  <c r="I137" i="23"/>
  <c r="I136" i="23"/>
  <c r="I135" i="23"/>
  <c r="I134" i="23"/>
  <c r="I133" i="23"/>
  <c r="I132" i="23"/>
  <c r="I131" i="23"/>
  <c r="I130" i="23"/>
  <c r="I129" i="23"/>
  <c r="I128" i="23"/>
  <c r="I127" i="23"/>
  <c r="I126" i="23"/>
  <c r="I125" i="23"/>
  <c r="I124" i="23"/>
  <c r="I123" i="23"/>
  <c r="I122" i="23"/>
  <c r="I121" i="23"/>
  <c r="I120" i="23"/>
  <c r="I119" i="23"/>
  <c r="I118" i="23"/>
  <c r="I117" i="23"/>
  <c r="I116" i="23"/>
  <c r="I115" i="23"/>
  <c r="I114" i="23"/>
  <c r="I113" i="23"/>
  <c r="I110" i="23"/>
  <c r="I108" i="23"/>
  <c r="I107" i="23"/>
  <c r="I750" i="24"/>
  <c r="I749" i="24"/>
  <c r="I748" i="24"/>
  <c r="I747" i="24"/>
  <c r="I746" i="24"/>
  <c r="I745" i="24"/>
  <c r="I744" i="24"/>
  <c r="I743" i="24"/>
  <c r="I742" i="24"/>
  <c r="I741" i="24"/>
  <c r="I740" i="24"/>
  <c r="I739" i="24"/>
  <c r="I738" i="24"/>
  <c r="I737" i="24"/>
  <c r="I736" i="24"/>
  <c r="I735" i="24"/>
  <c r="I734" i="24"/>
  <c r="I733" i="24"/>
  <c r="I732" i="24"/>
  <c r="I731" i="24"/>
  <c r="I730" i="24"/>
  <c r="I729" i="24"/>
  <c r="I728" i="24"/>
  <c r="I727" i="24"/>
  <c r="I726" i="24"/>
  <c r="I725" i="24"/>
  <c r="I724" i="24"/>
  <c r="I723" i="24"/>
  <c r="I722" i="24"/>
  <c r="I721" i="24"/>
  <c r="I720" i="24"/>
  <c r="I719" i="24"/>
  <c r="I718" i="24"/>
  <c r="I717" i="24"/>
  <c r="I716" i="24"/>
  <c r="I715" i="24"/>
  <c r="I714" i="24"/>
  <c r="I713" i="24"/>
  <c r="I712" i="24"/>
  <c r="I711" i="24"/>
  <c r="I710" i="24"/>
  <c r="I709" i="24"/>
  <c r="I708" i="24"/>
  <c r="I707" i="24"/>
  <c r="I706" i="24"/>
  <c r="I705" i="24"/>
  <c r="I704" i="24"/>
  <c r="I703" i="24"/>
  <c r="I702" i="24"/>
  <c r="I701" i="24"/>
  <c r="I700" i="24"/>
  <c r="I699" i="24"/>
  <c r="I698" i="24"/>
  <c r="I697" i="24"/>
  <c r="I696" i="24"/>
  <c r="I695" i="24"/>
  <c r="I694" i="24"/>
  <c r="I693" i="24"/>
  <c r="I692" i="24"/>
  <c r="I691" i="24"/>
  <c r="I690" i="24"/>
  <c r="I689" i="24"/>
  <c r="I688" i="24"/>
  <c r="I687" i="24"/>
  <c r="I686" i="24"/>
  <c r="I685" i="24"/>
  <c r="I684" i="24"/>
  <c r="I683" i="24"/>
  <c r="I682" i="24"/>
  <c r="I681" i="24"/>
  <c r="I680" i="24"/>
  <c r="I679" i="24"/>
  <c r="I678" i="24"/>
  <c r="I677" i="24"/>
  <c r="I676" i="24"/>
  <c r="I675" i="24"/>
  <c r="I674" i="24"/>
  <c r="I673" i="24"/>
  <c r="I672" i="24"/>
  <c r="I671" i="24"/>
  <c r="I670" i="24"/>
  <c r="I669" i="24"/>
  <c r="I668" i="24"/>
  <c r="I667" i="24"/>
  <c r="I666" i="24"/>
  <c r="I665" i="24"/>
  <c r="I664" i="24"/>
  <c r="I663" i="24"/>
  <c r="I662" i="24"/>
  <c r="I661" i="24"/>
  <c r="I660" i="24"/>
  <c r="I659" i="24"/>
  <c r="I658" i="24"/>
  <c r="I657" i="24"/>
  <c r="I656" i="24"/>
  <c r="I655" i="24"/>
  <c r="I654" i="24"/>
  <c r="I653" i="24"/>
  <c r="I652" i="24"/>
  <c r="I651" i="24"/>
  <c r="I650" i="24"/>
  <c r="I649" i="24"/>
  <c r="I648" i="24"/>
  <c r="I647" i="24"/>
  <c r="I646" i="24"/>
  <c r="I645" i="24"/>
  <c r="I644" i="24"/>
  <c r="I643" i="24"/>
  <c r="I642" i="24"/>
  <c r="I641" i="24"/>
  <c r="I640" i="24"/>
  <c r="I639" i="24"/>
  <c r="I638" i="24"/>
  <c r="I637" i="24"/>
  <c r="I636" i="24"/>
  <c r="I635" i="24"/>
  <c r="I634" i="24"/>
  <c r="I633" i="24"/>
  <c r="I632" i="24"/>
  <c r="I631" i="24"/>
  <c r="I630" i="24"/>
  <c r="I629" i="24"/>
  <c r="I628" i="24"/>
  <c r="I627" i="24"/>
  <c r="I626" i="24"/>
  <c r="I625" i="24"/>
  <c r="I624" i="24"/>
  <c r="I623" i="24"/>
  <c r="I622" i="24"/>
  <c r="I621" i="24"/>
  <c r="I620" i="24"/>
  <c r="I619" i="24"/>
  <c r="I618" i="24"/>
  <c r="I617" i="24"/>
  <c r="I616" i="24"/>
  <c r="I615" i="24"/>
  <c r="I614" i="24"/>
  <c r="I613" i="24"/>
  <c r="I612" i="24"/>
  <c r="I611" i="24"/>
  <c r="I610" i="24"/>
  <c r="I609" i="24"/>
  <c r="I608" i="24"/>
  <c r="I607" i="24"/>
  <c r="I606" i="24"/>
  <c r="I605" i="24"/>
  <c r="I604" i="24"/>
  <c r="I603" i="24"/>
  <c r="I602" i="24"/>
  <c r="I601" i="24"/>
  <c r="I600" i="24"/>
  <c r="I599" i="24"/>
  <c r="I598" i="24"/>
  <c r="I597" i="24"/>
  <c r="I596" i="24"/>
  <c r="I595" i="24"/>
  <c r="I594" i="24"/>
  <c r="I593" i="24"/>
  <c r="I592" i="24"/>
  <c r="I591" i="24"/>
  <c r="I590" i="24"/>
  <c r="I589" i="24"/>
  <c r="I588" i="24"/>
  <c r="I587" i="24"/>
  <c r="I586" i="24"/>
  <c r="I585" i="24"/>
  <c r="I584" i="24"/>
  <c r="I583" i="24"/>
  <c r="I582" i="24"/>
  <c r="I581" i="24"/>
  <c r="I580" i="24"/>
  <c r="I579" i="24"/>
  <c r="I578" i="24"/>
  <c r="I577" i="24"/>
  <c r="I576" i="24"/>
  <c r="I575" i="24"/>
  <c r="I574" i="24"/>
  <c r="I573" i="24"/>
  <c r="I572" i="24"/>
  <c r="I571" i="24"/>
  <c r="I570" i="24"/>
  <c r="I569" i="24"/>
  <c r="I568" i="24"/>
  <c r="I567" i="24"/>
  <c r="I566" i="24"/>
  <c r="I565" i="24"/>
  <c r="I564" i="24"/>
  <c r="I563" i="24"/>
  <c r="I562" i="24"/>
  <c r="I561" i="24"/>
  <c r="I560" i="24"/>
  <c r="I559" i="24"/>
  <c r="I558" i="24"/>
  <c r="I557" i="24"/>
  <c r="I556" i="24"/>
  <c r="I555" i="24"/>
  <c r="I554" i="24"/>
  <c r="I553" i="24"/>
  <c r="I552" i="24"/>
  <c r="I551" i="24"/>
  <c r="I550" i="24"/>
  <c r="I549" i="24"/>
  <c r="I548" i="24"/>
  <c r="I547" i="24"/>
  <c r="I546" i="24"/>
  <c r="I545" i="24"/>
  <c r="I544" i="24"/>
  <c r="I543" i="24"/>
  <c r="I542" i="24"/>
  <c r="I541" i="24"/>
  <c r="I540" i="24"/>
  <c r="I539" i="24"/>
  <c r="I538" i="24"/>
  <c r="I537" i="24"/>
  <c r="I536" i="24"/>
  <c r="I535" i="24"/>
  <c r="I534" i="24"/>
  <c r="I533" i="24"/>
  <c r="I532" i="24"/>
  <c r="I531" i="24"/>
  <c r="I530" i="24"/>
  <c r="I529" i="24"/>
  <c r="I528" i="24"/>
  <c r="I527" i="24"/>
  <c r="I526" i="24"/>
  <c r="I525" i="24"/>
  <c r="I524" i="24"/>
  <c r="I523" i="24"/>
  <c r="I522" i="24"/>
  <c r="I521" i="24"/>
  <c r="I520" i="24"/>
  <c r="I519" i="24"/>
  <c r="I518" i="24"/>
  <c r="I517" i="24"/>
  <c r="I516" i="24"/>
  <c r="I515" i="24"/>
  <c r="I514" i="24"/>
  <c r="I513" i="24"/>
  <c r="I512" i="24"/>
  <c r="I511" i="24"/>
  <c r="I510" i="24"/>
  <c r="I509" i="24"/>
  <c r="I508" i="24"/>
  <c r="I507" i="24"/>
  <c r="I506" i="24"/>
  <c r="I505" i="24"/>
  <c r="I504" i="24"/>
  <c r="I503" i="24"/>
  <c r="I502" i="24"/>
  <c r="I501" i="24"/>
  <c r="I500" i="24"/>
  <c r="I499" i="24"/>
  <c r="I498" i="24"/>
  <c r="I497" i="24"/>
  <c r="I496" i="24"/>
  <c r="I495" i="24"/>
  <c r="I494" i="24"/>
  <c r="I493" i="24"/>
  <c r="I492" i="24"/>
  <c r="I491" i="24"/>
  <c r="I490" i="24"/>
  <c r="I489" i="24"/>
  <c r="I488" i="24"/>
  <c r="I487" i="24"/>
  <c r="I486" i="24"/>
  <c r="I485" i="24"/>
  <c r="I484" i="24"/>
  <c r="I483" i="24"/>
  <c r="I482" i="24"/>
  <c r="I481" i="24"/>
  <c r="I480" i="24"/>
  <c r="I479" i="24"/>
  <c r="I478" i="24"/>
  <c r="I477" i="24"/>
  <c r="I476" i="24"/>
  <c r="I475" i="24"/>
  <c r="I474" i="24"/>
  <c r="I473" i="24"/>
  <c r="I472" i="24"/>
  <c r="I471" i="24"/>
  <c r="I470" i="24"/>
  <c r="I469" i="24"/>
  <c r="I468" i="24"/>
  <c r="I467" i="24"/>
  <c r="I466" i="24"/>
  <c r="I465" i="24"/>
  <c r="I464" i="24"/>
  <c r="I463" i="24"/>
  <c r="I462" i="24"/>
  <c r="I461" i="24"/>
  <c r="I460" i="24"/>
  <c r="I459" i="24"/>
  <c r="I458" i="24"/>
  <c r="I457" i="24"/>
  <c r="I456" i="24"/>
  <c r="I455" i="24"/>
  <c r="I454" i="24"/>
  <c r="I453" i="24"/>
  <c r="I452" i="24"/>
  <c r="I451" i="24"/>
  <c r="I450" i="24"/>
  <c r="I449" i="24"/>
  <c r="I448" i="24"/>
  <c r="I447" i="24"/>
  <c r="I446" i="24"/>
  <c r="I445" i="24"/>
  <c r="I444" i="24"/>
  <c r="I443" i="24"/>
  <c r="I442" i="24"/>
  <c r="I441" i="24"/>
  <c r="I440" i="24"/>
  <c r="I439" i="24"/>
  <c r="I438" i="24"/>
  <c r="I437" i="24"/>
  <c r="I436" i="24"/>
  <c r="I435" i="24"/>
  <c r="I434" i="24"/>
  <c r="I433" i="24"/>
  <c r="I432" i="24"/>
  <c r="I431" i="24"/>
  <c r="I430" i="24"/>
  <c r="I429" i="24"/>
  <c r="I428" i="24"/>
  <c r="I427" i="24"/>
  <c r="I426" i="24"/>
  <c r="I425" i="24"/>
  <c r="I424" i="24"/>
  <c r="I423" i="24"/>
  <c r="I422" i="24"/>
  <c r="I421" i="24"/>
  <c r="I420" i="24"/>
  <c r="I419" i="24"/>
  <c r="I418" i="24"/>
  <c r="I417" i="24"/>
  <c r="I416" i="24"/>
  <c r="I415" i="24"/>
  <c r="I414" i="24"/>
  <c r="I413" i="24"/>
  <c r="I412" i="24"/>
  <c r="I411" i="24"/>
  <c r="I410" i="24"/>
  <c r="I409" i="24"/>
  <c r="I408" i="24"/>
  <c r="I407" i="24"/>
  <c r="I406" i="24"/>
  <c r="I405" i="24"/>
  <c r="I404" i="24"/>
  <c r="I403" i="24"/>
  <c r="I402" i="24"/>
  <c r="I401" i="24"/>
  <c r="I400" i="24"/>
  <c r="I399" i="24"/>
  <c r="I398" i="24"/>
  <c r="I397" i="24"/>
  <c r="I396" i="24"/>
  <c r="I395" i="24"/>
  <c r="I394" i="24"/>
  <c r="I393" i="24"/>
  <c r="I392" i="24"/>
  <c r="I391" i="24"/>
  <c r="I390" i="24"/>
  <c r="I389" i="24"/>
  <c r="I388" i="24"/>
  <c r="I387" i="24"/>
  <c r="I386" i="24"/>
  <c r="I385" i="24"/>
  <c r="I384" i="24"/>
  <c r="I383" i="24"/>
  <c r="I382" i="24"/>
  <c r="I381" i="24"/>
  <c r="I380" i="24"/>
  <c r="I379" i="24"/>
  <c r="I378" i="24"/>
  <c r="I377" i="24"/>
  <c r="I376" i="24"/>
  <c r="I375" i="24"/>
  <c r="I374" i="24"/>
  <c r="I373" i="24"/>
  <c r="I372" i="24"/>
  <c r="I371" i="24"/>
  <c r="I370" i="24"/>
  <c r="I369" i="24"/>
  <c r="I368" i="24"/>
  <c r="I367" i="24"/>
  <c r="I366" i="24"/>
  <c r="I365" i="24"/>
  <c r="I364" i="24"/>
  <c r="I363" i="24"/>
  <c r="I362" i="24"/>
  <c r="I361" i="24"/>
  <c r="I360" i="24"/>
  <c r="I359" i="24"/>
  <c r="I358" i="24"/>
  <c r="I357" i="24"/>
  <c r="I356" i="24"/>
  <c r="I355" i="24"/>
  <c r="I354" i="24"/>
  <c r="I353" i="24"/>
  <c r="I352" i="24"/>
  <c r="I351" i="24"/>
  <c r="I350" i="24"/>
  <c r="I349" i="24"/>
  <c r="I348" i="24"/>
  <c r="I347" i="24"/>
  <c r="I346" i="24"/>
  <c r="I345" i="24"/>
  <c r="I344" i="24"/>
  <c r="I343" i="24"/>
  <c r="I342" i="24"/>
  <c r="I341" i="24"/>
  <c r="I340" i="24"/>
  <c r="I339" i="24"/>
  <c r="I338" i="24"/>
  <c r="I337" i="24"/>
  <c r="I336" i="24"/>
  <c r="I335" i="24"/>
  <c r="I334" i="24"/>
  <c r="I333" i="24"/>
  <c r="I332" i="24"/>
  <c r="I331" i="24"/>
  <c r="I330" i="24"/>
  <c r="I329" i="24"/>
  <c r="I328" i="24"/>
  <c r="I327" i="24"/>
  <c r="I326" i="24"/>
  <c r="I325" i="24"/>
  <c r="I324" i="24"/>
  <c r="I323" i="24"/>
  <c r="I322" i="24"/>
  <c r="I321" i="24"/>
  <c r="I320" i="24"/>
  <c r="I319" i="24"/>
  <c r="I318" i="24"/>
  <c r="I317" i="24"/>
  <c r="I316" i="24"/>
  <c r="I315" i="24"/>
  <c r="I314" i="24"/>
  <c r="I313" i="24"/>
  <c r="I312" i="24"/>
  <c r="I311" i="24"/>
  <c r="I310" i="24"/>
  <c r="I309" i="24"/>
  <c r="I308" i="24"/>
  <c r="I307" i="24"/>
  <c r="I306" i="24"/>
  <c r="I305" i="24"/>
  <c r="I304" i="24"/>
  <c r="I303" i="24"/>
  <c r="I302" i="24"/>
  <c r="I301" i="24"/>
  <c r="I300" i="24"/>
  <c r="I299" i="24"/>
  <c r="I298" i="24"/>
  <c r="I297" i="24"/>
  <c r="I296" i="24"/>
  <c r="I295" i="24"/>
  <c r="I294" i="24"/>
  <c r="I293" i="24"/>
  <c r="I292" i="24"/>
  <c r="I291" i="24"/>
  <c r="I290" i="24"/>
  <c r="I289" i="24"/>
  <c r="I288" i="24"/>
  <c r="I287" i="24"/>
  <c r="I286" i="24"/>
  <c r="I285" i="24"/>
  <c r="I284" i="24"/>
  <c r="I267" i="24"/>
  <c r="I265" i="24"/>
  <c r="I264" i="24"/>
  <c r="I245" i="24"/>
  <c r="I243" i="24"/>
  <c r="I242" i="24"/>
  <c r="I223" i="24"/>
  <c r="I221" i="24"/>
  <c r="I220" i="24"/>
  <c r="I201" i="24"/>
  <c r="I199" i="24"/>
  <c r="I198" i="24"/>
  <c r="I197" i="24"/>
  <c r="I179" i="24"/>
  <c r="I177" i="24"/>
  <c r="I176" i="24"/>
  <c r="I175" i="24"/>
  <c r="I157" i="24"/>
  <c r="I155" i="24"/>
  <c r="I154" i="24"/>
  <c r="I153" i="24"/>
  <c r="I135" i="24"/>
  <c r="I133" i="24"/>
  <c r="I132" i="24"/>
  <c r="I131" i="24"/>
  <c r="I113" i="24"/>
  <c r="I111" i="24"/>
  <c r="I110" i="24"/>
  <c r="I109" i="24"/>
  <c r="I36" i="24"/>
  <c r="I750" i="25"/>
  <c r="I749" i="25"/>
  <c r="I748" i="25"/>
  <c r="I747" i="25"/>
  <c r="I746" i="25"/>
  <c r="I745" i="25"/>
  <c r="I744" i="25"/>
  <c r="I743" i="25"/>
  <c r="I742" i="25"/>
  <c r="I741" i="25"/>
  <c r="I740" i="25"/>
  <c r="I739" i="25"/>
  <c r="I738" i="25"/>
  <c r="I737" i="25"/>
  <c r="I736" i="25"/>
  <c r="I735" i="25"/>
  <c r="I734" i="25"/>
  <c r="I733" i="25"/>
  <c r="I732" i="25"/>
  <c r="I731" i="25"/>
  <c r="I730" i="25"/>
  <c r="I729" i="25"/>
  <c r="I728" i="25"/>
  <c r="I727" i="25"/>
  <c r="I726" i="25"/>
  <c r="I725" i="25"/>
  <c r="I724" i="25"/>
  <c r="I723" i="25"/>
  <c r="I722" i="25"/>
  <c r="I721" i="25"/>
  <c r="I720" i="25"/>
  <c r="I719" i="25"/>
  <c r="I718" i="25"/>
  <c r="I717" i="25"/>
  <c r="I716" i="25"/>
  <c r="I715" i="25"/>
  <c r="I714" i="25"/>
  <c r="I713" i="25"/>
  <c r="I712" i="25"/>
  <c r="I711" i="25"/>
  <c r="I710" i="25"/>
  <c r="I709" i="25"/>
  <c r="I708" i="25"/>
  <c r="I707" i="25"/>
  <c r="I706" i="25"/>
  <c r="I705" i="25"/>
  <c r="I704" i="25"/>
  <c r="I703" i="25"/>
  <c r="I702" i="25"/>
  <c r="I701" i="25"/>
  <c r="I700" i="25"/>
  <c r="I699" i="25"/>
  <c r="I698" i="25"/>
  <c r="I697" i="25"/>
  <c r="I696" i="25"/>
  <c r="I695" i="25"/>
  <c r="I694" i="25"/>
  <c r="I693" i="25"/>
  <c r="I692" i="25"/>
  <c r="I691" i="25"/>
  <c r="I690" i="25"/>
  <c r="I689" i="25"/>
  <c r="I688" i="25"/>
  <c r="I687" i="25"/>
  <c r="I686" i="25"/>
  <c r="I685" i="25"/>
  <c r="I684" i="25"/>
  <c r="I683" i="25"/>
  <c r="I682" i="25"/>
  <c r="I681" i="25"/>
  <c r="I680" i="25"/>
  <c r="I679" i="25"/>
  <c r="I678" i="25"/>
  <c r="I677" i="25"/>
  <c r="I676" i="25"/>
  <c r="I675" i="25"/>
  <c r="I674" i="25"/>
  <c r="I673" i="25"/>
  <c r="I672" i="25"/>
  <c r="I671" i="25"/>
  <c r="I670" i="25"/>
  <c r="I669" i="25"/>
  <c r="I668" i="25"/>
  <c r="I667" i="25"/>
  <c r="I666" i="25"/>
  <c r="I665" i="25"/>
  <c r="I664" i="25"/>
  <c r="I663" i="25"/>
  <c r="I662" i="25"/>
  <c r="I661" i="25"/>
  <c r="I660" i="25"/>
  <c r="I659" i="25"/>
  <c r="I658" i="25"/>
  <c r="I657" i="25"/>
  <c r="I656" i="25"/>
  <c r="I655" i="25"/>
  <c r="I654" i="25"/>
  <c r="I653" i="25"/>
  <c r="I652" i="25"/>
  <c r="I651" i="25"/>
  <c r="I650" i="25"/>
  <c r="I649" i="25"/>
  <c r="I648" i="25"/>
  <c r="I647" i="25"/>
  <c r="I646" i="25"/>
  <c r="I645" i="25"/>
  <c r="I644" i="25"/>
  <c r="I643" i="25"/>
  <c r="I642" i="25"/>
  <c r="I641" i="25"/>
  <c r="I640" i="25"/>
  <c r="I639" i="25"/>
  <c r="I638" i="25"/>
  <c r="I637" i="25"/>
  <c r="I636" i="25"/>
  <c r="I635" i="25"/>
  <c r="I634" i="25"/>
  <c r="I633" i="25"/>
  <c r="I632" i="25"/>
  <c r="I631" i="25"/>
  <c r="I630" i="25"/>
  <c r="I629" i="25"/>
  <c r="I628" i="25"/>
  <c r="I627" i="25"/>
  <c r="I626" i="25"/>
  <c r="I625" i="25"/>
  <c r="I624" i="25"/>
  <c r="I623" i="25"/>
  <c r="I622" i="25"/>
  <c r="I621" i="25"/>
  <c r="I620" i="25"/>
  <c r="I619" i="25"/>
  <c r="I618" i="25"/>
  <c r="I617" i="25"/>
  <c r="I616" i="25"/>
  <c r="I615" i="25"/>
  <c r="I614" i="25"/>
  <c r="I613" i="25"/>
  <c r="I612" i="25"/>
  <c r="I611" i="25"/>
  <c r="I610" i="25"/>
  <c r="I609" i="25"/>
  <c r="I608" i="25"/>
  <c r="I607" i="25"/>
  <c r="I606" i="25"/>
  <c r="I605" i="25"/>
  <c r="I604" i="25"/>
  <c r="I603" i="25"/>
  <c r="I602" i="25"/>
  <c r="I601" i="25"/>
  <c r="I600" i="25"/>
  <c r="I599" i="25"/>
  <c r="I598" i="25"/>
  <c r="I597" i="25"/>
  <c r="I596" i="25"/>
  <c r="I595" i="25"/>
  <c r="I594" i="25"/>
  <c r="I593" i="25"/>
  <c r="I592" i="25"/>
  <c r="I591" i="25"/>
  <c r="I590" i="25"/>
  <c r="I589" i="25"/>
  <c r="I588" i="25"/>
  <c r="I587" i="25"/>
  <c r="I586" i="25"/>
  <c r="I585" i="25"/>
  <c r="I584" i="25"/>
  <c r="I583" i="25"/>
  <c r="I582" i="25"/>
  <c r="I581" i="25"/>
  <c r="I580" i="25"/>
  <c r="I579" i="25"/>
  <c r="I578" i="25"/>
  <c r="I577" i="25"/>
  <c r="I576" i="25"/>
  <c r="I575" i="25"/>
  <c r="I574" i="25"/>
  <c r="I573" i="25"/>
  <c r="I572" i="25"/>
  <c r="I571" i="25"/>
  <c r="I570" i="25"/>
  <c r="I569" i="25"/>
  <c r="I568" i="25"/>
  <c r="I567" i="25"/>
  <c r="I566" i="25"/>
  <c r="I565" i="25"/>
  <c r="I564" i="25"/>
  <c r="I563" i="25"/>
  <c r="I562" i="25"/>
  <c r="I561" i="25"/>
  <c r="I560" i="25"/>
  <c r="I559" i="25"/>
  <c r="I558" i="25"/>
  <c r="I557" i="25"/>
  <c r="I556" i="25"/>
  <c r="I555" i="25"/>
  <c r="I554" i="25"/>
  <c r="I553" i="25"/>
  <c r="I552" i="25"/>
  <c r="I551" i="25"/>
  <c r="I550" i="25"/>
  <c r="I549" i="25"/>
  <c r="I548" i="25"/>
  <c r="I547" i="25"/>
  <c r="I546" i="25"/>
  <c r="I545" i="25"/>
  <c r="I544" i="25"/>
  <c r="I543" i="25"/>
  <c r="I542" i="25"/>
  <c r="I541" i="25"/>
  <c r="I540" i="25"/>
  <c r="I539" i="25"/>
  <c r="I538" i="25"/>
  <c r="I537" i="25"/>
  <c r="I536" i="25"/>
  <c r="I535" i="25"/>
  <c r="I534" i="25"/>
  <c r="I533" i="25"/>
  <c r="I532" i="25"/>
  <c r="I531" i="25"/>
  <c r="I530" i="25"/>
  <c r="I529" i="25"/>
  <c r="I528" i="25"/>
  <c r="I527" i="25"/>
  <c r="I526" i="25"/>
  <c r="I525" i="25"/>
  <c r="I524" i="25"/>
  <c r="I523" i="25"/>
  <c r="I522" i="25"/>
  <c r="I521" i="25"/>
  <c r="I520" i="25"/>
  <c r="I519" i="25"/>
  <c r="I518" i="25"/>
  <c r="I517" i="25"/>
  <c r="I516" i="25"/>
  <c r="I515" i="25"/>
  <c r="I514" i="25"/>
  <c r="I513" i="25"/>
  <c r="I512" i="25"/>
  <c r="I511" i="25"/>
  <c r="I510" i="25"/>
  <c r="I509" i="25"/>
  <c r="I508" i="25"/>
  <c r="I507" i="25"/>
  <c r="I506" i="25"/>
  <c r="I505" i="25"/>
  <c r="I504" i="25"/>
  <c r="I503" i="25"/>
  <c r="I502" i="25"/>
  <c r="I501" i="25"/>
  <c r="I500" i="25"/>
  <c r="I499" i="25"/>
  <c r="I498" i="25"/>
  <c r="I497" i="25"/>
  <c r="I496" i="25"/>
  <c r="I495" i="25"/>
  <c r="I494" i="25"/>
  <c r="I493" i="25"/>
  <c r="I492" i="25"/>
  <c r="I491" i="25"/>
  <c r="I490" i="25"/>
  <c r="I489" i="25"/>
  <c r="I488" i="25"/>
  <c r="I487" i="25"/>
  <c r="I486" i="25"/>
  <c r="I485" i="25"/>
  <c r="I484" i="25"/>
  <c r="I483" i="25"/>
  <c r="I482" i="25"/>
  <c r="I481" i="25"/>
  <c r="I480" i="25"/>
  <c r="I479" i="25"/>
  <c r="I478" i="25"/>
  <c r="I477" i="25"/>
  <c r="I476" i="25"/>
  <c r="I475" i="25"/>
  <c r="I474" i="25"/>
  <c r="I473" i="25"/>
  <c r="I472" i="25"/>
  <c r="I471" i="25"/>
  <c r="I470" i="25"/>
  <c r="I469" i="25"/>
  <c r="I468" i="25"/>
  <c r="I467" i="25"/>
  <c r="I466" i="25"/>
  <c r="I465" i="25"/>
  <c r="I464" i="25"/>
  <c r="I463" i="25"/>
  <c r="I462" i="25"/>
  <c r="I461" i="25"/>
  <c r="I460" i="25"/>
  <c r="I459" i="25"/>
  <c r="I458" i="25"/>
  <c r="I457" i="25"/>
  <c r="I456" i="25"/>
  <c r="I455" i="25"/>
  <c r="I454" i="25"/>
  <c r="I453" i="25"/>
  <c r="I452" i="25"/>
  <c r="I451" i="25"/>
  <c r="I450" i="25"/>
  <c r="I449" i="25"/>
  <c r="I448" i="25"/>
  <c r="I447" i="25"/>
  <c r="I446" i="25"/>
  <c r="I445" i="25"/>
  <c r="I444" i="25"/>
  <c r="I443" i="25"/>
  <c r="I442" i="25"/>
  <c r="I441" i="25"/>
  <c r="I440" i="25"/>
  <c r="I439" i="25"/>
  <c r="I438" i="25"/>
  <c r="I437" i="25"/>
  <c r="I436" i="25"/>
  <c r="I435" i="25"/>
  <c r="I434" i="25"/>
  <c r="I433" i="25"/>
  <c r="I432" i="25"/>
  <c r="I431" i="25"/>
  <c r="I430" i="25"/>
  <c r="I429" i="25"/>
  <c r="I428" i="25"/>
  <c r="I427" i="25"/>
  <c r="I426" i="25"/>
  <c r="I425" i="25"/>
  <c r="I424" i="25"/>
  <c r="I423" i="25"/>
  <c r="I422" i="25"/>
  <c r="I421" i="25"/>
  <c r="I420" i="25"/>
  <c r="I419" i="25"/>
  <c r="I418" i="25"/>
  <c r="I417" i="25"/>
  <c r="I416" i="25"/>
  <c r="I415" i="25"/>
  <c r="I414" i="25"/>
  <c r="I413" i="25"/>
  <c r="I412" i="25"/>
  <c r="I411" i="25"/>
  <c r="I410" i="25"/>
  <c r="I409" i="25"/>
  <c r="I408" i="25"/>
  <c r="I407" i="25"/>
  <c r="I406" i="25"/>
  <c r="I405" i="25"/>
  <c r="I404" i="25"/>
  <c r="I403" i="25"/>
  <c r="I402" i="25"/>
  <c r="I401" i="25"/>
  <c r="I400" i="25"/>
  <c r="I399" i="25"/>
  <c r="I398" i="25"/>
  <c r="I397" i="25"/>
  <c r="I396" i="25"/>
  <c r="I395" i="25"/>
  <c r="I394" i="25"/>
  <c r="I393" i="25"/>
  <c r="I392" i="25"/>
  <c r="I391" i="25"/>
  <c r="I390" i="25"/>
  <c r="I389" i="25"/>
  <c r="I388" i="25"/>
  <c r="I387" i="25"/>
  <c r="I386" i="25"/>
  <c r="I385" i="25"/>
  <c r="I384" i="25"/>
  <c r="I383" i="25"/>
  <c r="I382" i="25"/>
  <c r="I381" i="25"/>
  <c r="I380" i="25"/>
  <c r="I379" i="25"/>
  <c r="I378" i="25"/>
  <c r="I377" i="25"/>
  <c r="I376" i="25"/>
  <c r="I375" i="25"/>
  <c r="I374" i="25"/>
  <c r="I373" i="25"/>
  <c r="I372" i="25"/>
  <c r="I371" i="25"/>
  <c r="I370" i="25"/>
  <c r="I369" i="25"/>
  <c r="I368" i="25"/>
  <c r="I367" i="25"/>
  <c r="I366" i="25"/>
  <c r="I365" i="25"/>
  <c r="I364" i="25"/>
  <c r="I363" i="25"/>
  <c r="I362" i="25"/>
  <c r="I361" i="25"/>
  <c r="I360" i="25"/>
  <c r="I359" i="25"/>
  <c r="I358" i="25"/>
  <c r="I357" i="25"/>
  <c r="I356" i="25"/>
  <c r="I355" i="25"/>
  <c r="I354" i="25"/>
  <c r="I353" i="25"/>
  <c r="I352" i="25"/>
  <c r="I351" i="25"/>
  <c r="I350" i="25"/>
  <c r="I349" i="25"/>
  <c r="I348" i="25"/>
  <c r="I347" i="25"/>
  <c r="I346" i="25"/>
  <c r="I345" i="25"/>
  <c r="I344" i="25"/>
  <c r="I343" i="25"/>
  <c r="I342" i="25"/>
  <c r="I341" i="25"/>
  <c r="I340" i="25"/>
  <c r="I339" i="25"/>
  <c r="I338" i="25"/>
  <c r="I337" i="25"/>
  <c r="I336" i="25"/>
  <c r="I335" i="25"/>
  <c r="I334" i="25"/>
  <c r="I333" i="25"/>
  <c r="I332" i="25"/>
  <c r="I331" i="25"/>
  <c r="I330" i="25"/>
  <c r="I329" i="25"/>
  <c r="I328" i="25"/>
  <c r="I327" i="25"/>
  <c r="I326" i="25"/>
  <c r="I325" i="25"/>
  <c r="I324" i="25"/>
  <c r="I323" i="25"/>
  <c r="I322" i="25"/>
  <c r="I321" i="25"/>
  <c r="I320" i="25"/>
  <c r="I319" i="25"/>
  <c r="I318" i="25"/>
  <c r="I317" i="25"/>
  <c r="I316" i="25"/>
  <c r="I315" i="25"/>
  <c r="I314" i="25"/>
  <c r="I313" i="25"/>
  <c r="I312" i="25"/>
  <c r="I311" i="25"/>
  <c r="I310" i="25"/>
  <c r="I309" i="25"/>
  <c r="I308" i="25"/>
  <c r="I307" i="25"/>
  <c r="I306" i="25"/>
  <c r="I305" i="25"/>
  <c r="I304" i="25"/>
  <c r="I303" i="25"/>
  <c r="I302" i="25"/>
  <c r="I301" i="25"/>
  <c r="I300" i="25"/>
  <c r="I299" i="25"/>
  <c r="I298" i="25"/>
  <c r="I297" i="25"/>
  <c r="I296" i="25"/>
  <c r="I295" i="25"/>
  <c r="I294" i="25"/>
  <c r="I293" i="25"/>
  <c r="I292" i="25"/>
  <c r="I291" i="25"/>
  <c r="I290" i="25"/>
  <c r="I289" i="25"/>
  <c r="I288" i="25"/>
  <c r="I287" i="25"/>
  <c r="I286" i="25"/>
  <c r="I285" i="25"/>
  <c r="I284" i="25"/>
  <c r="I281" i="25"/>
  <c r="I280" i="25"/>
  <c r="I278" i="25"/>
  <c r="I277" i="25"/>
  <c r="I259" i="25"/>
  <c r="I258" i="25"/>
  <c r="I256" i="25"/>
  <c r="I255" i="25"/>
  <c r="I237" i="25"/>
  <c r="I236" i="25"/>
  <c r="I234" i="25"/>
  <c r="I233" i="25"/>
  <c r="I215" i="25"/>
  <c r="I214" i="25"/>
  <c r="I212" i="25"/>
  <c r="I211" i="25"/>
  <c r="I197" i="25"/>
  <c r="I196" i="25"/>
  <c r="I195" i="25"/>
  <c r="I192" i="25"/>
  <c r="I190" i="25"/>
  <c r="I189" i="25"/>
  <c r="I175" i="25"/>
  <c r="I174" i="25"/>
  <c r="I173" i="25"/>
  <c r="I170" i="25"/>
  <c r="I168" i="25"/>
  <c r="I167" i="25"/>
  <c r="I153" i="25"/>
  <c r="I152" i="25"/>
  <c r="I151" i="25"/>
  <c r="I148" i="25"/>
  <c r="I146" i="25"/>
  <c r="I145" i="25"/>
  <c r="I131" i="25"/>
  <c r="I130" i="25"/>
  <c r="I129" i="25"/>
  <c r="I126" i="25"/>
  <c r="I124" i="25"/>
  <c r="I123" i="25"/>
  <c r="I109" i="25"/>
  <c r="I108" i="25"/>
  <c r="I106" i="25"/>
  <c r="I101" i="25"/>
  <c r="I97" i="25"/>
  <c r="I95" i="25"/>
  <c r="I93" i="25"/>
  <c r="I36" i="25"/>
  <c r="I31" i="25"/>
  <c r="I14" i="25"/>
  <c r="I2" i="18"/>
  <c r="I750" i="10"/>
  <c r="I749" i="10"/>
  <c r="I748" i="10"/>
  <c r="I747" i="10"/>
  <c r="I746" i="10"/>
  <c r="I745" i="10"/>
  <c r="I744" i="10"/>
  <c r="I743" i="10"/>
  <c r="I742" i="10"/>
  <c r="I741" i="10"/>
  <c r="I740" i="10"/>
  <c r="I739" i="10"/>
  <c r="I738" i="10"/>
  <c r="I737" i="10"/>
  <c r="I736" i="10"/>
  <c r="I735" i="10"/>
  <c r="I734" i="10"/>
  <c r="I733" i="10"/>
  <c r="I732" i="10"/>
  <c r="I731" i="10"/>
  <c r="I730" i="10"/>
  <c r="I729" i="10"/>
  <c r="I728" i="10"/>
  <c r="I727" i="10"/>
  <c r="I726" i="10"/>
  <c r="I725" i="10"/>
  <c r="I724" i="10"/>
  <c r="I723" i="10"/>
  <c r="I722" i="10"/>
  <c r="I721" i="10"/>
  <c r="I720" i="10"/>
  <c r="I719" i="10"/>
  <c r="I718" i="10"/>
  <c r="I717" i="10"/>
  <c r="I716" i="10"/>
  <c r="I715" i="10"/>
  <c r="I714" i="10"/>
  <c r="I713" i="10"/>
  <c r="I712" i="10"/>
  <c r="I711" i="10"/>
  <c r="I710" i="10"/>
  <c r="I709" i="10"/>
  <c r="I708" i="10"/>
  <c r="I707" i="10"/>
  <c r="I706" i="10"/>
  <c r="I705" i="10"/>
  <c r="I704" i="10"/>
  <c r="I703" i="10"/>
  <c r="I702" i="10"/>
  <c r="I701" i="10"/>
  <c r="I700" i="10"/>
  <c r="I699" i="10"/>
  <c r="I698" i="10"/>
  <c r="I697" i="10"/>
  <c r="I696" i="10"/>
  <c r="I695" i="10"/>
  <c r="I694" i="10"/>
  <c r="I693" i="10"/>
  <c r="I692" i="10"/>
  <c r="I691" i="10"/>
  <c r="I690" i="10"/>
  <c r="I689" i="10"/>
  <c r="I688" i="10"/>
  <c r="I687" i="10"/>
  <c r="I686" i="10"/>
  <c r="I685" i="10"/>
  <c r="I684" i="10"/>
  <c r="I683" i="10"/>
  <c r="I682" i="10"/>
  <c r="I681" i="10"/>
  <c r="I680" i="10"/>
  <c r="I679" i="10"/>
  <c r="I678" i="10"/>
  <c r="I677" i="10"/>
  <c r="I676" i="10"/>
  <c r="I675" i="10"/>
  <c r="I674" i="10"/>
  <c r="I673" i="10"/>
  <c r="I672" i="10"/>
  <c r="I671" i="10"/>
  <c r="I670" i="10"/>
  <c r="I669" i="10"/>
  <c r="I668" i="10"/>
  <c r="I667" i="10"/>
  <c r="I666" i="10"/>
  <c r="I665" i="10"/>
  <c r="I664" i="10"/>
  <c r="I663" i="10"/>
  <c r="I662" i="10"/>
  <c r="I661" i="10"/>
  <c r="I660" i="10"/>
  <c r="I659" i="10"/>
  <c r="I658" i="10"/>
  <c r="I657" i="10"/>
  <c r="I656" i="10"/>
  <c r="I655" i="10"/>
  <c r="I654" i="10"/>
  <c r="I653" i="10"/>
  <c r="I652" i="10"/>
  <c r="I651" i="10"/>
  <c r="I650" i="10"/>
  <c r="I649" i="10"/>
  <c r="I648" i="10"/>
  <c r="I647" i="10"/>
  <c r="I646" i="10"/>
  <c r="I64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29" i="10"/>
  <c r="I628" i="10"/>
  <c r="I627" i="10"/>
  <c r="I626" i="10"/>
  <c r="I625" i="10"/>
  <c r="I624" i="10"/>
  <c r="I623" i="10"/>
  <c r="I622" i="10"/>
  <c r="I621" i="10"/>
  <c r="I620" i="10"/>
  <c r="I619" i="10"/>
  <c r="I618" i="10"/>
  <c r="I617" i="10"/>
  <c r="I616" i="10"/>
  <c r="I615" i="10"/>
  <c r="I614" i="10"/>
  <c r="I613" i="10"/>
  <c r="I612" i="10"/>
  <c r="I611" i="10"/>
  <c r="I610" i="10"/>
  <c r="I609" i="10"/>
  <c r="I608" i="10"/>
  <c r="I607" i="10"/>
  <c r="I606" i="10"/>
  <c r="I605" i="10"/>
  <c r="I604" i="10"/>
  <c r="I603" i="10"/>
  <c r="I602" i="10"/>
  <c r="I601" i="10"/>
  <c r="I600" i="10"/>
  <c r="I599" i="10"/>
  <c r="I598" i="10"/>
  <c r="I597" i="10"/>
  <c r="I596" i="10"/>
  <c r="I595" i="10"/>
  <c r="I594" i="10"/>
  <c r="I593" i="10"/>
  <c r="I592" i="10"/>
  <c r="I591" i="10"/>
  <c r="I590" i="10"/>
  <c r="I589" i="10"/>
  <c r="I588" i="10"/>
  <c r="I587" i="10"/>
  <c r="I586" i="10"/>
  <c r="I585" i="10"/>
  <c r="I584" i="10"/>
  <c r="I583" i="10"/>
  <c r="I582" i="10"/>
  <c r="I581" i="10"/>
  <c r="I580" i="10"/>
  <c r="I579" i="10"/>
  <c r="I578" i="10"/>
  <c r="I577" i="10"/>
  <c r="I576" i="10"/>
  <c r="I575" i="10"/>
  <c r="I574" i="10"/>
  <c r="I573" i="10"/>
  <c r="I572" i="10"/>
  <c r="I571" i="10"/>
  <c r="I570" i="10"/>
  <c r="I569" i="10"/>
  <c r="I568" i="10"/>
  <c r="I567" i="10"/>
  <c r="I566" i="10"/>
  <c r="I565" i="10"/>
  <c r="I564" i="10"/>
  <c r="I563" i="10"/>
  <c r="I562" i="10"/>
  <c r="I561" i="10"/>
  <c r="I560" i="10"/>
  <c r="I559" i="10"/>
  <c r="I558" i="10"/>
  <c r="I557" i="10"/>
  <c r="I556" i="10"/>
  <c r="I555" i="10"/>
  <c r="I554" i="10"/>
  <c r="I553" i="10"/>
  <c r="I552" i="10"/>
  <c r="I551" i="10"/>
  <c r="I550" i="10"/>
  <c r="I549" i="10"/>
  <c r="I548" i="10"/>
  <c r="I547" i="10"/>
  <c r="I546" i="10"/>
  <c r="I545" i="10"/>
  <c r="I544" i="10"/>
  <c r="I543" i="10"/>
  <c r="I542" i="10"/>
  <c r="I541" i="10"/>
  <c r="I540" i="10"/>
  <c r="I539" i="10"/>
  <c r="I538" i="10"/>
  <c r="I537" i="10"/>
  <c r="I536" i="10"/>
  <c r="I535" i="10"/>
  <c r="I534" i="10"/>
  <c r="I533" i="10"/>
  <c r="I532" i="10"/>
  <c r="I531" i="10"/>
  <c r="I530" i="10"/>
  <c r="I529" i="10"/>
  <c r="I528" i="10"/>
  <c r="I527" i="10"/>
  <c r="I526" i="10"/>
  <c r="I525" i="10"/>
  <c r="I524" i="10"/>
  <c r="I523" i="10"/>
  <c r="I522" i="10"/>
  <c r="I521" i="10"/>
  <c r="I520" i="10"/>
  <c r="I519" i="10"/>
  <c r="I518" i="10"/>
  <c r="I517" i="10"/>
  <c r="I516" i="10"/>
  <c r="I515" i="10"/>
  <c r="I514" i="10"/>
  <c r="I513" i="10"/>
  <c r="I512" i="10"/>
  <c r="I511" i="10"/>
  <c r="I510" i="10"/>
  <c r="I509" i="10"/>
  <c r="I508" i="10"/>
  <c r="I507" i="10"/>
  <c r="I506" i="10"/>
  <c r="I505" i="10"/>
  <c r="I504" i="10"/>
  <c r="I503" i="10"/>
  <c r="I502" i="10"/>
  <c r="I501" i="10"/>
  <c r="I500" i="10"/>
  <c r="I499" i="10"/>
  <c r="I498" i="10"/>
  <c r="I497" i="10"/>
  <c r="I496" i="10"/>
  <c r="I495" i="10"/>
  <c r="I494" i="10"/>
  <c r="I493" i="10"/>
  <c r="I492" i="10"/>
  <c r="I491" i="10"/>
  <c r="I490" i="10"/>
  <c r="I489" i="10"/>
  <c r="I488" i="10"/>
  <c r="I487" i="10"/>
  <c r="I486" i="10"/>
  <c r="I485" i="10"/>
  <c r="I484" i="10"/>
  <c r="I483" i="10"/>
  <c r="I482" i="10"/>
  <c r="I481" i="10"/>
  <c r="I480" i="10"/>
  <c r="I479" i="10"/>
  <c r="I478" i="10"/>
  <c r="I477" i="10"/>
  <c r="I476" i="10"/>
  <c r="I475" i="10"/>
  <c r="I474" i="10"/>
  <c r="I473" i="10"/>
  <c r="I472" i="10"/>
  <c r="I471" i="10"/>
  <c r="I470" i="10"/>
  <c r="I469" i="10"/>
  <c r="I468" i="10"/>
  <c r="I467" i="10"/>
  <c r="I466" i="10"/>
  <c r="I465" i="10"/>
  <c r="I464" i="10"/>
  <c r="I463" i="10"/>
  <c r="I462" i="10"/>
  <c r="I461" i="10"/>
  <c r="I460" i="10"/>
  <c r="I459" i="10"/>
  <c r="I458" i="10"/>
  <c r="I457" i="10"/>
  <c r="I456" i="10"/>
  <c r="I455" i="10"/>
  <c r="I454" i="10"/>
  <c r="I453" i="10"/>
  <c r="I452" i="10"/>
  <c r="I451" i="10"/>
  <c r="I450" i="10"/>
  <c r="I449" i="10"/>
  <c r="I448" i="10"/>
  <c r="I447" i="10"/>
  <c r="I446" i="10"/>
  <c r="I445" i="10"/>
  <c r="I444" i="10"/>
  <c r="I443" i="10"/>
  <c r="I442" i="10"/>
  <c r="I441" i="10"/>
  <c r="I440" i="10"/>
  <c r="I439" i="10"/>
  <c r="I438" i="10"/>
  <c r="I437" i="10"/>
  <c r="I436" i="10"/>
  <c r="I435" i="10"/>
  <c r="I434" i="10"/>
  <c r="I433" i="10"/>
  <c r="I432" i="10"/>
  <c r="I431" i="10"/>
  <c r="I430" i="10"/>
  <c r="I429" i="10"/>
  <c r="I428" i="10"/>
  <c r="I427" i="10"/>
  <c r="I426" i="10"/>
  <c r="I425" i="10"/>
  <c r="I424" i="10"/>
  <c r="I423" i="10"/>
  <c r="I422" i="10"/>
  <c r="I421" i="10"/>
  <c r="I420" i="10"/>
  <c r="I419" i="10"/>
  <c r="I418" i="10"/>
  <c r="I417" i="10"/>
  <c r="I416" i="10"/>
  <c r="I415" i="10"/>
  <c r="I414" i="10"/>
  <c r="I413" i="10"/>
  <c r="I412" i="10"/>
  <c r="I411" i="10"/>
  <c r="I410" i="10"/>
  <c r="I409" i="10"/>
  <c r="I408" i="10"/>
  <c r="I407" i="10"/>
  <c r="I406" i="10"/>
  <c r="I405" i="10"/>
  <c r="I404" i="10"/>
  <c r="I403" i="10"/>
  <c r="I402" i="10"/>
  <c r="I401" i="10"/>
  <c r="I400" i="10"/>
  <c r="I399" i="10"/>
  <c r="I398" i="10"/>
  <c r="I397" i="10"/>
  <c r="I396" i="10"/>
  <c r="I395" i="10"/>
  <c r="I394" i="10"/>
  <c r="I393" i="10"/>
  <c r="I392" i="10"/>
  <c r="I391" i="10"/>
  <c r="I390" i="10"/>
  <c r="I389" i="10"/>
  <c r="I388" i="10"/>
  <c r="I387" i="10"/>
  <c r="I386" i="10"/>
  <c r="I385" i="10"/>
  <c r="I384" i="10"/>
  <c r="I383" i="10"/>
  <c r="I382" i="10"/>
  <c r="I381" i="10"/>
  <c r="I380" i="10"/>
  <c r="I379" i="10"/>
  <c r="I378" i="10"/>
  <c r="I377" i="10"/>
  <c r="I376" i="10"/>
  <c r="I375" i="10"/>
  <c r="I374" i="10"/>
  <c r="I373" i="10"/>
  <c r="I372" i="10"/>
  <c r="I371" i="10"/>
  <c r="I370" i="10"/>
  <c r="I369" i="10"/>
  <c r="I368" i="10"/>
  <c r="I367" i="10"/>
  <c r="I366" i="10"/>
  <c r="I365" i="10"/>
  <c r="I364" i="10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69" i="10"/>
  <c r="I60" i="10"/>
  <c r="K6" i="26"/>
  <c r="K7" i="26" s="1"/>
  <c r="J6" i="26"/>
  <c r="J7" i="26" s="1"/>
  <c r="I6" i="26"/>
  <c r="I7" i="26" s="1"/>
  <c r="H6" i="26"/>
  <c r="H7" i="26" s="1"/>
  <c r="G6" i="26"/>
  <c r="G7" i="26" s="1"/>
  <c r="F6" i="26"/>
  <c r="F7" i="26" s="1"/>
  <c r="E6" i="26"/>
  <c r="E7" i="26" s="1"/>
  <c r="D6" i="26"/>
  <c r="D7" i="26" s="1"/>
  <c r="C6" i="26"/>
  <c r="C7" i="26" s="1"/>
  <c r="B242" i="16"/>
  <c r="B753" i="25"/>
  <c r="L750" i="25"/>
  <c r="K750" i="25"/>
  <c r="H750" i="25"/>
  <c r="L749" i="25"/>
  <c r="K749" i="25"/>
  <c r="H749" i="25"/>
  <c r="L748" i="25"/>
  <c r="K748" i="25"/>
  <c r="H748" i="25"/>
  <c r="L747" i="25"/>
  <c r="K747" i="25"/>
  <c r="H747" i="25"/>
  <c r="L746" i="25"/>
  <c r="K746" i="25"/>
  <c r="H746" i="25"/>
  <c r="L745" i="25"/>
  <c r="K745" i="25"/>
  <c r="H745" i="25"/>
  <c r="L744" i="25"/>
  <c r="K744" i="25"/>
  <c r="H744" i="25"/>
  <c r="L743" i="25"/>
  <c r="K743" i="25"/>
  <c r="H743" i="25"/>
  <c r="L742" i="25"/>
  <c r="K742" i="25"/>
  <c r="H742" i="25"/>
  <c r="L741" i="25"/>
  <c r="K741" i="25"/>
  <c r="H741" i="25"/>
  <c r="L740" i="25"/>
  <c r="K740" i="25"/>
  <c r="H740" i="25"/>
  <c r="L739" i="25"/>
  <c r="K739" i="25"/>
  <c r="H739" i="25"/>
  <c r="L738" i="25"/>
  <c r="K738" i="25"/>
  <c r="H738" i="25"/>
  <c r="L737" i="25"/>
  <c r="K737" i="25"/>
  <c r="H737" i="25"/>
  <c r="L736" i="25"/>
  <c r="K736" i="25"/>
  <c r="H736" i="25"/>
  <c r="L735" i="25"/>
  <c r="K735" i="25"/>
  <c r="H735" i="25"/>
  <c r="L734" i="25"/>
  <c r="K734" i="25"/>
  <c r="H734" i="25"/>
  <c r="L733" i="25"/>
  <c r="K733" i="25"/>
  <c r="H733" i="25"/>
  <c r="L732" i="25"/>
  <c r="K732" i="25"/>
  <c r="H732" i="25"/>
  <c r="L731" i="25"/>
  <c r="K731" i="25"/>
  <c r="H731" i="25"/>
  <c r="L730" i="25"/>
  <c r="K730" i="25"/>
  <c r="H730" i="25"/>
  <c r="L729" i="25"/>
  <c r="K729" i="25"/>
  <c r="H729" i="25"/>
  <c r="L728" i="25"/>
  <c r="K728" i="25"/>
  <c r="H728" i="25"/>
  <c r="L727" i="25"/>
  <c r="K727" i="25"/>
  <c r="H727" i="25"/>
  <c r="L726" i="25"/>
  <c r="K726" i="25"/>
  <c r="H726" i="25"/>
  <c r="L725" i="25"/>
  <c r="K725" i="25"/>
  <c r="H725" i="25"/>
  <c r="L724" i="25"/>
  <c r="K724" i="25"/>
  <c r="H724" i="25"/>
  <c r="L723" i="25"/>
  <c r="K723" i="25"/>
  <c r="H723" i="25"/>
  <c r="L722" i="25"/>
  <c r="K722" i="25"/>
  <c r="H722" i="25"/>
  <c r="L721" i="25"/>
  <c r="K721" i="25"/>
  <c r="H721" i="25"/>
  <c r="L720" i="25"/>
  <c r="K720" i="25"/>
  <c r="H720" i="25"/>
  <c r="L719" i="25"/>
  <c r="K719" i="25"/>
  <c r="H719" i="25"/>
  <c r="L718" i="25"/>
  <c r="K718" i="25"/>
  <c r="H718" i="25"/>
  <c r="L717" i="25"/>
  <c r="K717" i="25"/>
  <c r="H717" i="25"/>
  <c r="L716" i="25"/>
  <c r="K716" i="25"/>
  <c r="H716" i="25"/>
  <c r="L715" i="25"/>
  <c r="K715" i="25"/>
  <c r="H715" i="25"/>
  <c r="L714" i="25"/>
  <c r="K714" i="25"/>
  <c r="H714" i="25"/>
  <c r="L713" i="25"/>
  <c r="K713" i="25"/>
  <c r="H713" i="25"/>
  <c r="L712" i="25"/>
  <c r="K712" i="25"/>
  <c r="H712" i="25"/>
  <c r="L711" i="25"/>
  <c r="K711" i="25"/>
  <c r="H711" i="25"/>
  <c r="L710" i="25"/>
  <c r="K710" i="25"/>
  <c r="H710" i="25"/>
  <c r="L709" i="25"/>
  <c r="K709" i="25"/>
  <c r="H709" i="25"/>
  <c r="L708" i="25"/>
  <c r="K708" i="25"/>
  <c r="H708" i="25"/>
  <c r="L707" i="25"/>
  <c r="K707" i="25"/>
  <c r="H707" i="25"/>
  <c r="L706" i="25"/>
  <c r="K706" i="25"/>
  <c r="H706" i="25"/>
  <c r="L705" i="25"/>
  <c r="K705" i="25"/>
  <c r="H705" i="25"/>
  <c r="L704" i="25"/>
  <c r="K704" i="25"/>
  <c r="H704" i="25"/>
  <c r="L703" i="25"/>
  <c r="K703" i="25"/>
  <c r="H703" i="25"/>
  <c r="L702" i="25"/>
  <c r="K702" i="25"/>
  <c r="H702" i="25"/>
  <c r="L701" i="25"/>
  <c r="K701" i="25"/>
  <c r="H701" i="25"/>
  <c r="L700" i="25"/>
  <c r="K700" i="25"/>
  <c r="H700" i="25"/>
  <c r="L699" i="25"/>
  <c r="K699" i="25"/>
  <c r="H699" i="25"/>
  <c r="L698" i="25"/>
  <c r="K698" i="25"/>
  <c r="H698" i="25"/>
  <c r="L697" i="25"/>
  <c r="K697" i="25"/>
  <c r="H697" i="25"/>
  <c r="L696" i="25"/>
  <c r="K696" i="25"/>
  <c r="H696" i="25"/>
  <c r="L695" i="25"/>
  <c r="K695" i="25"/>
  <c r="H695" i="25"/>
  <c r="L694" i="25"/>
  <c r="K694" i="25"/>
  <c r="H694" i="25"/>
  <c r="L693" i="25"/>
  <c r="K693" i="25"/>
  <c r="H693" i="25"/>
  <c r="L692" i="25"/>
  <c r="K692" i="25"/>
  <c r="H692" i="25"/>
  <c r="L691" i="25"/>
  <c r="K691" i="25"/>
  <c r="H691" i="25"/>
  <c r="L690" i="25"/>
  <c r="K690" i="25"/>
  <c r="H690" i="25"/>
  <c r="L689" i="25"/>
  <c r="K689" i="25"/>
  <c r="H689" i="25"/>
  <c r="L688" i="25"/>
  <c r="K688" i="25"/>
  <c r="H688" i="25"/>
  <c r="L687" i="25"/>
  <c r="K687" i="25"/>
  <c r="H687" i="25"/>
  <c r="L686" i="25"/>
  <c r="K686" i="25"/>
  <c r="H686" i="25"/>
  <c r="L685" i="25"/>
  <c r="K685" i="25"/>
  <c r="H685" i="25"/>
  <c r="L684" i="25"/>
  <c r="K684" i="25"/>
  <c r="H684" i="25"/>
  <c r="L683" i="25"/>
  <c r="K683" i="25"/>
  <c r="H683" i="25"/>
  <c r="L682" i="25"/>
  <c r="K682" i="25"/>
  <c r="H682" i="25"/>
  <c r="L681" i="25"/>
  <c r="K681" i="25"/>
  <c r="H681" i="25"/>
  <c r="L680" i="25"/>
  <c r="K680" i="25"/>
  <c r="H680" i="25"/>
  <c r="L679" i="25"/>
  <c r="K679" i="25"/>
  <c r="H679" i="25"/>
  <c r="L678" i="25"/>
  <c r="K678" i="25"/>
  <c r="H678" i="25"/>
  <c r="L677" i="25"/>
  <c r="K677" i="25"/>
  <c r="H677" i="25"/>
  <c r="L676" i="25"/>
  <c r="K676" i="25"/>
  <c r="H676" i="25"/>
  <c r="L675" i="25"/>
  <c r="K675" i="25"/>
  <c r="H675" i="25"/>
  <c r="L674" i="25"/>
  <c r="K674" i="25"/>
  <c r="H674" i="25"/>
  <c r="L673" i="25"/>
  <c r="K673" i="25"/>
  <c r="H673" i="25"/>
  <c r="L672" i="25"/>
  <c r="K672" i="25"/>
  <c r="H672" i="25"/>
  <c r="L671" i="25"/>
  <c r="K671" i="25"/>
  <c r="H671" i="25"/>
  <c r="L670" i="25"/>
  <c r="K670" i="25"/>
  <c r="H670" i="25"/>
  <c r="L669" i="25"/>
  <c r="K669" i="25"/>
  <c r="H669" i="25"/>
  <c r="L668" i="25"/>
  <c r="K668" i="25"/>
  <c r="H668" i="25"/>
  <c r="L667" i="25"/>
  <c r="K667" i="25"/>
  <c r="H667" i="25"/>
  <c r="L666" i="25"/>
  <c r="K666" i="25"/>
  <c r="H666" i="25"/>
  <c r="L665" i="25"/>
  <c r="K665" i="25"/>
  <c r="H665" i="25"/>
  <c r="L664" i="25"/>
  <c r="K664" i="25"/>
  <c r="H664" i="25"/>
  <c r="L663" i="25"/>
  <c r="K663" i="25"/>
  <c r="H663" i="25"/>
  <c r="L662" i="25"/>
  <c r="K662" i="25"/>
  <c r="H662" i="25"/>
  <c r="L661" i="25"/>
  <c r="K661" i="25"/>
  <c r="H661" i="25"/>
  <c r="L660" i="25"/>
  <c r="K660" i="25"/>
  <c r="H660" i="25"/>
  <c r="L659" i="25"/>
  <c r="K659" i="25"/>
  <c r="H659" i="25"/>
  <c r="L658" i="25"/>
  <c r="K658" i="25"/>
  <c r="H658" i="25"/>
  <c r="L657" i="25"/>
  <c r="K657" i="25"/>
  <c r="H657" i="25"/>
  <c r="L656" i="25"/>
  <c r="K656" i="25"/>
  <c r="H656" i="25"/>
  <c r="L655" i="25"/>
  <c r="K655" i="25"/>
  <c r="H655" i="25"/>
  <c r="L654" i="25"/>
  <c r="K654" i="25"/>
  <c r="H654" i="25"/>
  <c r="L653" i="25"/>
  <c r="K653" i="25"/>
  <c r="H653" i="25"/>
  <c r="L652" i="25"/>
  <c r="K652" i="25"/>
  <c r="H652" i="25"/>
  <c r="L651" i="25"/>
  <c r="K651" i="25"/>
  <c r="H651" i="25"/>
  <c r="L650" i="25"/>
  <c r="K650" i="25"/>
  <c r="H650" i="25"/>
  <c r="L649" i="25"/>
  <c r="K649" i="25"/>
  <c r="H649" i="25"/>
  <c r="L648" i="25"/>
  <c r="K648" i="25"/>
  <c r="H648" i="25"/>
  <c r="L647" i="25"/>
  <c r="K647" i="25"/>
  <c r="H647" i="25"/>
  <c r="L646" i="25"/>
  <c r="K646" i="25"/>
  <c r="H646" i="25"/>
  <c r="L645" i="25"/>
  <c r="K645" i="25"/>
  <c r="H645" i="25"/>
  <c r="L644" i="25"/>
  <c r="K644" i="25"/>
  <c r="H644" i="25"/>
  <c r="L643" i="25"/>
  <c r="K643" i="25"/>
  <c r="H643" i="25"/>
  <c r="L642" i="25"/>
  <c r="K642" i="25"/>
  <c r="H642" i="25"/>
  <c r="L641" i="25"/>
  <c r="K641" i="25"/>
  <c r="H641" i="25"/>
  <c r="L640" i="25"/>
  <c r="K640" i="25"/>
  <c r="H640" i="25"/>
  <c r="L639" i="25"/>
  <c r="K639" i="25"/>
  <c r="H639" i="25"/>
  <c r="L638" i="25"/>
  <c r="K638" i="25"/>
  <c r="H638" i="25"/>
  <c r="L637" i="25"/>
  <c r="K637" i="25"/>
  <c r="H637" i="25"/>
  <c r="L636" i="25"/>
  <c r="K636" i="25"/>
  <c r="H636" i="25"/>
  <c r="L635" i="25"/>
  <c r="K635" i="25"/>
  <c r="H635" i="25"/>
  <c r="L634" i="25"/>
  <c r="K634" i="25"/>
  <c r="H634" i="25"/>
  <c r="L633" i="25"/>
  <c r="K633" i="25"/>
  <c r="H633" i="25"/>
  <c r="L632" i="25"/>
  <c r="K632" i="25"/>
  <c r="H632" i="25"/>
  <c r="L631" i="25"/>
  <c r="K631" i="25"/>
  <c r="H631" i="25"/>
  <c r="L630" i="25"/>
  <c r="K630" i="25"/>
  <c r="H630" i="25"/>
  <c r="L629" i="25"/>
  <c r="K629" i="25"/>
  <c r="H629" i="25"/>
  <c r="L628" i="25"/>
  <c r="K628" i="25"/>
  <c r="H628" i="25"/>
  <c r="L627" i="25"/>
  <c r="K627" i="25"/>
  <c r="H627" i="25"/>
  <c r="L626" i="25"/>
  <c r="K626" i="25"/>
  <c r="H626" i="25"/>
  <c r="L625" i="25"/>
  <c r="K625" i="25"/>
  <c r="H625" i="25"/>
  <c r="L624" i="25"/>
  <c r="K624" i="25"/>
  <c r="H624" i="25"/>
  <c r="L623" i="25"/>
  <c r="K623" i="25"/>
  <c r="H623" i="25"/>
  <c r="L622" i="25"/>
  <c r="K622" i="25"/>
  <c r="H622" i="25"/>
  <c r="L621" i="25"/>
  <c r="K621" i="25"/>
  <c r="H621" i="25"/>
  <c r="L620" i="25"/>
  <c r="K620" i="25"/>
  <c r="H620" i="25"/>
  <c r="L619" i="25"/>
  <c r="K619" i="25"/>
  <c r="H619" i="25"/>
  <c r="L618" i="25"/>
  <c r="K618" i="25"/>
  <c r="H618" i="25"/>
  <c r="L617" i="25"/>
  <c r="K617" i="25"/>
  <c r="H617" i="25"/>
  <c r="L616" i="25"/>
  <c r="K616" i="25"/>
  <c r="H616" i="25"/>
  <c r="L615" i="25"/>
  <c r="K615" i="25"/>
  <c r="H615" i="25"/>
  <c r="L614" i="25"/>
  <c r="K614" i="25"/>
  <c r="H614" i="25"/>
  <c r="L613" i="25"/>
  <c r="K613" i="25"/>
  <c r="H613" i="25"/>
  <c r="L612" i="25"/>
  <c r="K612" i="25"/>
  <c r="H612" i="25"/>
  <c r="L611" i="25"/>
  <c r="K611" i="25"/>
  <c r="H611" i="25"/>
  <c r="L610" i="25"/>
  <c r="K610" i="25"/>
  <c r="H610" i="25"/>
  <c r="L609" i="25"/>
  <c r="K609" i="25"/>
  <c r="H609" i="25"/>
  <c r="L608" i="25"/>
  <c r="K608" i="25"/>
  <c r="H608" i="25"/>
  <c r="L607" i="25"/>
  <c r="K607" i="25"/>
  <c r="H607" i="25"/>
  <c r="L606" i="25"/>
  <c r="K606" i="25"/>
  <c r="H606" i="25"/>
  <c r="L605" i="25"/>
  <c r="K605" i="25"/>
  <c r="H605" i="25"/>
  <c r="L604" i="25"/>
  <c r="K604" i="25"/>
  <c r="H604" i="25"/>
  <c r="L603" i="25"/>
  <c r="K603" i="25"/>
  <c r="H603" i="25"/>
  <c r="L602" i="25"/>
  <c r="K602" i="25"/>
  <c r="H602" i="25"/>
  <c r="L601" i="25"/>
  <c r="K601" i="25"/>
  <c r="H601" i="25"/>
  <c r="L600" i="25"/>
  <c r="K600" i="25"/>
  <c r="H600" i="25"/>
  <c r="L599" i="25"/>
  <c r="K599" i="25"/>
  <c r="H599" i="25"/>
  <c r="L598" i="25"/>
  <c r="K598" i="25"/>
  <c r="H598" i="25"/>
  <c r="L597" i="25"/>
  <c r="K597" i="25"/>
  <c r="H597" i="25"/>
  <c r="L596" i="25"/>
  <c r="K596" i="25"/>
  <c r="H596" i="25"/>
  <c r="L595" i="25"/>
  <c r="K595" i="25"/>
  <c r="H595" i="25"/>
  <c r="L594" i="25"/>
  <c r="K594" i="25"/>
  <c r="H594" i="25"/>
  <c r="L593" i="25"/>
  <c r="K593" i="25"/>
  <c r="H593" i="25"/>
  <c r="L592" i="25"/>
  <c r="K592" i="25"/>
  <c r="H592" i="25"/>
  <c r="L591" i="25"/>
  <c r="K591" i="25"/>
  <c r="H591" i="25"/>
  <c r="L590" i="25"/>
  <c r="K590" i="25"/>
  <c r="H590" i="25"/>
  <c r="L589" i="25"/>
  <c r="K589" i="25"/>
  <c r="H589" i="25"/>
  <c r="L588" i="25"/>
  <c r="K588" i="25"/>
  <c r="H588" i="25"/>
  <c r="L587" i="25"/>
  <c r="K587" i="25"/>
  <c r="H587" i="25"/>
  <c r="L586" i="25"/>
  <c r="K586" i="25"/>
  <c r="H586" i="25"/>
  <c r="L585" i="25"/>
  <c r="K585" i="25"/>
  <c r="H585" i="25"/>
  <c r="L584" i="25"/>
  <c r="K584" i="25"/>
  <c r="H584" i="25"/>
  <c r="L583" i="25"/>
  <c r="K583" i="25"/>
  <c r="H583" i="25"/>
  <c r="L582" i="25"/>
  <c r="K582" i="25"/>
  <c r="H582" i="25"/>
  <c r="L581" i="25"/>
  <c r="K581" i="25"/>
  <c r="H581" i="25"/>
  <c r="L580" i="25"/>
  <c r="K580" i="25"/>
  <c r="H580" i="25"/>
  <c r="L579" i="25"/>
  <c r="K579" i="25"/>
  <c r="H579" i="25"/>
  <c r="L578" i="25"/>
  <c r="K578" i="25"/>
  <c r="H578" i="25"/>
  <c r="L577" i="25"/>
  <c r="K577" i="25"/>
  <c r="H577" i="25"/>
  <c r="L576" i="25"/>
  <c r="K576" i="25"/>
  <c r="H576" i="25"/>
  <c r="L575" i="25"/>
  <c r="K575" i="25"/>
  <c r="H575" i="25"/>
  <c r="L574" i="25"/>
  <c r="K574" i="25"/>
  <c r="H574" i="25"/>
  <c r="L573" i="25"/>
  <c r="K573" i="25"/>
  <c r="H573" i="25"/>
  <c r="L572" i="25"/>
  <c r="K572" i="25"/>
  <c r="H572" i="25"/>
  <c r="L571" i="25"/>
  <c r="K571" i="25"/>
  <c r="H571" i="25"/>
  <c r="L570" i="25"/>
  <c r="K570" i="25"/>
  <c r="H570" i="25"/>
  <c r="L569" i="25"/>
  <c r="K569" i="25"/>
  <c r="H569" i="25"/>
  <c r="L568" i="25"/>
  <c r="K568" i="25"/>
  <c r="H568" i="25"/>
  <c r="L567" i="25"/>
  <c r="K567" i="25"/>
  <c r="H567" i="25"/>
  <c r="L566" i="25"/>
  <c r="K566" i="25"/>
  <c r="H566" i="25"/>
  <c r="L565" i="25"/>
  <c r="K565" i="25"/>
  <c r="H565" i="25"/>
  <c r="L564" i="25"/>
  <c r="K564" i="25"/>
  <c r="H564" i="25"/>
  <c r="L563" i="25"/>
  <c r="K563" i="25"/>
  <c r="H563" i="25"/>
  <c r="L562" i="25"/>
  <c r="K562" i="25"/>
  <c r="H562" i="25"/>
  <c r="L561" i="25"/>
  <c r="K561" i="25"/>
  <c r="H561" i="25"/>
  <c r="L560" i="25"/>
  <c r="K560" i="25"/>
  <c r="H560" i="25"/>
  <c r="L559" i="25"/>
  <c r="K559" i="25"/>
  <c r="H559" i="25"/>
  <c r="L558" i="25"/>
  <c r="K558" i="25"/>
  <c r="H558" i="25"/>
  <c r="L557" i="25"/>
  <c r="K557" i="25"/>
  <c r="H557" i="25"/>
  <c r="L556" i="25"/>
  <c r="K556" i="25"/>
  <c r="H556" i="25"/>
  <c r="L555" i="25"/>
  <c r="K555" i="25"/>
  <c r="H555" i="25"/>
  <c r="L554" i="25"/>
  <c r="K554" i="25"/>
  <c r="H554" i="25"/>
  <c r="L553" i="25"/>
  <c r="K553" i="25"/>
  <c r="H553" i="25"/>
  <c r="L552" i="25"/>
  <c r="K552" i="25"/>
  <c r="H552" i="25"/>
  <c r="L551" i="25"/>
  <c r="K551" i="25"/>
  <c r="H551" i="25"/>
  <c r="L550" i="25"/>
  <c r="K550" i="25"/>
  <c r="H550" i="25"/>
  <c r="L549" i="25"/>
  <c r="K549" i="25"/>
  <c r="H549" i="25"/>
  <c r="L548" i="25"/>
  <c r="K548" i="25"/>
  <c r="H548" i="25"/>
  <c r="L547" i="25"/>
  <c r="K547" i="25"/>
  <c r="H547" i="25"/>
  <c r="L546" i="25"/>
  <c r="K546" i="25"/>
  <c r="H546" i="25"/>
  <c r="L545" i="25"/>
  <c r="K545" i="25"/>
  <c r="H545" i="25"/>
  <c r="L544" i="25"/>
  <c r="K544" i="25"/>
  <c r="H544" i="25"/>
  <c r="L543" i="25"/>
  <c r="K543" i="25"/>
  <c r="H543" i="25"/>
  <c r="L542" i="25"/>
  <c r="K542" i="25"/>
  <c r="H542" i="25"/>
  <c r="L541" i="25"/>
  <c r="K541" i="25"/>
  <c r="H541" i="25"/>
  <c r="L540" i="25"/>
  <c r="K540" i="25"/>
  <c r="H540" i="25"/>
  <c r="L539" i="25"/>
  <c r="K539" i="25"/>
  <c r="H539" i="25"/>
  <c r="L538" i="25"/>
  <c r="K538" i="25"/>
  <c r="H538" i="25"/>
  <c r="L537" i="25"/>
  <c r="K537" i="25"/>
  <c r="H537" i="25"/>
  <c r="L536" i="25"/>
  <c r="K536" i="25"/>
  <c r="H536" i="25"/>
  <c r="L535" i="25"/>
  <c r="K535" i="25"/>
  <c r="H535" i="25"/>
  <c r="L534" i="25"/>
  <c r="K534" i="25"/>
  <c r="H534" i="25"/>
  <c r="L533" i="25"/>
  <c r="K533" i="25"/>
  <c r="H533" i="25"/>
  <c r="L532" i="25"/>
  <c r="K532" i="25"/>
  <c r="H532" i="25"/>
  <c r="L531" i="25"/>
  <c r="K531" i="25"/>
  <c r="H531" i="25"/>
  <c r="L530" i="25"/>
  <c r="K530" i="25"/>
  <c r="H530" i="25"/>
  <c r="L529" i="25"/>
  <c r="K529" i="25"/>
  <c r="H529" i="25"/>
  <c r="L528" i="25"/>
  <c r="K528" i="25"/>
  <c r="H528" i="25"/>
  <c r="L527" i="25"/>
  <c r="K527" i="25"/>
  <c r="H527" i="25"/>
  <c r="L526" i="25"/>
  <c r="K526" i="25"/>
  <c r="H526" i="25"/>
  <c r="L525" i="25"/>
  <c r="K525" i="25"/>
  <c r="H525" i="25"/>
  <c r="L524" i="25"/>
  <c r="K524" i="25"/>
  <c r="H524" i="25"/>
  <c r="L523" i="25"/>
  <c r="K523" i="25"/>
  <c r="H523" i="25"/>
  <c r="L522" i="25"/>
  <c r="K522" i="25"/>
  <c r="H522" i="25"/>
  <c r="L521" i="25"/>
  <c r="K521" i="25"/>
  <c r="H521" i="25"/>
  <c r="L520" i="25"/>
  <c r="K520" i="25"/>
  <c r="H520" i="25"/>
  <c r="L519" i="25"/>
  <c r="K519" i="25"/>
  <c r="H519" i="25"/>
  <c r="L518" i="25"/>
  <c r="K518" i="25"/>
  <c r="H518" i="25"/>
  <c r="L517" i="25"/>
  <c r="K517" i="25"/>
  <c r="H517" i="25"/>
  <c r="L516" i="25"/>
  <c r="K516" i="25"/>
  <c r="H516" i="25"/>
  <c r="L515" i="25"/>
  <c r="K515" i="25"/>
  <c r="H515" i="25"/>
  <c r="L514" i="25"/>
  <c r="K514" i="25"/>
  <c r="H514" i="25"/>
  <c r="L513" i="25"/>
  <c r="K513" i="25"/>
  <c r="H513" i="25"/>
  <c r="L512" i="25"/>
  <c r="K512" i="25"/>
  <c r="H512" i="25"/>
  <c r="L511" i="25"/>
  <c r="K511" i="25"/>
  <c r="H511" i="25"/>
  <c r="L510" i="25"/>
  <c r="K510" i="25"/>
  <c r="H510" i="25"/>
  <c r="L509" i="25"/>
  <c r="K509" i="25"/>
  <c r="H509" i="25"/>
  <c r="L508" i="25"/>
  <c r="K508" i="25"/>
  <c r="H508" i="25"/>
  <c r="L507" i="25"/>
  <c r="K507" i="25"/>
  <c r="H507" i="25"/>
  <c r="L506" i="25"/>
  <c r="K506" i="25"/>
  <c r="H506" i="25"/>
  <c r="L505" i="25"/>
  <c r="K505" i="25"/>
  <c r="H505" i="25"/>
  <c r="L504" i="25"/>
  <c r="K504" i="25"/>
  <c r="H504" i="25"/>
  <c r="L503" i="25"/>
  <c r="K503" i="25"/>
  <c r="H503" i="25"/>
  <c r="L502" i="25"/>
  <c r="K502" i="25"/>
  <c r="H502" i="25"/>
  <c r="L501" i="25"/>
  <c r="K501" i="25"/>
  <c r="H501" i="25"/>
  <c r="L500" i="25"/>
  <c r="K500" i="25"/>
  <c r="H500" i="25"/>
  <c r="L499" i="25"/>
  <c r="K499" i="25"/>
  <c r="H499" i="25"/>
  <c r="L498" i="25"/>
  <c r="K498" i="25"/>
  <c r="H498" i="25"/>
  <c r="L497" i="25"/>
  <c r="K497" i="25"/>
  <c r="H497" i="25"/>
  <c r="L496" i="25"/>
  <c r="K496" i="25"/>
  <c r="H496" i="25"/>
  <c r="L495" i="25"/>
  <c r="K495" i="25"/>
  <c r="H495" i="25"/>
  <c r="L494" i="25"/>
  <c r="K494" i="25"/>
  <c r="H494" i="25"/>
  <c r="L493" i="25"/>
  <c r="K493" i="25"/>
  <c r="H493" i="25"/>
  <c r="L492" i="25"/>
  <c r="K492" i="25"/>
  <c r="H492" i="25"/>
  <c r="L491" i="25"/>
  <c r="K491" i="25"/>
  <c r="H491" i="25"/>
  <c r="L490" i="25"/>
  <c r="K490" i="25"/>
  <c r="H490" i="25"/>
  <c r="L489" i="25"/>
  <c r="K489" i="25"/>
  <c r="H489" i="25"/>
  <c r="L488" i="25"/>
  <c r="K488" i="25"/>
  <c r="H488" i="25"/>
  <c r="L487" i="25"/>
  <c r="K487" i="25"/>
  <c r="H487" i="25"/>
  <c r="L486" i="25"/>
  <c r="K486" i="25"/>
  <c r="H486" i="25"/>
  <c r="L485" i="25"/>
  <c r="K485" i="25"/>
  <c r="H485" i="25"/>
  <c r="L484" i="25"/>
  <c r="K484" i="25"/>
  <c r="H484" i="25"/>
  <c r="L483" i="25"/>
  <c r="K483" i="25"/>
  <c r="H483" i="25"/>
  <c r="L482" i="25"/>
  <c r="K482" i="25"/>
  <c r="H482" i="25"/>
  <c r="L481" i="25"/>
  <c r="K481" i="25"/>
  <c r="H481" i="25"/>
  <c r="L480" i="25"/>
  <c r="K480" i="25"/>
  <c r="H480" i="25"/>
  <c r="L479" i="25"/>
  <c r="K479" i="25"/>
  <c r="H479" i="25"/>
  <c r="L478" i="25"/>
  <c r="K478" i="25"/>
  <c r="H478" i="25"/>
  <c r="L477" i="25"/>
  <c r="K477" i="25"/>
  <c r="H477" i="25"/>
  <c r="L476" i="25"/>
  <c r="K476" i="25"/>
  <c r="H476" i="25"/>
  <c r="L475" i="25"/>
  <c r="K475" i="25"/>
  <c r="H475" i="25"/>
  <c r="L474" i="25"/>
  <c r="K474" i="25"/>
  <c r="H474" i="25"/>
  <c r="L473" i="25"/>
  <c r="K473" i="25"/>
  <c r="H473" i="25"/>
  <c r="L472" i="25"/>
  <c r="K472" i="25"/>
  <c r="H472" i="25"/>
  <c r="L471" i="25"/>
  <c r="K471" i="25"/>
  <c r="H471" i="25"/>
  <c r="L470" i="25"/>
  <c r="K470" i="25"/>
  <c r="H470" i="25"/>
  <c r="L469" i="25"/>
  <c r="K469" i="25"/>
  <c r="H469" i="25"/>
  <c r="L468" i="25"/>
  <c r="K468" i="25"/>
  <c r="H468" i="25"/>
  <c r="L467" i="25"/>
  <c r="K467" i="25"/>
  <c r="H467" i="25"/>
  <c r="L466" i="25"/>
  <c r="K466" i="25"/>
  <c r="H466" i="25"/>
  <c r="L465" i="25"/>
  <c r="K465" i="25"/>
  <c r="H465" i="25"/>
  <c r="L464" i="25"/>
  <c r="K464" i="25"/>
  <c r="H464" i="25"/>
  <c r="L463" i="25"/>
  <c r="K463" i="25"/>
  <c r="H463" i="25"/>
  <c r="L462" i="25"/>
  <c r="K462" i="25"/>
  <c r="H462" i="25"/>
  <c r="L461" i="25"/>
  <c r="K461" i="25"/>
  <c r="H461" i="25"/>
  <c r="L460" i="25"/>
  <c r="K460" i="25"/>
  <c r="H460" i="25"/>
  <c r="L459" i="25"/>
  <c r="K459" i="25"/>
  <c r="H459" i="25"/>
  <c r="L458" i="25"/>
  <c r="K458" i="25"/>
  <c r="H458" i="25"/>
  <c r="L457" i="25"/>
  <c r="K457" i="25"/>
  <c r="H457" i="25"/>
  <c r="L456" i="25"/>
  <c r="K456" i="25"/>
  <c r="H456" i="25"/>
  <c r="L455" i="25"/>
  <c r="K455" i="25"/>
  <c r="H455" i="25"/>
  <c r="L454" i="25"/>
  <c r="K454" i="25"/>
  <c r="H454" i="25"/>
  <c r="L453" i="25"/>
  <c r="K453" i="25"/>
  <c r="H453" i="25"/>
  <c r="L452" i="25"/>
  <c r="K452" i="25"/>
  <c r="H452" i="25"/>
  <c r="L451" i="25"/>
  <c r="K451" i="25"/>
  <c r="H451" i="25"/>
  <c r="L450" i="25"/>
  <c r="K450" i="25"/>
  <c r="H450" i="25"/>
  <c r="L449" i="25"/>
  <c r="K449" i="25"/>
  <c r="H449" i="25"/>
  <c r="L448" i="25"/>
  <c r="K448" i="25"/>
  <c r="H448" i="25"/>
  <c r="L447" i="25"/>
  <c r="K447" i="25"/>
  <c r="H447" i="25"/>
  <c r="L446" i="25"/>
  <c r="K446" i="25"/>
  <c r="H446" i="25"/>
  <c r="L445" i="25"/>
  <c r="K445" i="25"/>
  <c r="H445" i="25"/>
  <c r="L444" i="25"/>
  <c r="K444" i="25"/>
  <c r="H444" i="25"/>
  <c r="L443" i="25"/>
  <c r="K443" i="25"/>
  <c r="H443" i="25"/>
  <c r="L442" i="25"/>
  <c r="K442" i="25"/>
  <c r="H442" i="25"/>
  <c r="L441" i="25"/>
  <c r="K441" i="25"/>
  <c r="H441" i="25"/>
  <c r="L440" i="25"/>
  <c r="K440" i="25"/>
  <c r="H440" i="25"/>
  <c r="L439" i="25"/>
  <c r="K439" i="25"/>
  <c r="H439" i="25"/>
  <c r="L438" i="25"/>
  <c r="K438" i="25"/>
  <c r="H438" i="25"/>
  <c r="L437" i="25"/>
  <c r="K437" i="25"/>
  <c r="H437" i="25"/>
  <c r="L436" i="25"/>
  <c r="K436" i="25"/>
  <c r="H436" i="25"/>
  <c r="L435" i="25"/>
  <c r="K435" i="25"/>
  <c r="H435" i="25"/>
  <c r="L434" i="25"/>
  <c r="K434" i="25"/>
  <c r="H434" i="25"/>
  <c r="L433" i="25"/>
  <c r="K433" i="25"/>
  <c r="H433" i="25"/>
  <c r="L432" i="25"/>
  <c r="K432" i="25"/>
  <c r="H432" i="25"/>
  <c r="L431" i="25"/>
  <c r="K431" i="25"/>
  <c r="H431" i="25"/>
  <c r="L430" i="25"/>
  <c r="K430" i="25"/>
  <c r="H430" i="25"/>
  <c r="L429" i="25"/>
  <c r="K429" i="25"/>
  <c r="H429" i="25"/>
  <c r="L428" i="25"/>
  <c r="K428" i="25"/>
  <c r="H428" i="25"/>
  <c r="L427" i="25"/>
  <c r="K427" i="25"/>
  <c r="H427" i="25"/>
  <c r="L426" i="25"/>
  <c r="K426" i="25"/>
  <c r="H426" i="25"/>
  <c r="L425" i="25"/>
  <c r="K425" i="25"/>
  <c r="H425" i="25"/>
  <c r="L424" i="25"/>
  <c r="K424" i="25"/>
  <c r="H424" i="25"/>
  <c r="L423" i="25"/>
  <c r="K423" i="25"/>
  <c r="H423" i="25"/>
  <c r="L422" i="25"/>
  <c r="K422" i="25"/>
  <c r="H422" i="25"/>
  <c r="L421" i="25"/>
  <c r="K421" i="25"/>
  <c r="H421" i="25"/>
  <c r="L420" i="25"/>
  <c r="K420" i="25"/>
  <c r="H420" i="25"/>
  <c r="L419" i="25"/>
  <c r="K419" i="25"/>
  <c r="H419" i="25"/>
  <c r="L418" i="25"/>
  <c r="K418" i="25"/>
  <c r="H418" i="25"/>
  <c r="L417" i="25"/>
  <c r="K417" i="25"/>
  <c r="H417" i="25"/>
  <c r="L416" i="25"/>
  <c r="K416" i="25"/>
  <c r="H416" i="25"/>
  <c r="L415" i="25"/>
  <c r="K415" i="25"/>
  <c r="H415" i="25"/>
  <c r="L414" i="25"/>
  <c r="K414" i="25"/>
  <c r="H414" i="25"/>
  <c r="L413" i="25"/>
  <c r="K413" i="25"/>
  <c r="H413" i="25"/>
  <c r="L412" i="25"/>
  <c r="K412" i="25"/>
  <c r="H412" i="25"/>
  <c r="L411" i="25"/>
  <c r="K411" i="25"/>
  <c r="H411" i="25"/>
  <c r="L410" i="25"/>
  <c r="K410" i="25"/>
  <c r="H410" i="25"/>
  <c r="L409" i="25"/>
  <c r="K409" i="25"/>
  <c r="H409" i="25"/>
  <c r="L408" i="25"/>
  <c r="K408" i="25"/>
  <c r="H408" i="25"/>
  <c r="L407" i="25"/>
  <c r="K407" i="25"/>
  <c r="H407" i="25"/>
  <c r="L406" i="25"/>
  <c r="K406" i="25"/>
  <c r="H406" i="25"/>
  <c r="L405" i="25"/>
  <c r="K405" i="25"/>
  <c r="H405" i="25"/>
  <c r="L404" i="25"/>
  <c r="K404" i="25"/>
  <c r="H404" i="25"/>
  <c r="L403" i="25"/>
  <c r="K403" i="25"/>
  <c r="H403" i="25"/>
  <c r="L402" i="25"/>
  <c r="K402" i="25"/>
  <c r="H402" i="25"/>
  <c r="L401" i="25"/>
  <c r="K401" i="25"/>
  <c r="H401" i="25"/>
  <c r="L400" i="25"/>
  <c r="K400" i="25"/>
  <c r="H400" i="25"/>
  <c r="L399" i="25"/>
  <c r="K399" i="25"/>
  <c r="H399" i="25"/>
  <c r="L398" i="25"/>
  <c r="K398" i="25"/>
  <c r="H398" i="25"/>
  <c r="L397" i="25"/>
  <c r="K397" i="25"/>
  <c r="H397" i="25"/>
  <c r="L396" i="25"/>
  <c r="K396" i="25"/>
  <c r="H396" i="25"/>
  <c r="L395" i="25"/>
  <c r="K395" i="25"/>
  <c r="H395" i="25"/>
  <c r="L394" i="25"/>
  <c r="K394" i="25"/>
  <c r="H394" i="25"/>
  <c r="L393" i="25"/>
  <c r="K393" i="25"/>
  <c r="H393" i="25"/>
  <c r="L392" i="25"/>
  <c r="K392" i="25"/>
  <c r="H392" i="25"/>
  <c r="L391" i="25"/>
  <c r="K391" i="25"/>
  <c r="H391" i="25"/>
  <c r="L390" i="25"/>
  <c r="K390" i="25"/>
  <c r="H390" i="25"/>
  <c r="L389" i="25"/>
  <c r="K389" i="25"/>
  <c r="H389" i="25"/>
  <c r="L388" i="25"/>
  <c r="K388" i="25"/>
  <c r="H388" i="25"/>
  <c r="L387" i="25"/>
  <c r="K387" i="25"/>
  <c r="H387" i="25"/>
  <c r="L386" i="25"/>
  <c r="K386" i="25"/>
  <c r="H386" i="25"/>
  <c r="L385" i="25"/>
  <c r="K385" i="25"/>
  <c r="H385" i="25"/>
  <c r="L384" i="25"/>
  <c r="K384" i="25"/>
  <c r="H384" i="25"/>
  <c r="L383" i="25"/>
  <c r="K383" i="25"/>
  <c r="H383" i="25"/>
  <c r="L382" i="25"/>
  <c r="K382" i="25"/>
  <c r="H382" i="25"/>
  <c r="L381" i="25"/>
  <c r="K381" i="25"/>
  <c r="H381" i="25"/>
  <c r="L380" i="25"/>
  <c r="K380" i="25"/>
  <c r="H380" i="25"/>
  <c r="L379" i="25"/>
  <c r="K379" i="25"/>
  <c r="H379" i="25"/>
  <c r="L378" i="25"/>
  <c r="K378" i="25"/>
  <c r="H378" i="25"/>
  <c r="L377" i="25"/>
  <c r="K377" i="25"/>
  <c r="H377" i="25"/>
  <c r="L376" i="25"/>
  <c r="K376" i="25"/>
  <c r="H376" i="25"/>
  <c r="L375" i="25"/>
  <c r="K375" i="25"/>
  <c r="H375" i="25"/>
  <c r="L374" i="25"/>
  <c r="K374" i="25"/>
  <c r="H374" i="25"/>
  <c r="L373" i="25"/>
  <c r="K373" i="25"/>
  <c r="H373" i="25"/>
  <c r="L372" i="25"/>
  <c r="K372" i="25"/>
  <c r="H372" i="25"/>
  <c r="L371" i="25"/>
  <c r="K371" i="25"/>
  <c r="H371" i="25"/>
  <c r="L370" i="25"/>
  <c r="K370" i="25"/>
  <c r="H370" i="25"/>
  <c r="L369" i="25"/>
  <c r="K369" i="25"/>
  <c r="H369" i="25"/>
  <c r="L368" i="25"/>
  <c r="K368" i="25"/>
  <c r="H368" i="25"/>
  <c r="L367" i="25"/>
  <c r="K367" i="25"/>
  <c r="H367" i="25"/>
  <c r="L366" i="25"/>
  <c r="K366" i="25"/>
  <c r="H366" i="25"/>
  <c r="L365" i="25"/>
  <c r="K365" i="25"/>
  <c r="H365" i="25"/>
  <c r="L364" i="25"/>
  <c r="K364" i="25"/>
  <c r="H364" i="25"/>
  <c r="L363" i="25"/>
  <c r="K363" i="25"/>
  <c r="H363" i="25"/>
  <c r="L362" i="25"/>
  <c r="K362" i="25"/>
  <c r="H362" i="25"/>
  <c r="L361" i="25"/>
  <c r="K361" i="25"/>
  <c r="H361" i="25"/>
  <c r="L360" i="25"/>
  <c r="K360" i="25"/>
  <c r="H360" i="25"/>
  <c r="L359" i="25"/>
  <c r="K359" i="25"/>
  <c r="H359" i="25"/>
  <c r="L358" i="25"/>
  <c r="K358" i="25"/>
  <c r="H358" i="25"/>
  <c r="L357" i="25"/>
  <c r="K357" i="25"/>
  <c r="H357" i="25"/>
  <c r="L356" i="25"/>
  <c r="K356" i="25"/>
  <c r="H356" i="25"/>
  <c r="L355" i="25"/>
  <c r="K355" i="25"/>
  <c r="H355" i="25"/>
  <c r="L354" i="25"/>
  <c r="K354" i="25"/>
  <c r="H354" i="25"/>
  <c r="L353" i="25"/>
  <c r="K353" i="25"/>
  <c r="H353" i="25"/>
  <c r="L352" i="25"/>
  <c r="K352" i="25"/>
  <c r="H352" i="25"/>
  <c r="L351" i="25"/>
  <c r="K351" i="25"/>
  <c r="H351" i="25"/>
  <c r="L350" i="25"/>
  <c r="K350" i="25"/>
  <c r="H350" i="25"/>
  <c r="L349" i="25"/>
  <c r="K349" i="25"/>
  <c r="H349" i="25"/>
  <c r="L348" i="25"/>
  <c r="K348" i="25"/>
  <c r="H348" i="25"/>
  <c r="L347" i="25"/>
  <c r="K347" i="25"/>
  <c r="H347" i="25"/>
  <c r="L346" i="25"/>
  <c r="K346" i="25"/>
  <c r="H346" i="25"/>
  <c r="L345" i="25"/>
  <c r="K345" i="25"/>
  <c r="H345" i="25"/>
  <c r="L344" i="25"/>
  <c r="K344" i="25"/>
  <c r="H344" i="25"/>
  <c r="L343" i="25"/>
  <c r="K343" i="25"/>
  <c r="H343" i="25"/>
  <c r="L342" i="25"/>
  <c r="K342" i="25"/>
  <c r="H342" i="25"/>
  <c r="L341" i="25"/>
  <c r="K341" i="25"/>
  <c r="H341" i="25"/>
  <c r="L340" i="25"/>
  <c r="K340" i="25"/>
  <c r="H340" i="25"/>
  <c r="L339" i="25"/>
  <c r="K339" i="25"/>
  <c r="H339" i="25"/>
  <c r="L338" i="25"/>
  <c r="K338" i="25"/>
  <c r="H338" i="25"/>
  <c r="L337" i="25"/>
  <c r="K337" i="25"/>
  <c r="H337" i="25"/>
  <c r="L336" i="25"/>
  <c r="K336" i="25"/>
  <c r="H336" i="25"/>
  <c r="L335" i="25"/>
  <c r="K335" i="25"/>
  <c r="H335" i="25"/>
  <c r="L334" i="25"/>
  <c r="K334" i="25"/>
  <c r="H334" i="25"/>
  <c r="L333" i="25"/>
  <c r="K333" i="25"/>
  <c r="H333" i="25"/>
  <c r="L332" i="25"/>
  <c r="K332" i="25"/>
  <c r="H332" i="25"/>
  <c r="L331" i="25"/>
  <c r="K331" i="25"/>
  <c r="H331" i="25"/>
  <c r="L330" i="25"/>
  <c r="K330" i="25"/>
  <c r="H330" i="25"/>
  <c r="L329" i="25"/>
  <c r="K329" i="25"/>
  <c r="H329" i="25"/>
  <c r="L328" i="25"/>
  <c r="K328" i="25"/>
  <c r="H328" i="25"/>
  <c r="L327" i="25"/>
  <c r="K327" i="25"/>
  <c r="H327" i="25"/>
  <c r="L326" i="25"/>
  <c r="K326" i="25"/>
  <c r="H326" i="25"/>
  <c r="L325" i="25"/>
  <c r="K325" i="25"/>
  <c r="H325" i="25"/>
  <c r="L324" i="25"/>
  <c r="K324" i="25"/>
  <c r="H324" i="25"/>
  <c r="L323" i="25"/>
  <c r="K323" i="25"/>
  <c r="H323" i="25"/>
  <c r="L322" i="25"/>
  <c r="K322" i="25"/>
  <c r="H322" i="25"/>
  <c r="L321" i="25"/>
  <c r="K321" i="25"/>
  <c r="H321" i="25"/>
  <c r="L320" i="25"/>
  <c r="K320" i="25"/>
  <c r="H320" i="25"/>
  <c r="L319" i="25"/>
  <c r="K319" i="25"/>
  <c r="H319" i="25"/>
  <c r="L318" i="25"/>
  <c r="K318" i="25"/>
  <c r="H318" i="25"/>
  <c r="L317" i="25"/>
  <c r="K317" i="25"/>
  <c r="H317" i="25"/>
  <c r="L316" i="25"/>
  <c r="K316" i="25"/>
  <c r="H316" i="25"/>
  <c r="L315" i="25"/>
  <c r="K315" i="25"/>
  <c r="H315" i="25"/>
  <c r="L314" i="25"/>
  <c r="K314" i="25"/>
  <c r="H314" i="25"/>
  <c r="L313" i="25"/>
  <c r="K313" i="25"/>
  <c r="H313" i="25"/>
  <c r="L312" i="25"/>
  <c r="K312" i="25"/>
  <c r="H312" i="25"/>
  <c r="L311" i="25"/>
  <c r="K311" i="25"/>
  <c r="H311" i="25"/>
  <c r="L310" i="25"/>
  <c r="K310" i="25"/>
  <c r="H310" i="25"/>
  <c r="L309" i="25"/>
  <c r="K309" i="25"/>
  <c r="H309" i="25"/>
  <c r="L308" i="25"/>
  <c r="K308" i="25"/>
  <c r="H308" i="25"/>
  <c r="L307" i="25"/>
  <c r="K307" i="25"/>
  <c r="H307" i="25"/>
  <c r="L306" i="25"/>
  <c r="K306" i="25"/>
  <c r="H306" i="25"/>
  <c r="L305" i="25"/>
  <c r="K305" i="25"/>
  <c r="H305" i="25"/>
  <c r="L304" i="25"/>
  <c r="K304" i="25"/>
  <c r="H304" i="25"/>
  <c r="L303" i="25"/>
  <c r="K303" i="25"/>
  <c r="H303" i="25"/>
  <c r="L302" i="25"/>
  <c r="K302" i="25"/>
  <c r="H302" i="25"/>
  <c r="L301" i="25"/>
  <c r="K301" i="25"/>
  <c r="H301" i="25"/>
  <c r="L300" i="25"/>
  <c r="K300" i="25"/>
  <c r="H300" i="25"/>
  <c r="L299" i="25"/>
  <c r="K299" i="25"/>
  <c r="H299" i="25"/>
  <c r="L298" i="25"/>
  <c r="K298" i="25"/>
  <c r="H298" i="25"/>
  <c r="L297" i="25"/>
  <c r="K297" i="25"/>
  <c r="H297" i="25"/>
  <c r="L296" i="25"/>
  <c r="K296" i="25"/>
  <c r="H296" i="25"/>
  <c r="L295" i="25"/>
  <c r="K295" i="25"/>
  <c r="H295" i="25"/>
  <c r="L294" i="25"/>
  <c r="K294" i="25"/>
  <c r="H294" i="25"/>
  <c r="L293" i="25"/>
  <c r="K293" i="25"/>
  <c r="H293" i="25"/>
  <c r="L292" i="25"/>
  <c r="K292" i="25"/>
  <c r="H292" i="25"/>
  <c r="L291" i="25"/>
  <c r="K291" i="25"/>
  <c r="H291" i="25"/>
  <c r="L290" i="25"/>
  <c r="K290" i="25"/>
  <c r="H290" i="25"/>
  <c r="L289" i="25"/>
  <c r="K289" i="25"/>
  <c r="H289" i="25"/>
  <c r="L288" i="25"/>
  <c r="K288" i="25"/>
  <c r="H288" i="25"/>
  <c r="L287" i="25"/>
  <c r="K287" i="25"/>
  <c r="H287" i="25"/>
  <c r="L286" i="25"/>
  <c r="K286" i="25"/>
  <c r="H286" i="25"/>
  <c r="L285" i="25"/>
  <c r="K285" i="25"/>
  <c r="H285" i="25"/>
  <c r="L284" i="25"/>
  <c r="K284" i="25"/>
  <c r="H284" i="25"/>
  <c r="L283" i="25"/>
  <c r="K283" i="25"/>
  <c r="H283" i="25"/>
  <c r="I283" i="25" s="1"/>
  <c r="L282" i="25"/>
  <c r="K282" i="25"/>
  <c r="H282" i="25"/>
  <c r="I282" i="25" s="1"/>
  <c r="L281" i="25"/>
  <c r="K281" i="25"/>
  <c r="H281" i="25"/>
  <c r="L280" i="25"/>
  <c r="K280" i="25"/>
  <c r="H280" i="25"/>
  <c r="L279" i="25"/>
  <c r="K279" i="25"/>
  <c r="H279" i="25"/>
  <c r="I279" i="25" s="1"/>
  <c r="L278" i="25"/>
  <c r="K278" i="25"/>
  <c r="H278" i="25"/>
  <c r="L277" i="25"/>
  <c r="K277" i="25"/>
  <c r="H277" i="25"/>
  <c r="L276" i="25"/>
  <c r="K276" i="25"/>
  <c r="H276" i="25"/>
  <c r="I276" i="25" s="1"/>
  <c r="L275" i="25"/>
  <c r="K275" i="25"/>
  <c r="H275" i="25"/>
  <c r="I275" i="25" s="1"/>
  <c r="L274" i="25"/>
  <c r="K274" i="25"/>
  <c r="H274" i="25"/>
  <c r="I274" i="25" s="1"/>
  <c r="L273" i="25"/>
  <c r="K273" i="25"/>
  <c r="H273" i="25"/>
  <c r="I273" i="25" s="1"/>
  <c r="L272" i="25"/>
  <c r="K272" i="25"/>
  <c r="H272" i="25"/>
  <c r="I272" i="25" s="1"/>
  <c r="L271" i="25"/>
  <c r="K271" i="25"/>
  <c r="H271" i="25"/>
  <c r="I271" i="25" s="1"/>
  <c r="L270" i="25"/>
  <c r="K270" i="25"/>
  <c r="H270" i="25"/>
  <c r="I270" i="25" s="1"/>
  <c r="L269" i="25"/>
  <c r="K269" i="25"/>
  <c r="H269" i="25"/>
  <c r="I269" i="25" s="1"/>
  <c r="L268" i="25"/>
  <c r="K268" i="25"/>
  <c r="H268" i="25"/>
  <c r="I268" i="25" s="1"/>
  <c r="L267" i="25"/>
  <c r="K267" i="25"/>
  <c r="H267" i="25"/>
  <c r="I267" i="25" s="1"/>
  <c r="L266" i="25"/>
  <c r="K266" i="25"/>
  <c r="H266" i="25"/>
  <c r="I266" i="25" s="1"/>
  <c r="L265" i="25"/>
  <c r="K265" i="25"/>
  <c r="H265" i="25"/>
  <c r="I265" i="25" s="1"/>
  <c r="L264" i="25"/>
  <c r="K264" i="25"/>
  <c r="H264" i="25"/>
  <c r="I264" i="25" s="1"/>
  <c r="L263" i="25"/>
  <c r="K263" i="25"/>
  <c r="H263" i="25"/>
  <c r="I263" i="25" s="1"/>
  <c r="L262" i="25"/>
  <c r="K262" i="25"/>
  <c r="H262" i="25"/>
  <c r="I262" i="25" s="1"/>
  <c r="L261" i="25"/>
  <c r="K261" i="25"/>
  <c r="H261" i="25"/>
  <c r="I261" i="25" s="1"/>
  <c r="L260" i="25"/>
  <c r="K260" i="25"/>
  <c r="H260" i="25"/>
  <c r="I260" i="25" s="1"/>
  <c r="L259" i="25"/>
  <c r="K259" i="25"/>
  <c r="H259" i="25"/>
  <c r="L258" i="25"/>
  <c r="K258" i="25"/>
  <c r="H258" i="25"/>
  <c r="L257" i="25"/>
  <c r="K257" i="25"/>
  <c r="H257" i="25"/>
  <c r="I257" i="25" s="1"/>
  <c r="L256" i="25"/>
  <c r="K256" i="25"/>
  <c r="H256" i="25"/>
  <c r="L255" i="25"/>
  <c r="K255" i="25"/>
  <c r="H255" i="25"/>
  <c r="L254" i="25"/>
  <c r="K254" i="25"/>
  <c r="H254" i="25"/>
  <c r="I254" i="25" s="1"/>
  <c r="L253" i="25"/>
  <c r="K253" i="25"/>
  <c r="H253" i="25"/>
  <c r="I253" i="25" s="1"/>
  <c r="L252" i="25"/>
  <c r="K252" i="25"/>
  <c r="H252" i="25"/>
  <c r="I252" i="25" s="1"/>
  <c r="L251" i="25"/>
  <c r="K251" i="25"/>
  <c r="H251" i="25"/>
  <c r="I251" i="25" s="1"/>
  <c r="L250" i="25"/>
  <c r="K250" i="25"/>
  <c r="H250" i="25"/>
  <c r="I250" i="25" s="1"/>
  <c r="L249" i="25"/>
  <c r="K249" i="25"/>
  <c r="H249" i="25"/>
  <c r="I249" i="25" s="1"/>
  <c r="L248" i="25"/>
  <c r="K248" i="25"/>
  <c r="H248" i="25"/>
  <c r="I248" i="25" s="1"/>
  <c r="L247" i="25"/>
  <c r="K247" i="25"/>
  <c r="H247" i="25"/>
  <c r="I247" i="25" s="1"/>
  <c r="L246" i="25"/>
  <c r="K246" i="25"/>
  <c r="H246" i="25"/>
  <c r="I246" i="25" s="1"/>
  <c r="L245" i="25"/>
  <c r="K245" i="25"/>
  <c r="H245" i="25"/>
  <c r="I245" i="25" s="1"/>
  <c r="L244" i="25"/>
  <c r="K244" i="25"/>
  <c r="H244" i="25"/>
  <c r="I244" i="25" s="1"/>
  <c r="L243" i="25"/>
  <c r="K243" i="25"/>
  <c r="H243" i="25"/>
  <c r="I243" i="25" s="1"/>
  <c r="L242" i="25"/>
  <c r="K242" i="25"/>
  <c r="H242" i="25"/>
  <c r="I242" i="25" s="1"/>
  <c r="L241" i="25"/>
  <c r="K241" i="25"/>
  <c r="H241" i="25"/>
  <c r="I241" i="25" s="1"/>
  <c r="L240" i="25"/>
  <c r="K240" i="25"/>
  <c r="H240" i="25"/>
  <c r="I240" i="25" s="1"/>
  <c r="L239" i="25"/>
  <c r="K239" i="25"/>
  <c r="H239" i="25"/>
  <c r="I239" i="25" s="1"/>
  <c r="L238" i="25"/>
  <c r="K238" i="25"/>
  <c r="H238" i="25"/>
  <c r="I238" i="25" s="1"/>
  <c r="L237" i="25"/>
  <c r="K237" i="25"/>
  <c r="H237" i="25"/>
  <c r="L236" i="25"/>
  <c r="K236" i="25"/>
  <c r="H236" i="25"/>
  <c r="L235" i="25"/>
  <c r="K235" i="25"/>
  <c r="H235" i="25"/>
  <c r="I235" i="25" s="1"/>
  <c r="L234" i="25"/>
  <c r="K234" i="25"/>
  <c r="H234" i="25"/>
  <c r="L233" i="25"/>
  <c r="K233" i="25"/>
  <c r="H233" i="25"/>
  <c r="L232" i="25"/>
  <c r="K232" i="25"/>
  <c r="H232" i="25"/>
  <c r="I232" i="25" s="1"/>
  <c r="L231" i="25"/>
  <c r="K231" i="25"/>
  <c r="H231" i="25"/>
  <c r="I231" i="25" s="1"/>
  <c r="L230" i="25"/>
  <c r="K230" i="25"/>
  <c r="H230" i="25"/>
  <c r="I230" i="25" s="1"/>
  <c r="L229" i="25"/>
  <c r="K229" i="25"/>
  <c r="H229" i="25"/>
  <c r="I229" i="25" s="1"/>
  <c r="L228" i="25"/>
  <c r="K228" i="25"/>
  <c r="H228" i="25"/>
  <c r="I228" i="25" s="1"/>
  <c r="L227" i="25"/>
  <c r="K227" i="25"/>
  <c r="H227" i="25"/>
  <c r="I227" i="25" s="1"/>
  <c r="L226" i="25"/>
  <c r="K226" i="25"/>
  <c r="H226" i="25"/>
  <c r="I226" i="25" s="1"/>
  <c r="L225" i="25"/>
  <c r="K225" i="25"/>
  <c r="H225" i="25"/>
  <c r="I225" i="25" s="1"/>
  <c r="L224" i="25"/>
  <c r="K224" i="25"/>
  <c r="H224" i="25"/>
  <c r="I224" i="25" s="1"/>
  <c r="L223" i="25"/>
  <c r="K223" i="25"/>
  <c r="H223" i="25"/>
  <c r="I223" i="25" s="1"/>
  <c r="L222" i="25"/>
  <c r="K222" i="25"/>
  <c r="H222" i="25"/>
  <c r="I222" i="25" s="1"/>
  <c r="L221" i="25"/>
  <c r="K221" i="25"/>
  <c r="H221" i="25"/>
  <c r="I221" i="25" s="1"/>
  <c r="L220" i="25"/>
  <c r="K220" i="25"/>
  <c r="H220" i="25"/>
  <c r="I220" i="25" s="1"/>
  <c r="L219" i="25"/>
  <c r="K219" i="25"/>
  <c r="H219" i="25"/>
  <c r="I219" i="25" s="1"/>
  <c r="L218" i="25"/>
  <c r="K218" i="25"/>
  <c r="H218" i="25"/>
  <c r="I218" i="25" s="1"/>
  <c r="L217" i="25"/>
  <c r="K217" i="25"/>
  <c r="H217" i="25"/>
  <c r="I217" i="25" s="1"/>
  <c r="L216" i="25"/>
  <c r="K216" i="25"/>
  <c r="H216" i="25"/>
  <c r="I216" i="25" s="1"/>
  <c r="L215" i="25"/>
  <c r="K215" i="25"/>
  <c r="H215" i="25"/>
  <c r="L214" i="25"/>
  <c r="K214" i="25"/>
  <c r="H214" i="25"/>
  <c r="L213" i="25"/>
  <c r="K213" i="25"/>
  <c r="H213" i="25"/>
  <c r="I213" i="25" s="1"/>
  <c r="L212" i="25"/>
  <c r="K212" i="25"/>
  <c r="H212" i="25"/>
  <c r="L211" i="25"/>
  <c r="K211" i="25"/>
  <c r="H211" i="25"/>
  <c r="L210" i="25"/>
  <c r="K210" i="25"/>
  <c r="H210" i="25"/>
  <c r="I210" i="25" s="1"/>
  <c r="L209" i="25"/>
  <c r="K209" i="25"/>
  <c r="H209" i="25"/>
  <c r="I209" i="25" s="1"/>
  <c r="M208" i="25"/>
  <c r="L208" i="25"/>
  <c r="K208" i="25"/>
  <c r="H208" i="25"/>
  <c r="I208" i="25" s="1"/>
  <c r="M207" i="25"/>
  <c r="L207" i="25"/>
  <c r="K207" i="25"/>
  <c r="H207" i="25"/>
  <c r="I207" i="25" s="1"/>
  <c r="M206" i="25"/>
  <c r="L206" i="25"/>
  <c r="K206" i="25"/>
  <c r="H206" i="25"/>
  <c r="I206" i="25" s="1"/>
  <c r="M205" i="25"/>
  <c r="L205" i="25"/>
  <c r="K205" i="25"/>
  <c r="H205" i="25"/>
  <c r="I205" i="25" s="1"/>
  <c r="M204" i="25"/>
  <c r="L204" i="25"/>
  <c r="K204" i="25"/>
  <c r="H204" i="25"/>
  <c r="I204" i="25" s="1"/>
  <c r="M203" i="25"/>
  <c r="L203" i="25"/>
  <c r="K203" i="25"/>
  <c r="H203" i="25"/>
  <c r="I203" i="25" s="1"/>
  <c r="M202" i="25"/>
  <c r="L202" i="25"/>
  <c r="K202" i="25"/>
  <c r="H202" i="25"/>
  <c r="I202" i="25" s="1"/>
  <c r="M201" i="25"/>
  <c r="L201" i="25"/>
  <c r="K201" i="25"/>
  <c r="H201" i="25"/>
  <c r="I201" i="25" s="1"/>
  <c r="M200" i="25"/>
  <c r="L200" i="25"/>
  <c r="K200" i="25"/>
  <c r="H200" i="25"/>
  <c r="I200" i="25" s="1"/>
  <c r="M199" i="25"/>
  <c r="L199" i="25"/>
  <c r="K199" i="25"/>
  <c r="H199" i="25"/>
  <c r="I199" i="25" s="1"/>
  <c r="M198" i="25"/>
  <c r="L198" i="25"/>
  <c r="K198" i="25"/>
  <c r="H198" i="25"/>
  <c r="I198" i="25" s="1"/>
  <c r="M197" i="25"/>
  <c r="L197" i="25"/>
  <c r="K197" i="25"/>
  <c r="H197" i="25"/>
  <c r="M196" i="25"/>
  <c r="L196" i="25"/>
  <c r="K196" i="25"/>
  <c r="H196" i="25"/>
  <c r="M195" i="25"/>
  <c r="L195" i="25"/>
  <c r="K195" i="25"/>
  <c r="H195" i="25"/>
  <c r="M194" i="25"/>
  <c r="L194" i="25"/>
  <c r="K194" i="25"/>
  <c r="H194" i="25"/>
  <c r="I194" i="25" s="1"/>
  <c r="M193" i="25"/>
  <c r="L193" i="25"/>
  <c r="K193" i="25"/>
  <c r="H193" i="25"/>
  <c r="I193" i="25" s="1"/>
  <c r="M192" i="25"/>
  <c r="L192" i="25"/>
  <c r="K192" i="25"/>
  <c r="H192" i="25"/>
  <c r="M191" i="25"/>
  <c r="L191" i="25"/>
  <c r="K191" i="25"/>
  <c r="H191" i="25"/>
  <c r="I191" i="25" s="1"/>
  <c r="M190" i="25"/>
  <c r="L190" i="25"/>
  <c r="K190" i="25"/>
  <c r="H190" i="25"/>
  <c r="M189" i="25"/>
  <c r="L189" i="25"/>
  <c r="K189" i="25"/>
  <c r="H189" i="25"/>
  <c r="M188" i="25"/>
  <c r="L188" i="25"/>
  <c r="K188" i="25"/>
  <c r="H188" i="25"/>
  <c r="I188" i="25" s="1"/>
  <c r="M187" i="25"/>
  <c r="L187" i="25"/>
  <c r="K187" i="25"/>
  <c r="H187" i="25"/>
  <c r="I187" i="25" s="1"/>
  <c r="M186" i="25"/>
  <c r="L186" i="25"/>
  <c r="K186" i="25"/>
  <c r="H186" i="25"/>
  <c r="I186" i="25" s="1"/>
  <c r="M185" i="25"/>
  <c r="L185" i="25"/>
  <c r="K185" i="25"/>
  <c r="H185" i="25"/>
  <c r="I185" i="25" s="1"/>
  <c r="M184" i="25"/>
  <c r="L184" i="25"/>
  <c r="K184" i="25"/>
  <c r="H184" i="25"/>
  <c r="I184" i="25" s="1"/>
  <c r="M183" i="25"/>
  <c r="L183" i="25"/>
  <c r="K183" i="25"/>
  <c r="H183" i="25"/>
  <c r="I183" i="25" s="1"/>
  <c r="M182" i="25"/>
  <c r="L182" i="25"/>
  <c r="K182" i="25"/>
  <c r="H182" i="25"/>
  <c r="I182" i="25" s="1"/>
  <c r="M181" i="25"/>
  <c r="L181" i="25"/>
  <c r="K181" i="25"/>
  <c r="H181" i="25"/>
  <c r="I181" i="25" s="1"/>
  <c r="M180" i="25"/>
  <c r="L180" i="25"/>
  <c r="K180" i="25"/>
  <c r="H180" i="25"/>
  <c r="I180" i="25" s="1"/>
  <c r="M179" i="25"/>
  <c r="L179" i="25"/>
  <c r="K179" i="25"/>
  <c r="H179" i="25"/>
  <c r="I179" i="25" s="1"/>
  <c r="M178" i="25"/>
  <c r="L178" i="25"/>
  <c r="K178" i="25"/>
  <c r="H178" i="25"/>
  <c r="I178" i="25" s="1"/>
  <c r="M177" i="25"/>
  <c r="L177" i="25"/>
  <c r="K177" i="25"/>
  <c r="H177" i="25"/>
  <c r="I177" i="25" s="1"/>
  <c r="M176" i="25"/>
  <c r="L176" i="25"/>
  <c r="K176" i="25"/>
  <c r="H176" i="25"/>
  <c r="I176" i="25" s="1"/>
  <c r="M175" i="25"/>
  <c r="L175" i="25"/>
  <c r="K175" i="25"/>
  <c r="H175" i="25"/>
  <c r="M174" i="25"/>
  <c r="L174" i="25"/>
  <c r="K174" i="25"/>
  <c r="H174" i="25"/>
  <c r="M173" i="25"/>
  <c r="L173" i="25"/>
  <c r="K173" i="25"/>
  <c r="H173" i="25"/>
  <c r="M172" i="25"/>
  <c r="L172" i="25"/>
  <c r="K172" i="25"/>
  <c r="H172" i="25"/>
  <c r="I172" i="25" s="1"/>
  <c r="M171" i="25"/>
  <c r="L171" i="25"/>
  <c r="K171" i="25"/>
  <c r="H171" i="25"/>
  <c r="I171" i="25" s="1"/>
  <c r="M170" i="25"/>
  <c r="L170" i="25"/>
  <c r="K170" i="25"/>
  <c r="H170" i="25"/>
  <c r="M169" i="25"/>
  <c r="L169" i="25"/>
  <c r="K169" i="25"/>
  <c r="H169" i="25"/>
  <c r="I169" i="25" s="1"/>
  <c r="M168" i="25"/>
  <c r="L168" i="25"/>
  <c r="K168" i="25"/>
  <c r="H168" i="25"/>
  <c r="M167" i="25"/>
  <c r="L167" i="25"/>
  <c r="K167" i="25"/>
  <c r="H167" i="25"/>
  <c r="M166" i="25"/>
  <c r="L166" i="25"/>
  <c r="K166" i="25"/>
  <c r="H166" i="25"/>
  <c r="I166" i="25" s="1"/>
  <c r="M165" i="25"/>
  <c r="L165" i="25"/>
  <c r="K165" i="25"/>
  <c r="H165" i="25"/>
  <c r="I165" i="25" s="1"/>
  <c r="M164" i="25"/>
  <c r="L164" i="25"/>
  <c r="K164" i="25"/>
  <c r="H164" i="25"/>
  <c r="I164" i="25" s="1"/>
  <c r="M163" i="25"/>
  <c r="L163" i="25"/>
  <c r="K163" i="25"/>
  <c r="H163" i="25"/>
  <c r="I163" i="25" s="1"/>
  <c r="M162" i="25"/>
  <c r="L162" i="25"/>
  <c r="K162" i="25"/>
  <c r="H162" i="25"/>
  <c r="I162" i="25" s="1"/>
  <c r="M161" i="25"/>
  <c r="L161" i="25"/>
  <c r="K161" i="25"/>
  <c r="H161" i="25"/>
  <c r="I161" i="25" s="1"/>
  <c r="M160" i="25"/>
  <c r="L160" i="25"/>
  <c r="K160" i="25"/>
  <c r="H160" i="25"/>
  <c r="I160" i="25" s="1"/>
  <c r="M159" i="25"/>
  <c r="L159" i="25"/>
  <c r="K159" i="25"/>
  <c r="H159" i="25"/>
  <c r="I159" i="25" s="1"/>
  <c r="M158" i="25"/>
  <c r="L158" i="25"/>
  <c r="K158" i="25"/>
  <c r="H158" i="25"/>
  <c r="I158" i="25" s="1"/>
  <c r="M157" i="25"/>
  <c r="L157" i="25"/>
  <c r="K157" i="25"/>
  <c r="H157" i="25"/>
  <c r="I157" i="25" s="1"/>
  <c r="M156" i="25"/>
  <c r="L156" i="25"/>
  <c r="K156" i="25"/>
  <c r="H156" i="25"/>
  <c r="I156" i="25" s="1"/>
  <c r="M155" i="25"/>
  <c r="L155" i="25"/>
  <c r="K155" i="25"/>
  <c r="H155" i="25"/>
  <c r="I155" i="25" s="1"/>
  <c r="M154" i="25"/>
  <c r="L154" i="25"/>
  <c r="K154" i="25"/>
  <c r="H154" i="25"/>
  <c r="I154" i="25" s="1"/>
  <c r="M153" i="25"/>
  <c r="L153" i="25"/>
  <c r="K153" i="25"/>
  <c r="H153" i="25"/>
  <c r="M152" i="25"/>
  <c r="L152" i="25"/>
  <c r="K152" i="25"/>
  <c r="H152" i="25"/>
  <c r="M151" i="25"/>
  <c r="L151" i="25"/>
  <c r="K151" i="25"/>
  <c r="H151" i="25"/>
  <c r="M150" i="25"/>
  <c r="L150" i="25"/>
  <c r="K150" i="25"/>
  <c r="H150" i="25"/>
  <c r="I150" i="25" s="1"/>
  <c r="M149" i="25"/>
  <c r="L149" i="25"/>
  <c r="K149" i="25"/>
  <c r="H149" i="25"/>
  <c r="I149" i="25" s="1"/>
  <c r="M148" i="25"/>
  <c r="L148" i="25"/>
  <c r="K148" i="25"/>
  <c r="H148" i="25"/>
  <c r="M147" i="25"/>
  <c r="L147" i="25"/>
  <c r="K147" i="25"/>
  <c r="H147" i="25"/>
  <c r="I147" i="25" s="1"/>
  <c r="M146" i="25"/>
  <c r="L146" i="25"/>
  <c r="K146" i="25"/>
  <c r="H146" i="25"/>
  <c r="M145" i="25"/>
  <c r="L145" i="25"/>
  <c r="K145" i="25"/>
  <c r="H145" i="25"/>
  <c r="M144" i="25"/>
  <c r="L144" i="25"/>
  <c r="K144" i="25"/>
  <c r="H144" i="25"/>
  <c r="I144" i="25" s="1"/>
  <c r="M143" i="25"/>
  <c r="L143" i="25"/>
  <c r="K143" i="25"/>
  <c r="H143" i="25"/>
  <c r="I143" i="25" s="1"/>
  <c r="M142" i="25"/>
  <c r="L142" i="25"/>
  <c r="K142" i="25"/>
  <c r="H142" i="25"/>
  <c r="I142" i="25" s="1"/>
  <c r="M141" i="25"/>
  <c r="L141" i="25"/>
  <c r="K141" i="25"/>
  <c r="H141" i="25"/>
  <c r="I141" i="25" s="1"/>
  <c r="M140" i="25"/>
  <c r="L140" i="25"/>
  <c r="K140" i="25"/>
  <c r="H140" i="25"/>
  <c r="I140" i="25" s="1"/>
  <c r="M139" i="25"/>
  <c r="L139" i="25"/>
  <c r="K139" i="25"/>
  <c r="H139" i="25"/>
  <c r="I139" i="25" s="1"/>
  <c r="M138" i="25"/>
  <c r="L138" i="25"/>
  <c r="K138" i="25"/>
  <c r="H138" i="25"/>
  <c r="I138" i="25" s="1"/>
  <c r="M137" i="25"/>
  <c r="L137" i="25"/>
  <c r="K137" i="25"/>
  <c r="H137" i="25"/>
  <c r="I137" i="25" s="1"/>
  <c r="M136" i="25"/>
  <c r="L136" i="25"/>
  <c r="K136" i="25"/>
  <c r="H136" i="25"/>
  <c r="I136" i="25" s="1"/>
  <c r="M135" i="25"/>
  <c r="L135" i="25"/>
  <c r="K135" i="25"/>
  <c r="H135" i="25"/>
  <c r="I135" i="25" s="1"/>
  <c r="M134" i="25"/>
  <c r="L134" i="25"/>
  <c r="K134" i="25"/>
  <c r="H134" i="25"/>
  <c r="I134" i="25" s="1"/>
  <c r="M133" i="25"/>
  <c r="L133" i="25"/>
  <c r="K133" i="25"/>
  <c r="H133" i="25"/>
  <c r="I133" i="25" s="1"/>
  <c r="M132" i="25"/>
  <c r="L132" i="25"/>
  <c r="K132" i="25"/>
  <c r="H132" i="25"/>
  <c r="I132" i="25" s="1"/>
  <c r="M131" i="25"/>
  <c r="L131" i="25"/>
  <c r="K131" i="25"/>
  <c r="H131" i="25"/>
  <c r="M130" i="25"/>
  <c r="L130" i="25"/>
  <c r="K130" i="25"/>
  <c r="H130" i="25"/>
  <c r="M129" i="25"/>
  <c r="L129" i="25"/>
  <c r="K129" i="25"/>
  <c r="H129" i="25"/>
  <c r="M128" i="25"/>
  <c r="L128" i="25"/>
  <c r="K128" i="25"/>
  <c r="H128" i="25"/>
  <c r="I128" i="25" s="1"/>
  <c r="M127" i="25"/>
  <c r="L127" i="25"/>
  <c r="K127" i="25"/>
  <c r="H127" i="25"/>
  <c r="I127" i="25" s="1"/>
  <c r="M126" i="25"/>
  <c r="L126" i="25"/>
  <c r="K126" i="25"/>
  <c r="H126" i="25"/>
  <c r="M125" i="25"/>
  <c r="L125" i="25"/>
  <c r="K125" i="25"/>
  <c r="H125" i="25"/>
  <c r="I125" i="25" s="1"/>
  <c r="M124" i="25"/>
  <c r="L124" i="25"/>
  <c r="K124" i="25"/>
  <c r="H124" i="25"/>
  <c r="M123" i="25"/>
  <c r="L123" i="25"/>
  <c r="K123" i="25"/>
  <c r="H123" i="25"/>
  <c r="M122" i="25"/>
  <c r="L122" i="25"/>
  <c r="K122" i="25"/>
  <c r="H122" i="25"/>
  <c r="I122" i="25" s="1"/>
  <c r="M121" i="25"/>
  <c r="L121" i="25"/>
  <c r="K121" i="25"/>
  <c r="H121" i="25"/>
  <c r="I121" i="25" s="1"/>
  <c r="M120" i="25"/>
  <c r="L120" i="25"/>
  <c r="K120" i="25"/>
  <c r="H120" i="25"/>
  <c r="I120" i="25" s="1"/>
  <c r="M119" i="25"/>
  <c r="L119" i="25"/>
  <c r="K119" i="25"/>
  <c r="H119" i="25"/>
  <c r="I119" i="25" s="1"/>
  <c r="M118" i="25"/>
  <c r="L118" i="25"/>
  <c r="K118" i="25"/>
  <c r="H118" i="25"/>
  <c r="I118" i="25" s="1"/>
  <c r="M117" i="25"/>
  <c r="L117" i="25"/>
  <c r="K117" i="25"/>
  <c r="H117" i="25"/>
  <c r="I117" i="25" s="1"/>
  <c r="M116" i="25"/>
  <c r="L116" i="25"/>
  <c r="K116" i="25"/>
  <c r="H116" i="25"/>
  <c r="I116" i="25" s="1"/>
  <c r="M115" i="25"/>
  <c r="L115" i="25"/>
  <c r="K115" i="25"/>
  <c r="H115" i="25"/>
  <c r="I115" i="25" s="1"/>
  <c r="M114" i="25"/>
  <c r="L114" i="25"/>
  <c r="K114" i="25"/>
  <c r="H114" i="25"/>
  <c r="I114" i="25" s="1"/>
  <c r="M113" i="25"/>
  <c r="L113" i="25"/>
  <c r="K113" i="25"/>
  <c r="H113" i="25"/>
  <c r="I113" i="25" s="1"/>
  <c r="M112" i="25"/>
  <c r="L112" i="25"/>
  <c r="K112" i="25"/>
  <c r="H112" i="25"/>
  <c r="I112" i="25" s="1"/>
  <c r="M111" i="25"/>
  <c r="L111" i="25"/>
  <c r="K111" i="25"/>
  <c r="H111" i="25"/>
  <c r="I111" i="25" s="1"/>
  <c r="M110" i="25"/>
  <c r="L110" i="25"/>
  <c r="K110" i="25"/>
  <c r="H110" i="25"/>
  <c r="I110" i="25" s="1"/>
  <c r="M109" i="25"/>
  <c r="L109" i="25"/>
  <c r="K109" i="25"/>
  <c r="H109" i="25"/>
  <c r="M108" i="25"/>
  <c r="L108" i="25"/>
  <c r="K108" i="25"/>
  <c r="H108" i="25"/>
  <c r="M107" i="25"/>
  <c r="L107" i="25"/>
  <c r="K107" i="25"/>
  <c r="H107" i="25"/>
  <c r="I107" i="25" s="1"/>
  <c r="M106" i="25"/>
  <c r="L106" i="25"/>
  <c r="K106" i="25"/>
  <c r="H106" i="25"/>
  <c r="M105" i="25"/>
  <c r="L105" i="25"/>
  <c r="K105" i="25"/>
  <c r="H105" i="25"/>
  <c r="I105" i="25" s="1"/>
  <c r="M104" i="25"/>
  <c r="L104" i="25"/>
  <c r="K104" i="25"/>
  <c r="H104" i="25"/>
  <c r="I104" i="25" s="1"/>
  <c r="M103" i="25"/>
  <c r="L103" i="25"/>
  <c r="K103" i="25"/>
  <c r="H103" i="25"/>
  <c r="I103" i="25" s="1"/>
  <c r="M102" i="25"/>
  <c r="L102" i="25"/>
  <c r="K102" i="25"/>
  <c r="H102" i="25"/>
  <c r="I102" i="25" s="1"/>
  <c r="M101" i="25"/>
  <c r="L101" i="25"/>
  <c r="K101" i="25"/>
  <c r="H101" i="25"/>
  <c r="M100" i="25"/>
  <c r="L100" i="25"/>
  <c r="K100" i="25"/>
  <c r="H100" i="25"/>
  <c r="I100" i="25" s="1"/>
  <c r="M99" i="25"/>
  <c r="L99" i="25"/>
  <c r="K99" i="25"/>
  <c r="H99" i="25"/>
  <c r="I99" i="25" s="1"/>
  <c r="M98" i="25"/>
  <c r="L98" i="25"/>
  <c r="K98" i="25"/>
  <c r="H98" i="25"/>
  <c r="I98" i="25" s="1"/>
  <c r="M97" i="25"/>
  <c r="L97" i="25"/>
  <c r="K97" i="25"/>
  <c r="H97" i="25"/>
  <c r="M96" i="25"/>
  <c r="L96" i="25"/>
  <c r="K96" i="25"/>
  <c r="H96" i="25"/>
  <c r="I96" i="25" s="1"/>
  <c r="M95" i="25"/>
  <c r="L95" i="25"/>
  <c r="K95" i="25"/>
  <c r="H95" i="25"/>
  <c r="M94" i="25"/>
  <c r="L94" i="25"/>
  <c r="K94" i="25"/>
  <c r="H94" i="25"/>
  <c r="I94" i="25" s="1"/>
  <c r="M93" i="25"/>
  <c r="L93" i="25"/>
  <c r="K93" i="25"/>
  <c r="H93" i="25"/>
  <c r="M92" i="25"/>
  <c r="L92" i="25"/>
  <c r="K92" i="25"/>
  <c r="H92" i="25"/>
  <c r="I92" i="25" s="1"/>
  <c r="M91" i="25"/>
  <c r="L91" i="25"/>
  <c r="K91" i="25"/>
  <c r="H91" i="25"/>
  <c r="I91" i="25" s="1"/>
  <c r="M90" i="25"/>
  <c r="L90" i="25"/>
  <c r="K90" i="25"/>
  <c r="H90" i="25"/>
  <c r="I90" i="25" s="1"/>
  <c r="M89" i="25"/>
  <c r="L89" i="25"/>
  <c r="K89" i="25"/>
  <c r="H89" i="25"/>
  <c r="I89" i="25" s="1"/>
  <c r="M88" i="25"/>
  <c r="L88" i="25"/>
  <c r="K88" i="25"/>
  <c r="H88" i="25"/>
  <c r="I88" i="25" s="1"/>
  <c r="M87" i="25"/>
  <c r="L87" i="25"/>
  <c r="K87" i="25"/>
  <c r="H87" i="25"/>
  <c r="I87" i="25" s="1"/>
  <c r="M86" i="25"/>
  <c r="L86" i="25"/>
  <c r="K86" i="25"/>
  <c r="H86" i="25"/>
  <c r="I86" i="25" s="1"/>
  <c r="M85" i="25"/>
  <c r="L85" i="25"/>
  <c r="K85" i="25"/>
  <c r="H85" i="25"/>
  <c r="I85" i="25" s="1"/>
  <c r="M84" i="25"/>
  <c r="L84" i="25"/>
  <c r="K84" i="25"/>
  <c r="H84" i="25"/>
  <c r="I84" i="25" s="1"/>
  <c r="M83" i="25"/>
  <c r="L83" i="25"/>
  <c r="K83" i="25"/>
  <c r="H83" i="25"/>
  <c r="I83" i="25" s="1"/>
  <c r="M82" i="25"/>
  <c r="L82" i="25"/>
  <c r="K82" i="25"/>
  <c r="H82" i="25"/>
  <c r="I82" i="25" s="1"/>
  <c r="M81" i="25"/>
  <c r="L81" i="25"/>
  <c r="K81" i="25"/>
  <c r="H81" i="25"/>
  <c r="I81" i="25" s="1"/>
  <c r="M80" i="25"/>
  <c r="L80" i="25"/>
  <c r="K80" i="25"/>
  <c r="H80" i="25"/>
  <c r="I80" i="25" s="1"/>
  <c r="M79" i="25"/>
  <c r="L79" i="25"/>
  <c r="K79" i="25"/>
  <c r="H79" i="25"/>
  <c r="I79" i="25" s="1"/>
  <c r="M78" i="25"/>
  <c r="L78" i="25"/>
  <c r="K78" i="25"/>
  <c r="H78" i="25"/>
  <c r="I78" i="25" s="1"/>
  <c r="M77" i="25"/>
  <c r="L77" i="25"/>
  <c r="K77" i="25"/>
  <c r="H77" i="25"/>
  <c r="I77" i="25" s="1"/>
  <c r="M76" i="25"/>
  <c r="L76" i="25"/>
  <c r="K76" i="25"/>
  <c r="H76" i="25"/>
  <c r="I76" i="25" s="1"/>
  <c r="M75" i="25"/>
  <c r="L75" i="25"/>
  <c r="K75" i="25"/>
  <c r="H75" i="25"/>
  <c r="I75" i="25" s="1"/>
  <c r="M74" i="25"/>
  <c r="L74" i="25"/>
  <c r="K74" i="25"/>
  <c r="H74" i="25"/>
  <c r="I74" i="25" s="1"/>
  <c r="M73" i="25"/>
  <c r="L73" i="25"/>
  <c r="K73" i="25"/>
  <c r="H73" i="25"/>
  <c r="I73" i="25" s="1"/>
  <c r="M72" i="25"/>
  <c r="L72" i="25"/>
  <c r="K72" i="25"/>
  <c r="H72" i="25"/>
  <c r="I72" i="25" s="1"/>
  <c r="M71" i="25"/>
  <c r="L71" i="25"/>
  <c r="K71" i="25"/>
  <c r="H71" i="25"/>
  <c r="I71" i="25" s="1"/>
  <c r="M70" i="25"/>
  <c r="L70" i="25"/>
  <c r="K70" i="25"/>
  <c r="H70" i="25"/>
  <c r="I70" i="25" s="1"/>
  <c r="M69" i="25"/>
  <c r="L69" i="25"/>
  <c r="K69" i="25"/>
  <c r="H69" i="25"/>
  <c r="I69" i="25" s="1"/>
  <c r="M68" i="25"/>
  <c r="L68" i="25"/>
  <c r="K68" i="25"/>
  <c r="H68" i="25"/>
  <c r="I68" i="25" s="1"/>
  <c r="M67" i="25"/>
  <c r="L67" i="25"/>
  <c r="K67" i="25"/>
  <c r="H67" i="25"/>
  <c r="I67" i="25" s="1"/>
  <c r="M66" i="25"/>
  <c r="L66" i="25"/>
  <c r="K66" i="25"/>
  <c r="H66" i="25"/>
  <c r="I66" i="25" s="1"/>
  <c r="M65" i="25"/>
  <c r="L65" i="25"/>
  <c r="K65" i="25"/>
  <c r="H65" i="25"/>
  <c r="I65" i="25" s="1"/>
  <c r="M64" i="25"/>
  <c r="L64" i="25"/>
  <c r="K64" i="25"/>
  <c r="H64" i="25"/>
  <c r="I64" i="25" s="1"/>
  <c r="M63" i="25"/>
  <c r="L63" i="25"/>
  <c r="K63" i="25"/>
  <c r="H63" i="25"/>
  <c r="I63" i="25" s="1"/>
  <c r="M62" i="25"/>
  <c r="L62" i="25"/>
  <c r="K62" i="25"/>
  <c r="H62" i="25"/>
  <c r="I62" i="25" s="1"/>
  <c r="M61" i="25"/>
  <c r="L61" i="25"/>
  <c r="K61" i="25"/>
  <c r="H61" i="25"/>
  <c r="I61" i="25" s="1"/>
  <c r="M60" i="25"/>
  <c r="L60" i="25"/>
  <c r="K60" i="25"/>
  <c r="H60" i="25"/>
  <c r="I60" i="25" s="1"/>
  <c r="M59" i="25"/>
  <c r="L59" i="25"/>
  <c r="K59" i="25"/>
  <c r="H59" i="25"/>
  <c r="I59" i="25" s="1"/>
  <c r="M58" i="25"/>
  <c r="L58" i="25"/>
  <c r="K58" i="25"/>
  <c r="H58" i="25"/>
  <c r="I58" i="25" s="1"/>
  <c r="M57" i="25"/>
  <c r="L57" i="25"/>
  <c r="K57" i="25"/>
  <c r="H57" i="25"/>
  <c r="I57" i="25" s="1"/>
  <c r="M56" i="25"/>
  <c r="L56" i="25"/>
  <c r="K56" i="25"/>
  <c r="H56" i="25"/>
  <c r="I56" i="25" s="1"/>
  <c r="M55" i="25"/>
  <c r="L55" i="25"/>
  <c r="K55" i="25"/>
  <c r="H55" i="25"/>
  <c r="I55" i="25" s="1"/>
  <c r="M54" i="25"/>
  <c r="L54" i="25"/>
  <c r="K54" i="25"/>
  <c r="H54" i="25"/>
  <c r="I54" i="25" s="1"/>
  <c r="M53" i="25"/>
  <c r="L53" i="25"/>
  <c r="K53" i="25"/>
  <c r="H53" i="25"/>
  <c r="I53" i="25" s="1"/>
  <c r="M52" i="25"/>
  <c r="L52" i="25"/>
  <c r="K52" i="25"/>
  <c r="H52" i="25"/>
  <c r="I52" i="25" s="1"/>
  <c r="M51" i="25"/>
  <c r="L51" i="25"/>
  <c r="K51" i="25"/>
  <c r="H51" i="25"/>
  <c r="I51" i="25" s="1"/>
  <c r="M50" i="25"/>
  <c r="L50" i="25"/>
  <c r="K50" i="25"/>
  <c r="H50" i="25"/>
  <c r="I50" i="25" s="1"/>
  <c r="M49" i="25"/>
  <c r="L49" i="25"/>
  <c r="K49" i="25"/>
  <c r="H49" i="25"/>
  <c r="I49" i="25" s="1"/>
  <c r="M48" i="25"/>
  <c r="L48" i="25"/>
  <c r="K48" i="25"/>
  <c r="H48" i="25"/>
  <c r="I48" i="25" s="1"/>
  <c r="M47" i="25"/>
  <c r="L47" i="25"/>
  <c r="K47" i="25"/>
  <c r="H47" i="25"/>
  <c r="I47" i="25" s="1"/>
  <c r="M46" i="25"/>
  <c r="L46" i="25"/>
  <c r="K46" i="25"/>
  <c r="H46" i="25"/>
  <c r="I46" i="25" s="1"/>
  <c r="M45" i="25"/>
  <c r="L45" i="25"/>
  <c r="K45" i="25"/>
  <c r="H45" i="25"/>
  <c r="I45" i="25" s="1"/>
  <c r="M44" i="25"/>
  <c r="L44" i="25"/>
  <c r="K44" i="25"/>
  <c r="H44" i="25"/>
  <c r="I44" i="25" s="1"/>
  <c r="M43" i="25"/>
  <c r="L43" i="25"/>
  <c r="K43" i="25"/>
  <c r="H43" i="25"/>
  <c r="I43" i="25" s="1"/>
  <c r="M42" i="25"/>
  <c r="L42" i="25"/>
  <c r="K42" i="25"/>
  <c r="H42" i="25"/>
  <c r="I42" i="25" s="1"/>
  <c r="M41" i="25"/>
  <c r="L41" i="25"/>
  <c r="K41" i="25"/>
  <c r="H41" i="25"/>
  <c r="I41" i="25" s="1"/>
  <c r="M40" i="25"/>
  <c r="L40" i="25"/>
  <c r="K40" i="25"/>
  <c r="H40" i="25"/>
  <c r="I40" i="25" s="1"/>
  <c r="M39" i="25"/>
  <c r="L39" i="25"/>
  <c r="K39" i="25"/>
  <c r="H39" i="25"/>
  <c r="I39" i="25" s="1"/>
  <c r="M38" i="25"/>
  <c r="L38" i="25"/>
  <c r="K38" i="25"/>
  <c r="H38" i="25"/>
  <c r="I38" i="25" s="1"/>
  <c r="M37" i="25"/>
  <c r="L37" i="25"/>
  <c r="K37" i="25"/>
  <c r="H37" i="25"/>
  <c r="I37" i="25" s="1"/>
  <c r="M36" i="25"/>
  <c r="L36" i="25"/>
  <c r="K36" i="25"/>
  <c r="H36" i="25"/>
  <c r="M35" i="25"/>
  <c r="L35" i="25"/>
  <c r="K35" i="25"/>
  <c r="H35" i="25"/>
  <c r="I35" i="25" s="1"/>
  <c r="M34" i="25"/>
  <c r="L34" i="25"/>
  <c r="K34" i="25"/>
  <c r="H34" i="25"/>
  <c r="I34" i="25" s="1"/>
  <c r="M33" i="25"/>
  <c r="L33" i="25"/>
  <c r="K33" i="25"/>
  <c r="H33" i="25"/>
  <c r="I33" i="25" s="1"/>
  <c r="M32" i="25"/>
  <c r="L32" i="25"/>
  <c r="K32" i="25"/>
  <c r="H32" i="25"/>
  <c r="I32" i="25" s="1"/>
  <c r="M31" i="25"/>
  <c r="L31" i="25"/>
  <c r="K31" i="25"/>
  <c r="H31" i="25"/>
  <c r="M30" i="25"/>
  <c r="L30" i="25"/>
  <c r="K30" i="25"/>
  <c r="H30" i="25"/>
  <c r="I30" i="25" s="1"/>
  <c r="M29" i="25"/>
  <c r="L29" i="25"/>
  <c r="K29" i="25"/>
  <c r="H29" i="25"/>
  <c r="I29" i="25" s="1"/>
  <c r="M28" i="25"/>
  <c r="L28" i="25"/>
  <c r="K28" i="25"/>
  <c r="H28" i="25"/>
  <c r="I28" i="25" s="1"/>
  <c r="M27" i="25"/>
  <c r="L27" i="25"/>
  <c r="K27" i="25"/>
  <c r="H27" i="25"/>
  <c r="I27" i="25" s="1"/>
  <c r="M26" i="25"/>
  <c r="L26" i="25"/>
  <c r="K26" i="25"/>
  <c r="H26" i="25"/>
  <c r="I26" i="25" s="1"/>
  <c r="M25" i="25"/>
  <c r="L25" i="25"/>
  <c r="K25" i="25"/>
  <c r="H25" i="25"/>
  <c r="I25" i="25" s="1"/>
  <c r="M24" i="25"/>
  <c r="L24" i="25"/>
  <c r="K24" i="25"/>
  <c r="H24" i="25"/>
  <c r="I24" i="25" s="1"/>
  <c r="M23" i="25"/>
  <c r="L23" i="25"/>
  <c r="K23" i="25"/>
  <c r="H23" i="25"/>
  <c r="I23" i="25" s="1"/>
  <c r="M22" i="25"/>
  <c r="L22" i="25"/>
  <c r="K22" i="25"/>
  <c r="H22" i="25"/>
  <c r="I22" i="25" s="1"/>
  <c r="M21" i="25"/>
  <c r="L21" i="25"/>
  <c r="K21" i="25"/>
  <c r="H21" i="25"/>
  <c r="I21" i="25" s="1"/>
  <c r="M20" i="25"/>
  <c r="L20" i="25"/>
  <c r="K20" i="25"/>
  <c r="H20" i="25"/>
  <c r="I20" i="25" s="1"/>
  <c r="M19" i="25"/>
  <c r="L19" i="25"/>
  <c r="K19" i="25"/>
  <c r="H19" i="25"/>
  <c r="I19" i="25" s="1"/>
  <c r="M18" i="25"/>
  <c r="L18" i="25"/>
  <c r="K18" i="25"/>
  <c r="H18" i="25"/>
  <c r="I18" i="25" s="1"/>
  <c r="M17" i="25"/>
  <c r="L17" i="25"/>
  <c r="K17" i="25"/>
  <c r="H17" i="25"/>
  <c r="I17" i="25" s="1"/>
  <c r="M16" i="25"/>
  <c r="L16" i="25"/>
  <c r="K16" i="25"/>
  <c r="H16" i="25"/>
  <c r="I16" i="25" s="1"/>
  <c r="M15" i="25"/>
  <c r="L15" i="25"/>
  <c r="K15" i="25"/>
  <c r="H15" i="25"/>
  <c r="I15" i="25" s="1"/>
  <c r="M14" i="25"/>
  <c r="L14" i="25"/>
  <c r="K14" i="25"/>
  <c r="H14" i="25"/>
  <c r="M13" i="25"/>
  <c r="L13" i="25"/>
  <c r="K13" i="25"/>
  <c r="H13" i="25"/>
  <c r="I13" i="25" s="1"/>
  <c r="M12" i="25"/>
  <c r="L12" i="25"/>
  <c r="K12" i="25"/>
  <c r="H12" i="25"/>
  <c r="I12" i="25" s="1"/>
  <c r="M11" i="25"/>
  <c r="L11" i="25"/>
  <c r="K11" i="25"/>
  <c r="H11" i="25"/>
  <c r="I11" i="25" s="1"/>
  <c r="M10" i="25"/>
  <c r="L10" i="25"/>
  <c r="K10" i="25"/>
  <c r="H10" i="25"/>
  <c r="I10" i="25" s="1"/>
  <c r="M9" i="25"/>
  <c r="L9" i="25"/>
  <c r="K9" i="25"/>
  <c r="H9" i="25"/>
  <c r="I9" i="25" s="1"/>
  <c r="M8" i="25"/>
  <c r="L8" i="25"/>
  <c r="K8" i="25"/>
  <c r="H8" i="25"/>
  <c r="I8" i="25" s="1"/>
  <c r="M7" i="25"/>
  <c r="L7" i="25"/>
  <c r="K7" i="25"/>
  <c r="H7" i="25"/>
  <c r="I7" i="25" s="1"/>
  <c r="M6" i="25"/>
  <c r="L6" i="25"/>
  <c r="K6" i="25"/>
  <c r="H6" i="25"/>
  <c r="I6" i="25" s="1"/>
  <c r="M5" i="25"/>
  <c r="L5" i="25"/>
  <c r="K5" i="25"/>
  <c r="H5" i="25"/>
  <c r="I5" i="25" s="1"/>
  <c r="M4" i="25"/>
  <c r="L4" i="25"/>
  <c r="K4" i="25"/>
  <c r="H4" i="25"/>
  <c r="I4" i="25" s="1"/>
  <c r="M3" i="25"/>
  <c r="L3" i="25"/>
  <c r="K3" i="25"/>
  <c r="H3" i="25"/>
  <c r="I3" i="25" s="1"/>
  <c r="M2" i="25"/>
  <c r="L2" i="25"/>
  <c r="K2" i="25"/>
  <c r="H2" i="25"/>
  <c r="I2" i="25" s="1"/>
  <c r="B753" i="24"/>
  <c r="B752" i="24" s="1"/>
  <c r="L750" i="24"/>
  <c r="K750" i="24"/>
  <c r="H750" i="24"/>
  <c r="L749" i="24"/>
  <c r="K749" i="24"/>
  <c r="H749" i="24"/>
  <c r="L748" i="24"/>
  <c r="K748" i="24"/>
  <c r="H748" i="24"/>
  <c r="L747" i="24"/>
  <c r="K747" i="24"/>
  <c r="H747" i="24"/>
  <c r="L746" i="24"/>
  <c r="K746" i="24"/>
  <c r="H746" i="24"/>
  <c r="L745" i="24"/>
  <c r="K745" i="24"/>
  <c r="H745" i="24"/>
  <c r="L744" i="24"/>
  <c r="K744" i="24"/>
  <c r="H744" i="24"/>
  <c r="L743" i="24"/>
  <c r="K743" i="24"/>
  <c r="H743" i="24"/>
  <c r="L742" i="24"/>
  <c r="K742" i="24"/>
  <c r="H742" i="24"/>
  <c r="L741" i="24"/>
  <c r="K741" i="24"/>
  <c r="H741" i="24"/>
  <c r="L740" i="24"/>
  <c r="K740" i="24"/>
  <c r="H740" i="24"/>
  <c r="L739" i="24"/>
  <c r="K739" i="24"/>
  <c r="H739" i="24"/>
  <c r="L738" i="24"/>
  <c r="K738" i="24"/>
  <c r="H738" i="24"/>
  <c r="L737" i="24"/>
  <c r="K737" i="24"/>
  <c r="H737" i="24"/>
  <c r="L736" i="24"/>
  <c r="K736" i="24"/>
  <c r="H736" i="24"/>
  <c r="L735" i="24"/>
  <c r="K735" i="24"/>
  <c r="H735" i="24"/>
  <c r="L734" i="24"/>
  <c r="K734" i="24"/>
  <c r="H734" i="24"/>
  <c r="L733" i="24"/>
  <c r="K733" i="24"/>
  <c r="H733" i="24"/>
  <c r="L732" i="24"/>
  <c r="K732" i="24"/>
  <c r="H732" i="24"/>
  <c r="L731" i="24"/>
  <c r="K731" i="24"/>
  <c r="H731" i="24"/>
  <c r="L730" i="24"/>
  <c r="K730" i="24"/>
  <c r="H730" i="24"/>
  <c r="L729" i="24"/>
  <c r="K729" i="24"/>
  <c r="H729" i="24"/>
  <c r="L728" i="24"/>
  <c r="K728" i="24"/>
  <c r="H728" i="24"/>
  <c r="L727" i="24"/>
  <c r="K727" i="24"/>
  <c r="H727" i="24"/>
  <c r="L726" i="24"/>
  <c r="K726" i="24"/>
  <c r="H726" i="24"/>
  <c r="L725" i="24"/>
  <c r="K725" i="24"/>
  <c r="H725" i="24"/>
  <c r="L724" i="24"/>
  <c r="K724" i="24"/>
  <c r="H724" i="24"/>
  <c r="L723" i="24"/>
  <c r="K723" i="24"/>
  <c r="H723" i="24"/>
  <c r="L722" i="24"/>
  <c r="K722" i="24"/>
  <c r="H722" i="24"/>
  <c r="L721" i="24"/>
  <c r="K721" i="24"/>
  <c r="H721" i="24"/>
  <c r="L720" i="24"/>
  <c r="K720" i="24"/>
  <c r="H720" i="24"/>
  <c r="L719" i="24"/>
  <c r="K719" i="24"/>
  <c r="H719" i="24"/>
  <c r="L718" i="24"/>
  <c r="K718" i="24"/>
  <c r="H718" i="24"/>
  <c r="L717" i="24"/>
  <c r="K717" i="24"/>
  <c r="H717" i="24"/>
  <c r="L716" i="24"/>
  <c r="K716" i="24"/>
  <c r="H716" i="24"/>
  <c r="L715" i="24"/>
  <c r="K715" i="24"/>
  <c r="H715" i="24"/>
  <c r="L714" i="24"/>
  <c r="K714" i="24"/>
  <c r="H714" i="24"/>
  <c r="L713" i="24"/>
  <c r="K713" i="24"/>
  <c r="H713" i="24"/>
  <c r="L712" i="24"/>
  <c r="K712" i="24"/>
  <c r="H712" i="24"/>
  <c r="L711" i="24"/>
  <c r="K711" i="24"/>
  <c r="H711" i="24"/>
  <c r="L710" i="24"/>
  <c r="K710" i="24"/>
  <c r="H710" i="24"/>
  <c r="L709" i="24"/>
  <c r="K709" i="24"/>
  <c r="H709" i="24"/>
  <c r="L708" i="24"/>
  <c r="K708" i="24"/>
  <c r="H708" i="24"/>
  <c r="L707" i="24"/>
  <c r="K707" i="24"/>
  <c r="H707" i="24"/>
  <c r="L706" i="24"/>
  <c r="K706" i="24"/>
  <c r="H706" i="24"/>
  <c r="L705" i="24"/>
  <c r="K705" i="24"/>
  <c r="H705" i="24"/>
  <c r="L704" i="24"/>
  <c r="K704" i="24"/>
  <c r="H704" i="24"/>
  <c r="L703" i="24"/>
  <c r="K703" i="24"/>
  <c r="H703" i="24"/>
  <c r="L702" i="24"/>
  <c r="K702" i="24"/>
  <c r="H702" i="24"/>
  <c r="L701" i="24"/>
  <c r="K701" i="24"/>
  <c r="H701" i="24"/>
  <c r="L700" i="24"/>
  <c r="K700" i="24"/>
  <c r="H700" i="24"/>
  <c r="L699" i="24"/>
  <c r="K699" i="24"/>
  <c r="H699" i="24"/>
  <c r="L698" i="24"/>
  <c r="K698" i="24"/>
  <c r="H698" i="24"/>
  <c r="L697" i="24"/>
  <c r="K697" i="24"/>
  <c r="H697" i="24"/>
  <c r="L696" i="24"/>
  <c r="K696" i="24"/>
  <c r="H696" i="24"/>
  <c r="L695" i="24"/>
  <c r="K695" i="24"/>
  <c r="H695" i="24"/>
  <c r="L694" i="24"/>
  <c r="K694" i="24"/>
  <c r="H694" i="24"/>
  <c r="L693" i="24"/>
  <c r="K693" i="24"/>
  <c r="H693" i="24"/>
  <c r="L692" i="24"/>
  <c r="K692" i="24"/>
  <c r="H692" i="24"/>
  <c r="L691" i="24"/>
  <c r="K691" i="24"/>
  <c r="H691" i="24"/>
  <c r="L690" i="24"/>
  <c r="K690" i="24"/>
  <c r="H690" i="24"/>
  <c r="L689" i="24"/>
  <c r="K689" i="24"/>
  <c r="H689" i="24"/>
  <c r="L688" i="24"/>
  <c r="K688" i="24"/>
  <c r="H688" i="24"/>
  <c r="L687" i="24"/>
  <c r="K687" i="24"/>
  <c r="H687" i="24"/>
  <c r="L686" i="24"/>
  <c r="K686" i="24"/>
  <c r="H686" i="24"/>
  <c r="L685" i="24"/>
  <c r="K685" i="24"/>
  <c r="H685" i="24"/>
  <c r="L684" i="24"/>
  <c r="K684" i="24"/>
  <c r="H684" i="24"/>
  <c r="L683" i="24"/>
  <c r="K683" i="24"/>
  <c r="H683" i="24"/>
  <c r="L682" i="24"/>
  <c r="K682" i="24"/>
  <c r="H682" i="24"/>
  <c r="L681" i="24"/>
  <c r="K681" i="24"/>
  <c r="H681" i="24"/>
  <c r="L680" i="24"/>
  <c r="K680" i="24"/>
  <c r="H680" i="24"/>
  <c r="L679" i="24"/>
  <c r="K679" i="24"/>
  <c r="H679" i="24"/>
  <c r="L678" i="24"/>
  <c r="K678" i="24"/>
  <c r="H678" i="24"/>
  <c r="L677" i="24"/>
  <c r="K677" i="24"/>
  <c r="H677" i="24"/>
  <c r="L676" i="24"/>
  <c r="K676" i="24"/>
  <c r="H676" i="24"/>
  <c r="L675" i="24"/>
  <c r="K675" i="24"/>
  <c r="H675" i="24"/>
  <c r="L674" i="24"/>
  <c r="K674" i="24"/>
  <c r="H674" i="24"/>
  <c r="L673" i="24"/>
  <c r="K673" i="24"/>
  <c r="H673" i="24"/>
  <c r="L672" i="24"/>
  <c r="K672" i="24"/>
  <c r="H672" i="24"/>
  <c r="L671" i="24"/>
  <c r="K671" i="24"/>
  <c r="H671" i="24"/>
  <c r="L670" i="24"/>
  <c r="K670" i="24"/>
  <c r="H670" i="24"/>
  <c r="L669" i="24"/>
  <c r="K669" i="24"/>
  <c r="H669" i="24"/>
  <c r="L668" i="24"/>
  <c r="K668" i="24"/>
  <c r="H668" i="24"/>
  <c r="L667" i="24"/>
  <c r="K667" i="24"/>
  <c r="H667" i="24"/>
  <c r="L666" i="24"/>
  <c r="K666" i="24"/>
  <c r="H666" i="24"/>
  <c r="L665" i="24"/>
  <c r="K665" i="24"/>
  <c r="H665" i="24"/>
  <c r="L664" i="24"/>
  <c r="K664" i="24"/>
  <c r="H664" i="24"/>
  <c r="L663" i="24"/>
  <c r="K663" i="24"/>
  <c r="H663" i="24"/>
  <c r="L662" i="24"/>
  <c r="K662" i="24"/>
  <c r="H662" i="24"/>
  <c r="L661" i="24"/>
  <c r="K661" i="24"/>
  <c r="H661" i="24"/>
  <c r="L660" i="24"/>
  <c r="K660" i="24"/>
  <c r="H660" i="24"/>
  <c r="L659" i="24"/>
  <c r="K659" i="24"/>
  <c r="H659" i="24"/>
  <c r="L658" i="24"/>
  <c r="K658" i="24"/>
  <c r="H658" i="24"/>
  <c r="L657" i="24"/>
  <c r="K657" i="24"/>
  <c r="H657" i="24"/>
  <c r="L656" i="24"/>
  <c r="K656" i="24"/>
  <c r="H656" i="24"/>
  <c r="L655" i="24"/>
  <c r="K655" i="24"/>
  <c r="H655" i="24"/>
  <c r="L654" i="24"/>
  <c r="K654" i="24"/>
  <c r="H654" i="24"/>
  <c r="L653" i="24"/>
  <c r="K653" i="24"/>
  <c r="H653" i="24"/>
  <c r="L652" i="24"/>
  <c r="K652" i="24"/>
  <c r="H652" i="24"/>
  <c r="L651" i="24"/>
  <c r="K651" i="24"/>
  <c r="H651" i="24"/>
  <c r="L650" i="24"/>
  <c r="K650" i="24"/>
  <c r="H650" i="24"/>
  <c r="L649" i="24"/>
  <c r="K649" i="24"/>
  <c r="H649" i="24"/>
  <c r="L648" i="24"/>
  <c r="K648" i="24"/>
  <c r="H648" i="24"/>
  <c r="L647" i="24"/>
  <c r="K647" i="24"/>
  <c r="H647" i="24"/>
  <c r="L646" i="24"/>
  <c r="K646" i="24"/>
  <c r="H646" i="24"/>
  <c r="L645" i="24"/>
  <c r="K645" i="24"/>
  <c r="H645" i="24"/>
  <c r="L644" i="24"/>
  <c r="K644" i="24"/>
  <c r="H644" i="24"/>
  <c r="L643" i="24"/>
  <c r="K643" i="24"/>
  <c r="H643" i="24"/>
  <c r="L642" i="24"/>
  <c r="K642" i="24"/>
  <c r="H642" i="24"/>
  <c r="L641" i="24"/>
  <c r="K641" i="24"/>
  <c r="H641" i="24"/>
  <c r="L640" i="24"/>
  <c r="K640" i="24"/>
  <c r="H640" i="24"/>
  <c r="L639" i="24"/>
  <c r="K639" i="24"/>
  <c r="H639" i="24"/>
  <c r="L638" i="24"/>
  <c r="K638" i="24"/>
  <c r="H638" i="24"/>
  <c r="L637" i="24"/>
  <c r="K637" i="24"/>
  <c r="H637" i="24"/>
  <c r="L636" i="24"/>
  <c r="K636" i="24"/>
  <c r="H636" i="24"/>
  <c r="L635" i="24"/>
  <c r="K635" i="24"/>
  <c r="H635" i="24"/>
  <c r="L634" i="24"/>
  <c r="K634" i="24"/>
  <c r="H634" i="24"/>
  <c r="L633" i="24"/>
  <c r="K633" i="24"/>
  <c r="H633" i="24"/>
  <c r="L632" i="24"/>
  <c r="K632" i="24"/>
  <c r="H632" i="24"/>
  <c r="L631" i="24"/>
  <c r="K631" i="24"/>
  <c r="H631" i="24"/>
  <c r="L630" i="24"/>
  <c r="K630" i="24"/>
  <c r="H630" i="24"/>
  <c r="L629" i="24"/>
  <c r="K629" i="24"/>
  <c r="H629" i="24"/>
  <c r="L628" i="24"/>
  <c r="K628" i="24"/>
  <c r="H628" i="24"/>
  <c r="L627" i="24"/>
  <c r="K627" i="24"/>
  <c r="H627" i="24"/>
  <c r="L626" i="24"/>
  <c r="K626" i="24"/>
  <c r="H626" i="24"/>
  <c r="L625" i="24"/>
  <c r="K625" i="24"/>
  <c r="H625" i="24"/>
  <c r="L624" i="24"/>
  <c r="K624" i="24"/>
  <c r="H624" i="24"/>
  <c r="L623" i="24"/>
  <c r="K623" i="24"/>
  <c r="H623" i="24"/>
  <c r="L622" i="24"/>
  <c r="K622" i="24"/>
  <c r="H622" i="24"/>
  <c r="L621" i="24"/>
  <c r="K621" i="24"/>
  <c r="H621" i="24"/>
  <c r="L620" i="24"/>
  <c r="K620" i="24"/>
  <c r="H620" i="24"/>
  <c r="L619" i="24"/>
  <c r="K619" i="24"/>
  <c r="H619" i="24"/>
  <c r="L618" i="24"/>
  <c r="K618" i="24"/>
  <c r="H618" i="24"/>
  <c r="L617" i="24"/>
  <c r="K617" i="24"/>
  <c r="H617" i="24"/>
  <c r="L616" i="24"/>
  <c r="K616" i="24"/>
  <c r="H616" i="24"/>
  <c r="L615" i="24"/>
  <c r="K615" i="24"/>
  <c r="H615" i="24"/>
  <c r="L614" i="24"/>
  <c r="K614" i="24"/>
  <c r="H614" i="24"/>
  <c r="L613" i="24"/>
  <c r="K613" i="24"/>
  <c r="H613" i="24"/>
  <c r="L612" i="24"/>
  <c r="K612" i="24"/>
  <c r="H612" i="24"/>
  <c r="L611" i="24"/>
  <c r="K611" i="24"/>
  <c r="H611" i="24"/>
  <c r="L610" i="24"/>
  <c r="K610" i="24"/>
  <c r="H610" i="24"/>
  <c r="L609" i="24"/>
  <c r="K609" i="24"/>
  <c r="H609" i="24"/>
  <c r="L608" i="24"/>
  <c r="K608" i="24"/>
  <c r="H608" i="24"/>
  <c r="L607" i="24"/>
  <c r="K607" i="24"/>
  <c r="H607" i="24"/>
  <c r="L606" i="24"/>
  <c r="K606" i="24"/>
  <c r="H606" i="24"/>
  <c r="L605" i="24"/>
  <c r="K605" i="24"/>
  <c r="H605" i="24"/>
  <c r="L604" i="24"/>
  <c r="K604" i="24"/>
  <c r="H604" i="24"/>
  <c r="L603" i="24"/>
  <c r="K603" i="24"/>
  <c r="H603" i="24"/>
  <c r="L602" i="24"/>
  <c r="K602" i="24"/>
  <c r="H602" i="24"/>
  <c r="L601" i="24"/>
  <c r="K601" i="24"/>
  <c r="H601" i="24"/>
  <c r="L600" i="24"/>
  <c r="K600" i="24"/>
  <c r="H600" i="24"/>
  <c r="L599" i="24"/>
  <c r="K599" i="24"/>
  <c r="H599" i="24"/>
  <c r="L598" i="24"/>
  <c r="K598" i="24"/>
  <c r="H598" i="24"/>
  <c r="L597" i="24"/>
  <c r="K597" i="24"/>
  <c r="H597" i="24"/>
  <c r="L596" i="24"/>
  <c r="K596" i="24"/>
  <c r="H596" i="24"/>
  <c r="L595" i="24"/>
  <c r="K595" i="24"/>
  <c r="H595" i="24"/>
  <c r="L594" i="24"/>
  <c r="K594" i="24"/>
  <c r="H594" i="24"/>
  <c r="L593" i="24"/>
  <c r="K593" i="24"/>
  <c r="H593" i="24"/>
  <c r="L592" i="24"/>
  <c r="K592" i="24"/>
  <c r="H592" i="24"/>
  <c r="L591" i="24"/>
  <c r="K591" i="24"/>
  <c r="H591" i="24"/>
  <c r="L590" i="24"/>
  <c r="K590" i="24"/>
  <c r="H590" i="24"/>
  <c r="L589" i="24"/>
  <c r="K589" i="24"/>
  <c r="H589" i="24"/>
  <c r="L588" i="24"/>
  <c r="K588" i="24"/>
  <c r="H588" i="24"/>
  <c r="L587" i="24"/>
  <c r="K587" i="24"/>
  <c r="H587" i="24"/>
  <c r="L586" i="24"/>
  <c r="K586" i="24"/>
  <c r="H586" i="24"/>
  <c r="L585" i="24"/>
  <c r="K585" i="24"/>
  <c r="H585" i="24"/>
  <c r="L584" i="24"/>
  <c r="K584" i="24"/>
  <c r="H584" i="24"/>
  <c r="L583" i="24"/>
  <c r="K583" i="24"/>
  <c r="H583" i="24"/>
  <c r="L582" i="24"/>
  <c r="K582" i="24"/>
  <c r="H582" i="24"/>
  <c r="L581" i="24"/>
  <c r="K581" i="24"/>
  <c r="H581" i="24"/>
  <c r="L580" i="24"/>
  <c r="K580" i="24"/>
  <c r="H580" i="24"/>
  <c r="L579" i="24"/>
  <c r="K579" i="24"/>
  <c r="H579" i="24"/>
  <c r="L578" i="24"/>
  <c r="K578" i="24"/>
  <c r="H578" i="24"/>
  <c r="L577" i="24"/>
  <c r="K577" i="24"/>
  <c r="H577" i="24"/>
  <c r="L576" i="24"/>
  <c r="K576" i="24"/>
  <c r="H576" i="24"/>
  <c r="L575" i="24"/>
  <c r="K575" i="24"/>
  <c r="H575" i="24"/>
  <c r="L574" i="24"/>
  <c r="K574" i="24"/>
  <c r="H574" i="24"/>
  <c r="L573" i="24"/>
  <c r="K573" i="24"/>
  <c r="H573" i="24"/>
  <c r="L572" i="24"/>
  <c r="K572" i="24"/>
  <c r="H572" i="24"/>
  <c r="L571" i="24"/>
  <c r="K571" i="24"/>
  <c r="H571" i="24"/>
  <c r="L570" i="24"/>
  <c r="K570" i="24"/>
  <c r="H570" i="24"/>
  <c r="L569" i="24"/>
  <c r="K569" i="24"/>
  <c r="H569" i="24"/>
  <c r="L568" i="24"/>
  <c r="K568" i="24"/>
  <c r="H568" i="24"/>
  <c r="L567" i="24"/>
  <c r="K567" i="24"/>
  <c r="H567" i="24"/>
  <c r="L566" i="24"/>
  <c r="K566" i="24"/>
  <c r="H566" i="24"/>
  <c r="L565" i="24"/>
  <c r="K565" i="24"/>
  <c r="H565" i="24"/>
  <c r="L564" i="24"/>
  <c r="K564" i="24"/>
  <c r="H564" i="24"/>
  <c r="L563" i="24"/>
  <c r="K563" i="24"/>
  <c r="H563" i="24"/>
  <c r="L562" i="24"/>
  <c r="K562" i="24"/>
  <c r="H562" i="24"/>
  <c r="L561" i="24"/>
  <c r="K561" i="24"/>
  <c r="H561" i="24"/>
  <c r="L560" i="24"/>
  <c r="K560" i="24"/>
  <c r="H560" i="24"/>
  <c r="L559" i="24"/>
  <c r="K559" i="24"/>
  <c r="H559" i="24"/>
  <c r="L558" i="24"/>
  <c r="K558" i="24"/>
  <c r="H558" i="24"/>
  <c r="L557" i="24"/>
  <c r="K557" i="24"/>
  <c r="H557" i="24"/>
  <c r="L556" i="24"/>
  <c r="K556" i="24"/>
  <c r="H556" i="24"/>
  <c r="L555" i="24"/>
  <c r="K555" i="24"/>
  <c r="H555" i="24"/>
  <c r="L554" i="24"/>
  <c r="K554" i="24"/>
  <c r="H554" i="24"/>
  <c r="L553" i="24"/>
  <c r="K553" i="24"/>
  <c r="H553" i="24"/>
  <c r="L552" i="24"/>
  <c r="K552" i="24"/>
  <c r="H552" i="24"/>
  <c r="L551" i="24"/>
  <c r="K551" i="24"/>
  <c r="H551" i="24"/>
  <c r="L550" i="24"/>
  <c r="K550" i="24"/>
  <c r="H550" i="24"/>
  <c r="L549" i="24"/>
  <c r="K549" i="24"/>
  <c r="H549" i="24"/>
  <c r="L548" i="24"/>
  <c r="K548" i="24"/>
  <c r="H548" i="24"/>
  <c r="L547" i="24"/>
  <c r="K547" i="24"/>
  <c r="H547" i="24"/>
  <c r="L546" i="24"/>
  <c r="K546" i="24"/>
  <c r="H546" i="24"/>
  <c r="L545" i="24"/>
  <c r="K545" i="24"/>
  <c r="H545" i="24"/>
  <c r="L544" i="24"/>
  <c r="K544" i="24"/>
  <c r="H544" i="24"/>
  <c r="L543" i="24"/>
  <c r="K543" i="24"/>
  <c r="H543" i="24"/>
  <c r="L542" i="24"/>
  <c r="K542" i="24"/>
  <c r="H542" i="24"/>
  <c r="L541" i="24"/>
  <c r="K541" i="24"/>
  <c r="H541" i="24"/>
  <c r="L540" i="24"/>
  <c r="K540" i="24"/>
  <c r="H540" i="24"/>
  <c r="L539" i="24"/>
  <c r="K539" i="24"/>
  <c r="H539" i="24"/>
  <c r="L538" i="24"/>
  <c r="K538" i="24"/>
  <c r="H538" i="24"/>
  <c r="L537" i="24"/>
  <c r="K537" i="24"/>
  <c r="H537" i="24"/>
  <c r="L536" i="24"/>
  <c r="K536" i="24"/>
  <c r="H536" i="24"/>
  <c r="L535" i="24"/>
  <c r="K535" i="24"/>
  <c r="H535" i="24"/>
  <c r="L534" i="24"/>
  <c r="K534" i="24"/>
  <c r="H534" i="24"/>
  <c r="L533" i="24"/>
  <c r="K533" i="24"/>
  <c r="H533" i="24"/>
  <c r="L532" i="24"/>
  <c r="K532" i="24"/>
  <c r="H532" i="24"/>
  <c r="L531" i="24"/>
  <c r="K531" i="24"/>
  <c r="H531" i="24"/>
  <c r="L530" i="24"/>
  <c r="K530" i="24"/>
  <c r="H530" i="24"/>
  <c r="L529" i="24"/>
  <c r="K529" i="24"/>
  <c r="H529" i="24"/>
  <c r="L528" i="24"/>
  <c r="K528" i="24"/>
  <c r="H528" i="24"/>
  <c r="L527" i="24"/>
  <c r="K527" i="24"/>
  <c r="H527" i="24"/>
  <c r="L526" i="24"/>
  <c r="K526" i="24"/>
  <c r="H526" i="24"/>
  <c r="L525" i="24"/>
  <c r="K525" i="24"/>
  <c r="H525" i="24"/>
  <c r="L524" i="24"/>
  <c r="K524" i="24"/>
  <c r="H524" i="24"/>
  <c r="L523" i="24"/>
  <c r="K523" i="24"/>
  <c r="H523" i="24"/>
  <c r="L522" i="24"/>
  <c r="K522" i="24"/>
  <c r="H522" i="24"/>
  <c r="L521" i="24"/>
  <c r="K521" i="24"/>
  <c r="H521" i="24"/>
  <c r="L520" i="24"/>
  <c r="K520" i="24"/>
  <c r="H520" i="24"/>
  <c r="L519" i="24"/>
  <c r="K519" i="24"/>
  <c r="H519" i="24"/>
  <c r="L518" i="24"/>
  <c r="K518" i="24"/>
  <c r="H518" i="24"/>
  <c r="L517" i="24"/>
  <c r="K517" i="24"/>
  <c r="H517" i="24"/>
  <c r="L516" i="24"/>
  <c r="K516" i="24"/>
  <c r="H516" i="24"/>
  <c r="L515" i="24"/>
  <c r="K515" i="24"/>
  <c r="H515" i="24"/>
  <c r="L514" i="24"/>
  <c r="K514" i="24"/>
  <c r="H514" i="24"/>
  <c r="L513" i="24"/>
  <c r="K513" i="24"/>
  <c r="H513" i="24"/>
  <c r="L512" i="24"/>
  <c r="K512" i="24"/>
  <c r="H512" i="24"/>
  <c r="L511" i="24"/>
  <c r="K511" i="24"/>
  <c r="H511" i="24"/>
  <c r="L510" i="24"/>
  <c r="K510" i="24"/>
  <c r="H510" i="24"/>
  <c r="L509" i="24"/>
  <c r="K509" i="24"/>
  <c r="H509" i="24"/>
  <c r="L508" i="24"/>
  <c r="K508" i="24"/>
  <c r="H508" i="24"/>
  <c r="L507" i="24"/>
  <c r="K507" i="24"/>
  <c r="H507" i="24"/>
  <c r="L506" i="24"/>
  <c r="K506" i="24"/>
  <c r="H506" i="24"/>
  <c r="L505" i="24"/>
  <c r="K505" i="24"/>
  <c r="H505" i="24"/>
  <c r="L504" i="24"/>
  <c r="K504" i="24"/>
  <c r="H504" i="24"/>
  <c r="L503" i="24"/>
  <c r="K503" i="24"/>
  <c r="H503" i="24"/>
  <c r="L502" i="24"/>
  <c r="K502" i="24"/>
  <c r="H502" i="24"/>
  <c r="L501" i="24"/>
  <c r="K501" i="24"/>
  <c r="H501" i="24"/>
  <c r="L500" i="24"/>
  <c r="K500" i="24"/>
  <c r="H500" i="24"/>
  <c r="L499" i="24"/>
  <c r="K499" i="24"/>
  <c r="H499" i="24"/>
  <c r="L498" i="24"/>
  <c r="K498" i="24"/>
  <c r="H498" i="24"/>
  <c r="L497" i="24"/>
  <c r="K497" i="24"/>
  <c r="H497" i="24"/>
  <c r="L496" i="24"/>
  <c r="K496" i="24"/>
  <c r="H496" i="24"/>
  <c r="L495" i="24"/>
  <c r="K495" i="24"/>
  <c r="H495" i="24"/>
  <c r="L494" i="24"/>
  <c r="K494" i="24"/>
  <c r="H494" i="24"/>
  <c r="L493" i="24"/>
  <c r="K493" i="24"/>
  <c r="H493" i="24"/>
  <c r="L492" i="24"/>
  <c r="K492" i="24"/>
  <c r="H492" i="24"/>
  <c r="L491" i="24"/>
  <c r="K491" i="24"/>
  <c r="H491" i="24"/>
  <c r="L490" i="24"/>
  <c r="K490" i="24"/>
  <c r="H490" i="24"/>
  <c r="L489" i="24"/>
  <c r="K489" i="24"/>
  <c r="H489" i="24"/>
  <c r="L488" i="24"/>
  <c r="K488" i="24"/>
  <c r="H488" i="24"/>
  <c r="L487" i="24"/>
  <c r="K487" i="24"/>
  <c r="H487" i="24"/>
  <c r="L486" i="24"/>
  <c r="K486" i="24"/>
  <c r="H486" i="24"/>
  <c r="L485" i="24"/>
  <c r="K485" i="24"/>
  <c r="H485" i="24"/>
  <c r="L484" i="24"/>
  <c r="K484" i="24"/>
  <c r="H484" i="24"/>
  <c r="L483" i="24"/>
  <c r="K483" i="24"/>
  <c r="H483" i="24"/>
  <c r="L482" i="24"/>
  <c r="K482" i="24"/>
  <c r="H482" i="24"/>
  <c r="L481" i="24"/>
  <c r="K481" i="24"/>
  <c r="H481" i="24"/>
  <c r="L480" i="24"/>
  <c r="K480" i="24"/>
  <c r="H480" i="24"/>
  <c r="L479" i="24"/>
  <c r="K479" i="24"/>
  <c r="H479" i="24"/>
  <c r="L478" i="24"/>
  <c r="K478" i="24"/>
  <c r="H478" i="24"/>
  <c r="L477" i="24"/>
  <c r="K477" i="24"/>
  <c r="H477" i="24"/>
  <c r="L476" i="24"/>
  <c r="K476" i="24"/>
  <c r="H476" i="24"/>
  <c r="L475" i="24"/>
  <c r="K475" i="24"/>
  <c r="H475" i="24"/>
  <c r="L474" i="24"/>
  <c r="K474" i="24"/>
  <c r="H474" i="24"/>
  <c r="L473" i="24"/>
  <c r="K473" i="24"/>
  <c r="H473" i="24"/>
  <c r="L472" i="24"/>
  <c r="K472" i="24"/>
  <c r="H472" i="24"/>
  <c r="L471" i="24"/>
  <c r="K471" i="24"/>
  <c r="H471" i="24"/>
  <c r="L470" i="24"/>
  <c r="K470" i="24"/>
  <c r="H470" i="24"/>
  <c r="L469" i="24"/>
  <c r="K469" i="24"/>
  <c r="H469" i="24"/>
  <c r="L468" i="24"/>
  <c r="K468" i="24"/>
  <c r="H468" i="24"/>
  <c r="L467" i="24"/>
  <c r="K467" i="24"/>
  <c r="H467" i="24"/>
  <c r="L466" i="24"/>
  <c r="K466" i="24"/>
  <c r="H466" i="24"/>
  <c r="L465" i="24"/>
  <c r="K465" i="24"/>
  <c r="H465" i="24"/>
  <c r="L464" i="24"/>
  <c r="K464" i="24"/>
  <c r="H464" i="24"/>
  <c r="L463" i="24"/>
  <c r="K463" i="24"/>
  <c r="H463" i="24"/>
  <c r="L462" i="24"/>
  <c r="K462" i="24"/>
  <c r="H462" i="24"/>
  <c r="L461" i="24"/>
  <c r="K461" i="24"/>
  <c r="H461" i="24"/>
  <c r="L460" i="24"/>
  <c r="K460" i="24"/>
  <c r="H460" i="24"/>
  <c r="L459" i="24"/>
  <c r="K459" i="24"/>
  <c r="H459" i="24"/>
  <c r="L458" i="24"/>
  <c r="K458" i="24"/>
  <c r="H458" i="24"/>
  <c r="L457" i="24"/>
  <c r="K457" i="24"/>
  <c r="H457" i="24"/>
  <c r="L456" i="24"/>
  <c r="K456" i="24"/>
  <c r="H456" i="24"/>
  <c r="L455" i="24"/>
  <c r="K455" i="24"/>
  <c r="H455" i="24"/>
  <c r="L454" i="24"/>
  <c r="K454" i="24"/>
  <c r="H454" i="24"/>
  <c r="L453" i="24"/>
  <c r="K453" i="24"/>
  <c r="H453" i="24"/>
  <c r="L452" i="24"/>
  <c r="K452" i="24"/>
  <c r="H452" i="24"/>
  <c r="L451" i="24"/>
  <c r="K451" i="24"/>
  <c r="H451" i="24"/>
  <c r="L450" i="24"/>
  <c r="K450" i="24"/>
  <c r="H450" i="24"/>
  <c r="L449" i="24"/>
  <c r="K449" i="24"/>
  <c r="H449" i="24"/>
  <c r="L448" i="24"/>
  <c r="K448" i="24"/>
  <c r="H448" i="24"/>
  <c r="L447" i="24"/>
  <c r="K447" i="24"/>
  <c r="H447" i="24"/>
  <c r="L446" i="24"/>
  <c r="K446" i="24"/>
  <c r="H446" i="24"/>
  <c r="L445" i="24"/>
  <c r="K445" i="24"/>
  <c r="H445" i="24"/>
  <c r="L444" i="24"/>
  <c r="K444" i="24"/>
  <c r="H444" i="24"/>
  <c r="L443" i="24"/>
  <c r="K443" i="24"/>
  <c r="H443" i="24"/>
  <c r="L442" i="24"/>
  <c r="K442" i="24"/>
  <c r="H442" i="24"/>
  <c r="L441" i="24"/>
  <c r="K441" i="24"/>
  <c r="H441" i="24"/>
  <c r="L440" i="24"/>
  <c r="K440" i="24"/>
  <c r="H440" i="24"/>
  <c r="L439" i="24"/>
  <c r="K439" i="24"/>
  <c r="H439" i="24"/>
  <c r="L438" i="24"/>
  <c r="K438" i="24"/>
  <c r="H438" i="24"/>
  <c r="L437" i="24"/>
  <c r="K437" i="24"/>
  <c r="H437" i="24"/>
  <c r="L436" i="24"/>
  <c r="K436" i="24"/>
  <c r="H436" i="24"/>
  <c r="L435" i="24"/>
  <c r="K435" i="24"/>
  <c r="H435" i="24"/>
  <c r="L434" i="24"/>
  <c r="K434" i="24"/>
  <c r="H434" i="24"/>
  <c r="L433" i="24"/>
  <c r="K433" i="24"/>
  <c r="H433" i="24"/>
  <c r="L432" i="24"/>
  <c r="K432" i="24"/>
  <c r="H432" i="24"/>
  <c r="L431" i="24"/>
  <c r="K431" i="24"/>
  <c r="H431" i="24"/>
  <c r="L430" i="24"/>
  <c r="K430" i="24"/>
  <c r="H430" i="24"/>
  <c r="L429" i="24"/>
  <c r="K429" i="24"/>
  <c r="H429" i="24"/>
  <c r="L428" i="24"/>
  <c r="K428" i="24"/>
  <c r="H428" i="24"/>
  <c r="L427" i="24"/>
  <c r="K427" i="24"/>
  <c r="H427" i="24"/>
  <c r="L426" i="24"/>
  <c r="K426" i="24"/>
  <c r="H426" i="24"/>
  <c r="L425" i="24"/>
  <c r="K425" i="24"/>
  <c r="H425" i="24"/>
  <c r="L424" i="24"/>
  <c r="K424" i="24"/>
  <c r="H424" i="24"/>
  <c r="L423" i="24"/>
  <c r="K423" i="24"/>
  <c r="H423" i="24"/>
  <c r="L422" i="24"/>
  <c r="K422" i="24"/>
  <c r="H422" i="24"/>
  <c r="L421" i="24"/>
  <c r="K421" i="24"/>
  <c r="H421" i="24"/>
  <c r="L420" i="24"/>
  <c r="K420" i="24"/>
  <c r="H420" i="24"/>
  <c r="L419" i="24"/>
  <c r="K419" i="24"/>
  <c r="H419" i="24"/>
  <c r="L418" i="24"/>
  <c r="K418" i="24"/>
  <c r="H418" i="24"/>
  <c r="L417" i="24"/>
  <c r="K417" i="24"/>
  <c r="H417" i="24"/>
  <c r="L416" i="24"/>
  <c r="K416" i="24"/>
  <c r="H416" i="24"/>
  <c r="L415" i="24"/>
  <c r="K415" i="24"/>
  <c r="H415" i="24"/>
  <c r="L414" i="24"/>
  <c r="K414" i="24"/>
  <c r="H414" i="24"/>
  <c r="L413" i="24"/>
  <c r="K413" i="24"/>
  <c r="H413" i="24"/>
  <c r="L412" i="24"/>
  <c r="K412" i="24"/>
  <c r="H412" i="24"/>
  <c r="L411" i="24"/>
  <c r="K411" i="24"/>
  <c r="H411" i="24"/>
  <c r="L410" i="24"/>
  <c r="K410" i="24"/>
  <c r="H410" i="24"/>
  <c r="L409" i="24"/>
  <c r="K409" i="24"/>
  <c r="H409" i="24"/>
  <c r="L408" i="24"/>
  <c r="K408" i="24"/>
  <c r="H408" i="24"/>
  <c r="L407" i="24"/>
  <c r="K407" i="24"/>
  <c r="H407" i="24"/>
  <c r="L406" i="24"/>
  <c r="K406" i="24"/>
  <c r="H406" i="24"/>
  <c r="L405" i="24"/>
  <c r="K405" i="24"/>
  <c r="H405" i="24"/>
  <c r="L404" i="24"/>
  <c r="K404" i="24"/>
  <c r="H404" i="24"/>
  <c r="L403" i="24"/>
  <c r="K403" i="24"/>
  <c r="H403" i="24"/>
  <c r="L402" i="24"/>
  <c r="K402" i="24"/>
  <c r="H402" i="24"/>
  <c r="L401" i="24"/>
  <c r="K401" i="24"/>
  <c r="H401" i="24"/>
  <c r="L400" i="24"/>
  <c r="K400" i="24"/>
  <c r="H400" i="24"/>
  <c r="L399" i="24"/>
  <c r="K399" i="24"/>
  <c r="H399" i="24"/>
  <c r="L398" i="24"/>
  <c r="K398" i="24"/>
  <c r="H398" i="24"/>
  <c r="L397" i="24"/>
  <c r="K397" i="24"/>
  <c r="H397" i="24"/>
  <c r="L396" i="24"/>
  <c r="K396" i="24"/>
  <c r="H396" i="24"/>
  <c r="L395" i="24"/>
  <c r="K395" i="24"/>
  <c r="H395" i="24"/>
  <c r="L394" i="24"/>
  <c r="K394" i="24"/>
  <c r="H394" i="24"/>
  <c r="L393" i="24"/>
  <c r="K393" i="24"/>
  <c r="H393" i="24"/>
  <c r="L392" i="24"/>
  <c r="K392" i="24"/>
  <c r="H392" i="24"/>
  <c r="L391" i="24"/>
  <c r="K391" i="24"/>
  <c r="H391" i="24"/>
  <c r="L390" i="24"/>
  <c r="K390" i="24"/>
  <c r="H390" i="24"/>
  <c r="L389" i="24"/>
  <c r="K389" i="24"/>
  <c r="H389" i="24"/>
  <c r="L388" i="24"/>
  <c r="K388" i="24"/>
  <c r="H388" i="24"/>
  <c r="L387" i="24"/>
  <c r="K387" i="24"/>
  <c r="H387" i="24"/>
  <c r="L386" i="24"/>
  <c r="K386" i="24"/>
  <c r="H386" i="24"/>
  <c r="L385" i="24"/>
  <c r="K385" i="24"/>
  <c r="H385" i="24"/>
  <c r="L384" i="24"/>
  <c r="K384" i="24"/>
  <c r="H384" i="24"/>
  <c r="L383" i="24"/>
  <c r="K383" i="24"/>
  <c r="H383" i="24"/>
  <c r="L382" i="24"/>
  <c r="K382" i="24"/>
  <c r="H382" i="24"/>
  <c r="L381" i="24"/>
  <c r="K381" i="24"/>
  <c r="H381" i="24"/>
  <c r="L380" i="24"/>
  <c r="K380" i="24"/>
  <c r="H380" i="24"/>
  <c r="L379" i="24"/>
  <c r="K379" i="24"/>
  <c r="H379" i="24"/>
  <c r="L378" i="24"/>
  <c r="K378" i="24"/>
  <c r="H378" i="24"/>
  <c r="L377" i="24"/>
  <c r="K377" i="24"/>
  <c r="H377" i="24"/>
  <c r="L376" i="24"/>
  <c r="K376" i="24"/>
  <c r="H376" i="24"/>
  <c r="L375" i="24"/>
  <c r="K375" i="24"/>
  <c r="H375" i="24"/>
  <c r="L374" i="24"/>
  <c r="K374" i="24"/>
  <c r="H374" i="24"/>
  <c r="L373" i="24"/>
  <c r="K373" i="24"/>
  <c r="H373" i="24"/>
  <c r="L372" i="24"/>
  <c r="K372" i="24"/>
  <c r="H372" i="24"/>
  <c r="L371" i="24"/>
  <c r="K371" i="24"/>
  <c r="H371" i="24"/>
  <c r="L370" i="24"/>
  <c r="K370" i="24"/>
  <c r="H370" i="24"/>
  <c r="L369" i="24"/>
  <c r="K369" i="24"/>
  <c r="H369" i="24"/>
  <c r="L368" i="24"/>
  <c r="K368" i="24"/>
  <c r="H368" i="24"/>
  <c r="L367" i="24"/>
  <c r="K367" i="24"/>
  <c r="H367" i="24"/>
  <c r="L366" i="24"/>
  <c r="K366" i="24"/>
  <c r="H366" i="24"/>
  <c r="L365" i="24"/>
  <c r="K365" i="24"/>
  <c r="H365" i="24"/>
  <c r="L364" i="24"/>
  <c r="K364" i="24"/>
  <c r="H364" i="24"/>
  <c r="L363" i="24"/>
  <c r="K363" i="24"/>
  <c r="H363" i="24"/>
  <c r="L362" i="24"/>
  <c r="K362" i="24"/>
  <c r="H362" i="24"/>
  <c r="L361" i="24"/>
  <c r="K361" i="24"/>
  <c r="H361" i="24"/>
  <c r="L360" i="24"/>
  <c r="K360" i="24"/>
  <c r="H360" i="24"/>
  <c r="L359" i="24"/>
  <c r="K359" i="24"/>
  <c r="H359" i="24"/>
  <c r="L358" i="24"/>
  <c r="K358" i="24"/>
  <c r="H358" i="24"/>
  <c r="L357" i="24"/>
  <c r="K357" i="24"/>
  <c r="H357" i="24"/>
  <c r="L356" i="24"/>
  <c r="K356" i="24"/>
  <c r="H356" i="24"/>
  <c r="L355" i="24"/>
  <c r="K355" i="24"/>
  <c r="H355" i="24"/>
  <c r="L354" i="24"/>
  <c r="K354" i="24"/>
  <c r="H354" i="24"/>
  <c r="L353" i="24"/>
  <c r="K353" i="24"/>
  <c r="H353" i="24"/>
  <c r="L352" i="24"/>
  <c r="K352" i="24"/>
  <c r="H352" i="24"/>
  <c r="L351" i="24"/>
  <c r="K351" i="24"/>
  <c r="H351" i="24"/>
  <c r="L350" i="24"/>
  <c r="K350" i="24"/>
  <c r="H350" i="24"/>
  <c r="L349" i="24"/>
  <c r="K349" i="24"/>
  <c r="H349" i="24"/>
  <c r="L348" i="24"/>
  <c r="K348" i="24"/>
  <c r="H348" i="24"/>
  <c r="L347" i="24"/>
  <c r="K347" i="24"/>
  <c r="H347" i="24"/>
  <c r="L346" i="24"/>
  <c r="K346" i="24"/>
  <c r="H346" i="24"/>
  <c r="L345" i="24"/>
  <c r="K345" i="24"/>
  <c r="H345" i="24"/>
  <c r="L344" i="24"/>
  <c r="K344" i="24"/>
  <c r="H344" i="24"/>
  <c r="L343" i="24"/>
  <c r="K343" i="24"/>
  <c r="H343" i="24"/>
  <c r="L342" i="24"/>
  <c r="K342" i="24"/>
  <c r="H342" i="24"/>
  <c r="L341" i="24"/>
  <c r="K341" i="24"/>
  <c r="H341" i="24"/>
  <c r="L340" i="24"/>
  <c r="K340" i="24"/>
  <c r="H340" i="24"/>
  <c r="L339" i="24"/>
  <c r="K339" i="24"/>
  <c r="H339" i="24"/>
  <c r="L338" i="24"/>
  <c r="K338" i="24"/>
  <c r="H338" i="24"/>
  <c r="L337" i="24"/>
  <c r="K337" i="24"/>
  <c r="H337" i="24"/>
  <c r="L336" i="24"/>
  <c r="K336" i="24"/>
  <c r="H336" i="24"/>
  <c r="L335" i="24"/>
  <c r="K335" i="24"/>
  <c r="H335" i="24"/>
  <c r="L334" i="24"/>
  <c r="K334" i="24"/>
  <c r="H334" i="24"/>
  <c r="L333" i="24"/>
  <c r="K333" i="24"/>
  <c r="H333" i="24"/>
  <c r="L332" i="24"/>
  <c r="K332" i="24"/>
  <c r="H332" i="24"/>
  <c r="L331" i="24"/>
  <c r="K331" i="24"/>
  <c r="H331" i="24"/>
  <c r="L330" i="24"/>
  <c r="K330" i="24"/>
  <c r="H330" i="24"/>
  <c r="L329" i="24"/>
  <c r="K329" i="24"/>
  <c r="H329" i="24"/>
  <c r="L328" i="24"/>
  <c r="K328" i="24"/>
  <c r="H328" i="24"/>
  <c r="L327" i="24"/>
  <c r="K327" i="24"/>
  <c r="H327" i="24"/>
  <c r="L326" i="24"/>
  <c r="K326" i="24"/>
  <c r="H326" i="24"/>
  <c r="L325" i="24"/>
  <c r="K325" i="24"/>
  <c r="H325" i="24"/>
  <c r="L324" i="24"/>
  <c r="K324" i="24"/>
  <c r="H324" i="24"/>
  <c r="L323" i="24"/>
  <c r="K323" i="24"/>
  <c r="H323" i="24"/>
  <c r="L322" i="24"/>
  <c r="K322" i="24"/>
  <c r="H322" i="24"/>
  <c r="L321" i="24"/>
  <c r="K321" i="24"/>
  <c r="H321" i="24"/>
  <c r="L320" i="24"/>
  <c r="K320" i="24"/>
  <c r="H320" i="24"/>
  <c r="L319" i="24"/>
  <c r="K319" i="24"/>
  <c r="H319" i="24"/>
  <c r="L318" i="24"/>
  <c r="K318" i="24"/>
  <c r="H318" i="24"/>
  <c r="L317" i="24"/>
  <c r="K317" i="24"/>
  <c r="H317" i="24"/>
  <c r="L316" i="24"/>
  <c r="K316" i="24"/>
  <c r="H316" i="24"/>
  <c r="L315" i="24"/>
  <c r="K315" i="24"/>
  <c r="H315" i="24"/>
  <c r="L314" i="24"/>
  <c r="K314" i="24"/>
  <c r="H314" i="24"/>
  <c r="L313" i="24"/>
  <c r="K313" i="24"/>
  <c r="H313" i="24"/>
  <c r="L312" i="24"/>
  <c r="K312" i="24"/>
  <c r="H312" i="24"/>
  <c r="L311" i="24"/>
  <c r="K311" i="24"/>
  <c r="H311" i="24"/>
  <c r="L310" i="24"/>
  <c r="K310" i="24"/>
  <c r="H310" i="24"/>
  <c r="L309" i="24"/>
  <c r="K309" i="24"/>
  <c r="H309" i="24"/>
  <c r="L308" i="24"/>
  <c r="K308" i="24"/>
  <c r="H308" i="24"/>
  <c r="L307" i="24"/>
  <c r="K307" i="24"/>
  <c r="H307" i="24"/>
  <c r="L306" i="24"/>
  <c r="K306" i="24"/>
  <c r="H306" i="24"/>
  <c r="L305" i="24"/>
  <c r="K305" i="24"/>
  <c r="H305" i="24"/>
  <c r="L304" i="24"/>
  <c r="K304" i="24"/>
  <c r="H304" i="24"/>
  <c r="L303" i="24"/>
  <c r="K303" i="24"/>
  <c r="H303" i="24"/>
  <c r="L302" i="24"/>
  <c r="K302" i="24"/>
  <c r="H302" i="24"/>
  <c r="L301" i="24"/>
  <c r="K301" i="24"/>
  <c r="H301" i="24"/>
  <c r="L300" i="24"/>
  <c r="K300" i="24"/>
  <c r="H300" i="24"/>
  <c r="L299" i="24"/>
  <c r="K299" i="24"/>
  <c r="H299" i="24"/>
  <c r="L298" i="24"/>
  <c r="K298" i="24"/>
  <c r="H298" i="24"/>
  <c r="L297" i="24"/>
  <c r="K297" i="24"/>
  <c r="H297" i="24"/>
  <c r="L296" i="24"/>
  <c r="K296" i="24"/>
  <c r="H296" i="24"/>
  <c r="L295" i="24"/>
  <c r="K295" i="24"/>
  <c r="H295" i="24"/>
  <c r="L294" i="24"/>
  <c r="K294" i="24"/>
  <c r="H294" i="24"/>
  <c r="L293" i="24"/>
  <c r="K293" i="24"/>
  <c r="H293" i="24"/>
  <c r="L292" i="24"/>
  <c r="K292" i="24"/>
  <c r="H292" i="24"/>
  <c r="L291" i="24"/>
  <c r="K291" i="24"/>
  <c r="H291" i="24"/>
  <c r="L290" i="24"/>
  <c r="K290" i="24"/>
  <c r="H290" i="24"/>
  <c r="L289" i="24"/>
  <c r="K289" i="24"/>
  <c r="H289" i="24"/>
  <c r="L288" i="24"/>
  <c r="K288" i="24"/>
  <c r="H288" i="24"/>
  <c r="L287" i="24"/>
  <c r="K287" i="24"/>
  <c r="H287" i="24"/>
  <c r="L286" i="24"/>
  <c r="K286" i="24"/>
  <c r="H286" i="24"/>
  <c r="L285" i="24"/>
  <c r="K285" i="24"/>
  <c r="H285" i="24"/>
  <c r="L284" i="24"/>
  <c r="K284" i="24"/>
  <c r="H284" i="24"/>
  <c r="L283" i="24"/>
  <c r="K283" i="24"/>
  <c r="H283" i="24"/>
  <c r="I283" i="24" s="1"/>
  <c r="L282" i="24"/>
  <c r="K282" i="24"/>
  <c r="H282" i="24"/>
  <c r="I282" i="24" s="1"/>
  <c r="L281" i="24"/>
  <c r="K281" i="24"/>
  <c r="H281" i="24"/>
  <c r="I281" i="24" s="1"/>
  <c r="L280" i="24"/>
  <c r="K280" i="24"/>
  <c r="H280" i="24"/>
  <c r="I280" i="24" s="1"/>
  <c r="L279" i="24"/>
  <c r="K279" i="24"/>
  <c r="H279" i="24"/>
  <c r="I279" i="24" s="1"/>
  <c r="L278" i="24"/>
  <c r="K278" i="24"/>
  <c r="H278" i="24"/>
  <c r="I278" i="24" s="1"/>
  <c r="L277" i="24"/>
  <c r="K277" i="24"/>
  <c r="H277" i="24"/>
  <c r="I277" i="24" s="1"/>
  <c r="L276" i="24"/>
  <c r="K276" i="24"/>
  <c r="H276" i="24"/>
  <c r="I276" i="24" s="1"/>
  <c r="L275" i="24"/>
  <c r="K275" i="24"/>
  <c r="H275" i="24"/>
  <c r="I275" i="24" s="1"/>
  <c r="L274" i="24"/>
  <c r="K274" i="24"/>
  <c r="H274" i="24"/>
  <c r="I274" i="24" s="1"/>
  <c r="L273" i="24"/>
  <c r="K273" i="24"/>
  <c r="H273" i="24"/>
  <c r="I273" i="24" s="1"/>
  <c r="L272" i="24"/>
  <c r="K272" i="24"/>
  <c r="H272" i="24"/>
  <c r="I272" i="24" s="1"/>
  <c r="L271" i="24"/>
  <c r="K271" i="24"/>
  <c r="H271" i="24"/>
  <c r="I271" i="24" s="1"/>
  <c r="L270" i="24"/>
  <c r="K270" i="24"/>
  <c r="H270" i="24"/>
  <c r="I270" i="24" s="1"/>
  <c r="L269" i="24"/>
  <c r="K269" i="24"/>
  <c r="H269" i="24"/>
  <c r="I269" i="24" s="1"/>
  <c r="L268" i="24"/>
  <c r="K268" i="24"/>
  <c r="H268" i="24"/>
  <c r="I268" i="24" s="1"/>
  <c r="L267" i="24"/>
  <c r="K267" i="24"/>
  <c r="H267" i="24"/>
  <c r="L266" i="24"/>
  <c r="K266" i="24"/>
  <c r="H266" i="24"/>
  <c r="I266" i="24" s="1"/>
  <c r="L265" i="24"/>
  <c r="K265" i="24"/>
  <c r="H265" i="24"/>
  <c r="L264" i="24"/>
  <c r="K264" i="24"/>
  <c r="H264" i="24"/>
  <c r="L263" i="24"/>
  <c r="K263" i="24"/>
  <c r="H263" i="24"/>
  <c r="I263" i="24" s="1"/>
  <c r="L262" i="24"/>
  <c r="K262" i="24"/>
  <c r="H262" i="24"/>
  <c r="I262" i="24" s="1"/>
  <c r="L261" i="24"/>
  <c r="K261" i="24"/>
  <c r="H261" i="24"/>
  <c r="I261" i="24" s="1"/>
  <c r="L260" i="24"/>
  <c r="K260" i="24"/>
  <c r="H260" i="24"/>
  <c r="I260" i="24" s="1"/>
  <c r="L259" i="24"/>
  <c r="K259" i="24"/>
  <c r="H259" i="24"/>
  <c r="I259" i="24" s="1"/>
  <c r="L258" i="24"/>
  <c r="K258" i="24"/>
  <c r="H258" i="24"/>
  <c r="I258" i="24" s="1"/>
  <c r="L257" i="24"/>
  <c r="K257" i="24"/>
  <c r="H257" i="24"/>
  <c r="I257" i="24" s="1"/>
  <c r="L256" i="24"/>
  <c r="K256" i="24"/>
  <c r="H256" i="24"/>
  <c r="I256" i="24" s="1"/>
  <c r="L255" i="24"/>
  <c r="K255" i="24"/>
  <c r="H255" i="24"/>
  <c r="I255" i="24" s="1"/>
  <c r="L254" i="24"/>
  <c r="K254" i="24"/>
  <c r="H254" i="24"/>
  <c r="I254" i="24" s="1"/>
  <c r="L253" i="24"/>
  <c r="K253" i="24"/>
  <c r="H253" i="24"/>
  <c r="I253" i="24" s="1"/>
  <c r="L252" i="24"/>
  <c r="K252" i="24"/>
  <c r="H252" i="24"/>
  <c r="I252" i="24" s="1"/>
  <c r="L251" i="24"/>
  <c r="K251" i="24"/>
  <c r="H251" i="24"/>
  <c r="I251" i="24" s="1"/>
  <c r="L250" i="24"/>
  <c r="K250" i="24"/>
  <c r="H250" i="24"/>
  <c r="I250" i="24" s="1"/>
  <c r="L249" i="24"/>
  <c r="K249" i="24"/>
  <c r="H249" i="24"/>
  <c r="I249" i="24" s="1"/>
  <c r="L248" i="24"/>
  <c r="K248" i="24"/>
  <c r="H248" i="24"/>
  <c r="I248" i="24" s="1"/>
  <c r="L247" i="24"/>
  <c r="K247" i="24"/>
  <c r="H247" i="24"/>
  <c r="I247" i="24" s="1"/>
  <c r="L246" i="24"/>
  <c r="K246" i="24"/>
  <c r="H246" i="24"/>
  <c r="I246" i="24" s="1"/>
  <c r="L245" i="24"/>
  <c r="K245" i="24"/>
  <c r="H245" i="24"/>
  <c r="L244" i="24"/>
  <c r="K244" i="24"/>
  <c r="H244" i="24"/>
  <c r="I244" i="24" s="1"/>
  <c r="L243" i="24"/>
  <c r="K243" i="24"/>
  <c r="H243" i="24"/>
  <c r="L242" i="24"/>
  <c r="K242" i="24"/>
  <c r="H242" i="24"/>
  <c r="L241" i="24"/>
  <c r="K241" i="24"/>
  <c r="H241" i="24"/>
  <c r="I241" i="24" s="1"/>
  <c r="L240" i="24"/>
  <c r="K240" i="24"/>
  <c r="H240" i="24"/>
  <c r="I240" i="24" s="1"/>
  <c r="L239" i="24"/>
  <c r="K239" i="24"/>
  <c r="H239" i="24"/>
  <c r="I239" i="24" s="1"/>
  <c r="L238" i="24"/>
  <c r="K238" i="24"/>
  <c r="H238" i="24"/>
  <c r="I238" i="24" s="1"/>
  <c r="L237" i="24"/>
  <c r="K237" i="24"/>
  <c r="H237" i="24"/>
  <c r="I237" i="24" s="1"/>
  <c r="L236" i="24"/>
  <c r="K236" i="24"/>
  <c r="H236" i="24"/>
  <c r="I236" i="24" s="1"/>
  <c r="L235" i="24"/>
  <c r="K235" i="24"/>
  <c r="H235" i="24"/>
  <c r="I235" i="24" s="1"/>
  <c r="L234" i="24"/>
  <c r="K234" i="24"/>
  <c r="H234" i="24"/>
  <c r="I234" i="24" s="1"/>
  <c r="L233" i="24"/>
  <c r="K233" i="24"/>
  <c r="H233" i="24"/>
  <c r="I233" i="24" s="1"/>
  <c r="L232" i="24"/>
  <c r="K232" i="24"/>
  <c r="H232" i="24"/>
  <c r="I232" i="24" s="1"/>
  <c r="L231" i="24"/>
  <c r="K231" i="24"/>
  <c r="H231" i="24"/>
  <c r="I231" i="24" s="1"/>
  <c r="L230" i="24"/>
  <c r="K230" i="24"/>
  <c r="H230" i="24"/>
  <c r="I230" i="24" s="1"/>
  <c r="L229" i="24"/>
  <c r="K229" i="24"/>
  <c r="H229" i="24"/>
  <c r="I229" i="24" s="1"/>
  <c r="L228" i="24"/>
  <c r="K228" i="24"/>
  <c r="H228" i="24"/>
  <c r="I228" i="24" s="1"/>
  <c r="L227" i="24"/>
  <c r="K227" i="24"/>
  <c r="H227" i="24"/>
  <c r="I227" i="24" s="1"/>
  <c r="L226" i="24"/>
  <c r="K226" i="24"/>
  <c r="H226" i="24"/>
  <c r="I226" i="24" s="1"/>
  <c r="L225" i="24"/>
  <c r="K225" i="24"/>
  <c r="H225" i="24"/>
  <c r="I225" i="24" s="1"/>
  <c r="L224" i="24"/>
  <c r="K224" i="24"/>
  <c r="H224" i="24"/>
  <c r="I224" i="24" s="1"/>
  <c r="L223" i="24"/>
  <c r="K223" i="24"/>
  <c r="H223" i="24"/>
  <c r="L222" i="24"/>
  <c r="K222" i="24"/>
  <c r="H222" i="24"/>
  <c r="I222" i="24" s="1"/>
  <c r="L221" i="24"/>
  <c r="K221" i="24"/>
  <c r="H221" i="24"/>
  <c r="L220" i="24"/>
  <c r="K220" i="24"/>
  <c r="H220" i="24"/>
  <c r="L219" i="24"/>
  <c r="K219" i="24"/>
  <c r="H219" i="24"/>
  <c r="I219" i="24" s="1"/>
  <c r="L218" i="24"/>
  <c r="K218" i="24"/>
  <c r="H218" i="24"/>
  <c r="I218" i="24" s="1"/>
  <c r="L217" i="24"/>
  <c r="K217" i="24"/>
  <c r="H217" i="24"/>
  <c r="I217" i="24" s="1"/>
  <c r="L216" i="24"/>
  <c r="K216" i="24"/>
  <c r="H216" i="24"/>
  <c r="I216" i="24" s="1"/>
  <c r="L215" i="24"/>
  <c r="K215" i="24"/>
  <c r="H215" i="24"/>
  <c r="I215" i="24" s="1"/>
  <c r="L214" i="24"/>
  <c r="K214" i="24"/>
  <c r="H214" i="24"/>
  <c r="I214" i="24" s="1"/>
  <c r="L213" i="24"/>
  <c r="K213" i="24"/>
  <c r="H213" i="24"/>
  <c r="I213" i="24" s="1"/>
  <c r="L212" i="24"/>
  <c r="K212" i="24"/>
  <c r="H212" i="24"/>
  <c r="I212" i="24" s="1"/>
  <c r="L211" i="24"/>
  <c r="K211" i="24"/>
  <c r="H211" i="24"/>
  <c r="I211" i="24" s="1"/>
  <c r="L210" i="24"/>
  <c r="K210" i="24"/>
  <c r="H210" i="24"/>
  <c r="I210" i="24" s="1"/>
  <c r="L209" i="24"/>
  <c r="K209" i="24"/>
  <c r="H209" i="24"/>
  <c r="I209" i="24" s="1"/>
  <c r="M208" i="24"/>
  <c r="L208" i="24"/>
  <c r="K208" i="24"/>
  <c r="H208" i="24"/>
  <c r="I208" i="24" s="1"/>
  <c r="M207" i="24"/>
  <c r="L207" i="24"/>
  <c r="K207" i="24"/>
  <c r="H207" i="24"/>
  <c r="I207" i="24" s="1"/>
  <c r="M206" i="24"/>
  <c r="L206" i="24"/>
  <c r="K206" i="24"/>
  <c r="H206" i="24"/>
  <c r="I206" i="24" s="1"/>
  <c r="M205" i="24"/>
  <c r="L205" i="24"/>
  <c r="K205" i="24"/>
  <c r="H205" i="24"/>
  <c r="I205" i="24" s="1"/>
  <c r="M204" i="24"/>
  <c r="L204" i="24"/>
  <c r="K204" i="24"/>
  <c r="H204" i="24"/>
  <c r="I204" i="24" s="1"/>
  <c r="M203" i="24"/>
  <c r="L203" i="24"/>
  <c r="K203" i="24"/>
  <c r="H203" i="24"/>
  <c r="I203" i="24" s="1"/>
  <c r="M202" i="24"/>
  <c r="L202" i="24"/>
  <c r="K202" i="24"/>
  <c r="H202" i="24"/>
  <c r="I202" i="24" s="1"/>
  <c r="M201" i="24"/>
  <c r="L201" i="24"/>
  <c r="K201" i="24"/>
  <c r="H201" i="24"/>
  <c r="M200" i="24"/>
  <c r="L200" i="24"/>
  <c r="K200" i="24"/>
  <c r="H200" i="24"/>
  <c r="I200" i="24" s="1"/>
  <c r="M199" i="24"/>
  <c r="L199" i="24"/>
  <c r="K199" i="24"/>
  <c r="H199" i="24"/>
  <c r="M198" i="24"/>
  <c r="L198" i="24"/>
  <c r="K198" i="24"/>
  <c r="H198" i="24"/>
  <c r="M197" i="24"/>
  <c r="L197" i="24"/>
  <c r="K197" i="24"/>
  <c r="H197" i="24"/>
  <c r="M196" i="24"/>
  <c r="L196" i="24"/>
  <c r="K196" i="24"/>
  <c r="H196" i="24"/>
  <c r="I196" i="24" s="1"/>
  <c r="M195" i="24"/>
  <c r="L195" i="24"/>
  <c r="K195" i="24"/>
  <c r="H195" i="24"/>
  <c r="I195" i="24" s="1"/>
  <c r="M194" i="24"/>
  <c r="L194" i="24"/>
  <c r="K194" i="24"/>
  <c r="H194" i="24"/>
  <c r="I194" i="24" s="1"/>
  <c r="M193" i="24"/>
  <c r="L193" i="24"/>
  <c r="K193" i="24"/>
  <c r="H193" i="24"/>
  <c r="I193" i="24" s="1"/>
  <c r="M192" i="24"/>
  <c r="L192" i="24"/>
  <c r="K192" i="24"/>
  <c r="H192" i="24"/>
  <c r="I192" i="24" s="1"/>
  <c r="M191" i="24"/>
  <c r="L191" i="24"/>
  <c r="K191" i="24"/>
  <c r="H191" i="24"/>
  <c r="I191" i="24" s="1"/>
  <c r="M190" i="24"/>
  <c r="L190" i="24"/>
  <c r="K190" i="24"/>
  <c r="H190" i="24"/>
  <c r="I190" i="24" s="1"/>
  <c r="M189" i="24"/>
  <c r="L189" i="24"/>
  <c r="K189" i="24"/>
  <c r="H189" i="24"/>
  <c r="I189" i="24" s="1"/>
  <c r="M188" i="24"/>
  <c r="L188" i="24"/>
  <c r="K188" i="24"/>
  <c r="H188" i="24"/>
  <c r="I188" i="24" s="1"/>
  <c r="M187" i="24"/>
  <c r="L187" i="24"/>
  <c r="K187" i="24"/>
  <c r="H187" i="24"/>
  <c r="I187" i="24" s="1"/>
  <c r="M186" i="24"/>
  <c r="L186" i="24"/>
  <c r="K186" i="24"/>
  <c r="H186" i="24"/>
  <c r="I186" i="24" s="1"/>
  <c r="M185" i="24"/>
  <c r="L185" i="24"/>
  <c r="K185" i="24"/>
  <c r="H185" i="24"/>
  <c r="I185" i="24" s="1"/>
  <c r="M184" i="24"/>
  <c r="L184" i="24"/>
  <c r="K184" i="24"/>
  <c r="H184" i="24"/>
  <c r="I184" i="24" s="1"/>
  <c r="M183" i="24"/>
  <c r="L183" i="24"/>
  <c r="K183" i="24"/>
  <c r="H183" i="24"/>
  <c r="I183" i="24" s="1"/>
  <c r="M182" i="24"/>
  <c r="L182" i="24"/>
  <c r="K182" i="24"/>
  <c r="H182" i="24"/>
  <c r="I182" i="24" s="1"/>
  <c r="M181" i="24"/>
  <c r="L181" i="24"/>
  <c r="K181" i="24"/>
  <c r="H181" i="24"/>
  <c r="I181" i="24" s="1"/>
  <c r="M180" i="24"/>
  <c r="L180" i="24"/>
  <c r="K180" i="24"/>
  <c r="H180" i="24"/>
  <c r="I180" i="24" s="1"/>
  <c r="M179" i="24"/>
  <c r="L179" i="24"/>
  <c r="K179" i="24"/>
  <c r="H179" i="24"/>
  <c r="M178" i="24"/>
  <c r="L178" i="24"/>
  <c r="K178" i="24"/>
  <c r="H178" i="24"/>
  <c r="I178" i="24" s="1"/>
  <c r="M177" i="24"/>
  <c r="L177" i="24"/>
  <c r="K177" i="24"/>
  <c r="H177" i="24"/>
  <c r="M176" i="24"/>
  <c r="L176" i="24"/>
  <c r="K176" i="24"/>
  <c r="H176" i="24"/>
  <c r="M175" i="24"/>
  <c r="L175" i="24"/>
  <c r="K175" i="24"/>
  <c r="H175" i="24"/>
  <c r="M174" i="24"/>
  <c r="L174" i="24"/>
  <c r="K174" i="24"/>
  <c r="H174" i="24"/>
  <c r="I174" i="24" s="1"/>
  <c r="M173" i="24"/>
  <c r="L173" i="24"/>
  <c r="K173" i="24"/>
  <c r="H173" i="24"/>
  <c r="I173" i="24" s="1"/>
  <c r="M172" i="24"/>
  <c r="L172" i="24"/>
  <c r="K172" i="24"/>
  <c r="H172" i="24"/>
  <c r="I172" i="24" s="1"/>
  <c r="M171" i="24"/>
  <c r="L171" i="24"/>
  <c r="K171" i="24"/>
  <c r="H171" i="24"/>
  <c r="I171" i="24" s="1"/>
  <c r="M170" i="24"/>
  <c r="L170" i="24"/>
  <c r="K170" i="24"/>
  <c r="H170" i="24"/>
  <c r="I170" i="24" s="1"/>
  <c r="M169" i="24"/>
  <c r="L169" i="24"/>
  <c r="K169" i="24"/>
  <c r="H169" i="24"/>
  <c r="I169" i="24" s="1"/>
  <c r="M168" i="24"/>
  <c r="L168" i="24"/>
  <c r="K168" i="24"/>
  <c r="H168" i="24"/>
  <c r="I168" i="24" s="1"/>
  <c r="M167" i="24"/>
  <c r="L167" i="24"/>
  <c r="K167" i="24"/>
  <c r="H167" i="24"/>
  <c r="I167" i="24" s="1"/>
  <c r="M166" i="24"/>
  <c r="L166" i="24"/>
  <c r="K166" i="24"/>
  <c r="H166" i="24"/>
  <c r="I166" i="24" s="1"/>
  <c r="M165" i="24"/>
  <c r="L165" i="24"/>
  <c r="K165" i="24"/>
  <c r="H165" i="24"/>
  <c r="I165" i="24" s="1"/>
  <c r="M164" i="24"/>
  <c r="L164" i="24"/>
  <c r="K164" i="24"/>
  <c r="H164" i="24"/>
  <c r="I164" i="24" s="1"/>
  <c r="M163" i="24"/>
  <c r="L163" i="24"/>
  <c r="K163" i="24"/>
  <c r="H163" i="24"/>
  <c r="I163" i="24" s="1"/>
  <c r="M162" i="24"/>
  <c r="L162" i="24"/>
  <c r="K162" i="24"/>
  <c r="H162" i="24"/>
  <c r="I162" i="24" s="1"/>
  <c r="M161" i="24"/>
  <c r="L161" i="24"/>
  <c r="K161" i="24"/>
  <c r="H161" i="24"/>
  <c r="I161" i="24" s="1"/>
  <c r="M160" i="24"/>
  <c r="L160" i="24"/>
  <c r="K160" i="24"/>
  <c r="H160" i="24"/>
  <c r="I160" i="24" s="1"/>
  <c r="M159" i="24"/>
  <c r="L159" i="24"/>
  <c r="K159" i="24"/>
  <c r="H159" i="24"/>
  <c r="I159" i="24" s="1"/>
  <c r="M158" i="24"/>
  <c r="L158" i="24"/>
  <c r="K158" i="24"/>
  <c r="H158" i="24"/>
  <c r="I158" i="24" s="1"/>
  <c r="M157" i="24"/>
  <c r="L157" i="24"/>
  <c r="K157" i="24"/>
  <c r="H157" i="24"/>
  <c r="M156" i="24"/>
  <c r="L156" i="24"/>
  <c r="K156" i="24"/>
  <c r="H156" i="24"/>
  <c r="I156" i="24" s="1"/>
  <c r="M155" i="24"/>
  <c r="L155" i="24"/>
  <c r="K155" i="24"/>
  <c r="H155" i="24"/>
  <c r="M154" i="24"/>
  <c r="L154" i="24"/>
  <c r="K154" i="24"/>
  <c r="H154" i="24"/>
  <c r="M153" i="24"/>
  <c r="L153" i="24"/>
  <c r="K153" i="24"/>
  <c r="H153" i="24"/>
  <c r="M152" i="24"/>
  <c r="L152" i="24"/>
  <c r="K152" i="24"/>
  <c r="H152" i="24"/>
  <c r="I152" i="24" s="1"/>
  <c r="M151" i="24"/>
  <c r="L151" i="24"/>
  <c r="K151" i="24"/>
  <c r="H151" i="24"/>
  <c r="I151" i="24" s="1"/>
  <c r="M150" i="24"/>
  <c r="L150" i="24"/>
  <c r="K150" i="24"/>
  <c r="H150" i="24"/>
  <c r="I150" i="24" s="1"/>
  <c r="M149" i="24"/>
  <c r="L149" i="24"/>
  <c r="K149" i="24"/>
  <c r="H149" i="24"/>
  <c r="I149" i="24" s="1"/>
  <c r="M148" i="24"/>
  <c r="L148" i="24"/>
  <c r="K148" i="24"/>
  <c r="H148" i="24"/>
  <c r="I148" i="24" s="1"/>
  <c r="M147" i="24"/>
  <c r="L147" i="24"/>
  <c r="K147" i="24"/>
  <c r="H147" i="24"/>
  <c r="I147" i="24" s="1"/>
  <c r="M146" i="24"/>
  <c r="L146" i="24"/>
  <c r="K146" i="24"/>
  <c r="H146" i="24"/>
  <c r="I146" i="24" s="1"/>
  <c r="M145" i="24"/>
  <c r="L145" i="24"/>
  <c r="K145" i="24"/>
  <c r="H145" i="24"/>
  <c r="I145" i="24" s="1"/>
  <c r="M144" i="24"/>
  <c r="L144" i="24"/>
  <c r="K144" i="24"/>
  <c r="H144" i="24"/>
  <c r="I144" i="24" s="1"/>
  <c r="M143" i="24"/>
  <c r="L143" i="24"/>
  <c r="K143" i="24"/>
  <c r="H143" i="24"/>
  <c r="I143" i="24" s="1"/>
  <c r="M142" i="24"/>
  <c r="L142" i="24"/>
  <c r="K142" i="24"/>
  <c r="H142" i="24"/>
  <c r="I142" i="24" s="1"/>
  <c r="M141" i="24"/>
  <c r="L141" i="24"/>
  <c r="K141" i="24"/>
  <c r="H141" i="24"/>
  <c r="I141" i="24" s="1"/>
  <c r="M140" i="24"/>
  <c r="L140" i="24"/>
  <c r="K140" i="24"/>
  <c r="H140" i="24"/>
  <c r="I140" i="24" s="1"/>
  <c r="M139" i="24"/>
  <c r="L139" i="24"/>
  <c r="K139" i="24"/>
  <c r="H139" i="24"/>
  <c r="I139" i="24" s="1"/>
  <c r="M138" i="24"/>
  <c r="L138" i="24"/>
  <c r="K138" i="24"/>
  <c r="H138" i="24"/>
  <c r="I138" i="24" s="1"/>
  <c r="M137" i="24"/>
  <c r="L137" i="24"/>
  <c r="K137" i="24"/>
  <c r="H137" i="24"/>
  <c r="I137" i="24" s="1"/>
  <c r="M136" i="24"/>
  <c r="L136" i="24"/>
  <c r="K136" i="24"/>
  <c r="H136" i="24"/>
  <c r="I136" i="24" s="1"/>
  <c r="M135" i="24"/>
  <c r="L135" i="24"/>
  <c r="K135" i="24"/>
  <c r="H135" i="24"/>
  <c r="M134" i="24"/>
  <c r="L134" i="24"/>
  <c r="K134" i="24"/>
  <c r="H134" i="24"/>
  <c r="I134" i="24" s="1"/>
  <c r="M133" i="24"/>
  <c r="L133" i="24"/>
  <c r="K133" i="24"/>
  <c r="H133" i="24"/>
  <c r="M132" i="24"/>
  <c r="L132" i="24"/>
  <c r="K132" i="24"/>
  <c r="H132" i="24"/>
  <c r="M131" i="24"/>
  <c r="L131" i="24"/>
  <c r="K131" i="24"/>
  <c r="H131" i="24"/>
  <c r="M130" i="24"/>
  <c r="L130" i="24"/>
  <c r="K130" i="24"/>
  <c r="H130" i="24"/>
  <c r="I130" i="24" s="1"/>
  <c r="M129" i="24"/>
  <c r="L129" i="24"/>
  <c r="K129" i="24"/>
  <c r="H129" i="24"/>
  <c r="I129" i="24" s="1"/>
  <c r="M128" i="24"/>
  <c r="L128" i="24"/>
  <c r="K128" i="24"/>
  <c r="H128" i="24"/>
  <c r="I128" i="24" s="1"/>
  <c r="M127" i="24"/>
  <c r="L127" i="24"/>
  <c r="K127" i="24"/>
  <c r="H127" i="24"/>
  <c r="I127" i="24" s="1"/>
  <c r="M126" i="24"/>
  <c r="L126" i="24"/>
  <c r="K126" i="24"/>
  <c r="H126" i="24"/>
  <c r="I126" i="24" s="1"/>
  <c r="M125" i="24"/>
  <c r="L125" i="24"/>
  <c r="K125" i="24"/>
  <c r="H125" i="24"/>
  <c r="I125" i="24" s="1"/>
  <c r="M124" i="24"/>
  <c r="L124" i="24"/>
  <c r="K124" i="24"/>
  <c r="H124" i="24"/>
  <c r="I124" i="24" s="1"/>
  <c r="M123" i="24"/>
  <c r="L123" i="24"/>
  <c r="K123" i="24"/>
  <c r="H123" i="24"/>
  <c r="I123" i="24" s="1"/>
  <c r="M122" i="24"/>
  <c r="L122" i="24"/>
  <c r="K122" i="24"/>
  <c r="H122" i="24"/>
  <c r="I122" i="24" s="1"/>
  <c r="M121" i="24"/>
  <c r="L121" i="24"/>
  <c r="K121" i="24"/>
  <c r="H121" i="24"/>
  <c r="I121" i="24" s="1"/>
  <c r="M120" i="24"/>
  <c r="L120" i="24"/>
  <c r="K120" i="24"/>
  <c r="H120" i="24"/>
  <c r="I120" i="24" s="1"/>
  <c r="M119" i="24"/>
  <c r="L119" i="24"/>
  <c r="K119" i="24"/>
  <c r="H119" i="24"/>
  <c r="I119" i="24" s="1"/>
  <c r="M118" i="24"/>
  <c r="L118" i="24"/>
  <c r="K118" i="24"/>
  <c r="H118" i="24"/>
  <c r="I118" i="24" s="1"/>
  <c r="M117" i="24"/>
  <c r="L117" i="24"/>
  <c r="K117" i="24"/>
  <c r="H117" i="24"/>
  <c r="I117" i="24" s="1"/>
  <c r="M116" i="24"/>
  <c r="L116" i="24"/>
  <c r="K116" i="24"/>
  <c r="H116" i="24"/>
  <c r="I116" i="24" s="1"/>
  <c r="M115" i="24"/>
  <c r="L115" i="24"/>
  <c r="K115" i="24"/>
  <c r="H115" i="24"/>
  <c r="I115" i="24" s="1"/>
  <c r="M114" i="24"/>
  <c r="L114" i="24"/>
  <c r="K114" i="24"/>
  <c r="H114" i="24"/>
  <c r="I114" i="24" s="1"/>
  <c r="M113" i="24"/>
  <c r="L113" i="24"/>
  <c r="K113" i="24"/>
  <c r="H113" i="24"/>
  <c r="M112" i="24"/>
  <c r="L112" i="24"/>
  <c r="K112" i="24"/>
  <c r="H112" i="24"/>
  <c r="I112" i="24" s="1"/>
  <c r="M111" i="24"/>
  <c r="L111" i="24"/>
  <c r="K111" i="24"/>
  <c r="H111" i="24"/>
  <c r="M110" i="24"/>
  <c r="L110" i="24"/>
  <c r="K110" i="24"/>
  <c r="H110" i="24"/>
  <c r="M109" i="24"/>
  <c r="L109" i="24"/>
  <c r="K109" i="24"/>
  <c r="H109" i="24"/>
  <c r="M108" i="24"/>
  <c r="L108" i="24"/>
  <c r="K108" i="24"/>
  <c r="H108" i="24"/>
  <c r="I108" i="24" s="1"/>
  <c r="M107" i="24"/>
  <c r="L107" i="24"/>
  <c r="K107" i="24"/>
  <c r="H107" i="24"/>
  <c r="I107" i="24" s="1"/>
  <c r="M106" i="24"/>
  <c r="L106" i="24"/>
  <c r="K106" i="24"/>
  <c r="H106" i="24"/>
  <c r="I106" i="24" s="1"/>
  <c r="M105" i="24"/>
  <c r="L105" i="24"/>
  <c r="K105" i="24"/>
  <c r="H105" i="24"/>
  <c r="I105" i="24" s="1"/>
  <c r="M104" i="24"/>
  <c r="L104" i="24"/>
  <c r="K104" i="24"/>
  <c r="H104" i="24"/>
  <c r="I104" i="24" s="1"/>
  <c r="M103" i="24"/>
  <c r="L103" i="24"/>
  <c r="K103" i="24"/>
  <c r="H103" i="24"/>
  <c r="I103" i="24" s="1"/>
  <c r="M102" i="24"/>
  <c r="L102" i="24"/>
  <c r="K102" i="24"/>
  <c r="H102" i="24"/>
  <c r="I102" i="24" s="1"/>
  <c r="M101" i="24"/>
  <c r="L101" i="24"/>
  <c r="K101" i="24"/>
  <c r="H101" i="24"/>
  <c r="I101" i="24" s="1"/>
  <c r="M100" i="24"/>
  <c r="L100" i="24"/>
  <c r="K100" i="24"/>
  <c r="H100" i="24"/>
  <c r="I100" i="24" s="1"/>
  <c r="M99" i="24"/>
  <c r="L99" i="24"/>
  <c r="K99" i="24"/>
  <c r="H99" i="24"/>
  <c r="I99" i="24" s="1"/>
  <c r="M98" i="24"/>
  <c r="L98" i="24"/>
  <c r="K98" i="24"/>
  <c r="H98" i="24"/>
  <c r="I98" i="24" s="1"/>
  <c r="M97" i="24"/>
  <c r="L97" i="24"/>
  <c r="K97" i="24"/>
  <c r="H97" i="24"/>
  <c r="I97" i="24" s="1"/>
  <c r="M96" i="24"/>
  <c r="L96" i="24"/>
  <c r="K96" i="24"/>
  <c r="H96" i="24"/>
  <c r="I96" i="24" s="1"/>
  <c r="M95" i="24"/>
  <c r="L95" i="24"/>
  <c r="K95" i="24"/>
  <c r="H95" i="24"/>
  <c r="I95" i="24" s="1"/>
  <c r="M94" i="24"/>
  <c r="L94" i="24"/>
  <c r="K94" i="24"/>
  <c r="H94" i="24"/>
  <c r="I94" i="24" s="1"/>
  <c r="M93" i="24"/>
  <c r="L93" i="24"/>
  <c r="K93" i="24"/>
  <c r="H93" i="24"/>
  <c r="I93" i="24" s="1"/>
  <c r="M92" i="24"/>
  <c r="L92" i="24"/>
  <c r="K92" i="24"/>
  <c r="H92" i="24"/>
  <c r="I92" i="24" s="1"/>
  <c r="M91" i="24"/>
  <c r="L91" i="24"/>
  <c r="K91" i="24"/>
  <c r="H91" i="24"/>
  <c r="I91" i="24" s="1"/>
  <c r="M90" i="24"/>
  <c r="L90" i="24"/>
  <c r="K90" i="24"/>
  <c r="H90" i="24"/>
  <c r="I90" i="24" s="1"/>
  <c r="M89" i="24"/>
  <c r="L89" i="24"/>
  <c r="K89" i="24"/>
  <c r="H89" i="24"/>
  <c r="I89" i="24" s="1"/>
  <c r="M88" i="24"/>
  <c r="L88" i="24"/>
  <c r="K88" i="24"/>
  <c r="H88" i="24"/>
  <c r="I88" i="24" s="1"/>
  <c r="M87" i="24"/>
  <c r="L87" i="24"/>
  <c r="K87" i="24"/>
  <c r="H87" i="24"/>
  <c r="I87" i="24" s="1"/>
  <c r="M86" i="24"/>
  <c r="L86" i="24"/>
  <c r="K86" i="24"/>
  <c r="H86" i="24"/>
  <c r="I86" i="24" s="1"/>
  <c r="M85" i="24"/>
  <c r="L85" i="24"/>
  <c r="K85" i="24"/>
  <c r="H85" i="24"/>
  <c r="I85" i="24" s="1"/>
  <c r="M84" i="24"/>
  <c r="L84" i="24"/>
  <c r="K84" i="24"/>
  <c r="H84" i="24"/>
  <c r="I84" i="24" s="1"/>
  <c r="M83" i="24"/>
  <c r="L83" i="24"/>
  <c r="K83" i="24"/>
  <c r="H83" i="24"/>
  <c r="I83" i="24" s="1"/>
  <c r="M82" i="24"/>
  <c r="L82" i="24"/>
  <c r="K82" i="24"/>
  <c r="H82" i="24"/>
  <c r="I82" i="24" s="1"/>
  <c r="M81" i="24"/>
  <c r="L81" i="24"/>
  <c r="K81" i="24"/>
  <c r="H81" i="24"/>
  <c r="I81" i="24" s="1"/>
  <c r="M80" i="24"/>
  <c r="L80" i="24"/>
  <c r="K80" i="24"/>
  <c r="H80" i="24"/>
  <c r="I80" i="24" s="1"/>
  <c r="M79" i="24"/>
  <c r="L79" i="24"/>
  <c r="K79" i="24"/>
  <c r="H79" i="24"/>
  <c r="I79" i="24" s="1"/>
  <c r="M78" i="24"/>
  <c r="L78" i="24"/>
  <c r="K78" i="24"/>
  <c r="H78" i="24"/>
  <c r="I78" i="24" s="1"/>
  <c r="M77" i="24"/>
  <c r="L77" i="24"/>
  <c r="K77" i="24"/>
  <c r="H77" i="24"/>
  <c r="I77" i="24" s="1"/>
  <c r="M76" i="24"/>
  <c r="L76" i="24"/>
  <c r="K76" i="24"/>
  <c r="H76" i="24"/>
  <c r="I76" i="24" s="1"/>
  <c r="M75" i="24"/>
  <c r="L75" i="24"/>
  <c r="K75" i="24"/>
  <c r="H75" i="24"/>
  <c r="I75" i="24" s="1"/>
  <c r="M74" i="24"/>
  <c r="L74" i="24"/>
  <c r="K74" i="24"/>
  <c r="H74" i="24"/>
  <c r="I74" i="24" s="1"/>
  <c r="M73" i="24"/>
  <c r="L73" i="24"/>
  <c r="K73" i="24"/>
  <c r="H73" i="24"/>
  <c r="I73" i="24" s="1"/>
  <c r="M72" i="24"/>
  <c r="L72" i="24"/>
  <c r="K72" i="24"/>
  <c r="H72" i="24"/>
  <c r="I72" i="24" s="1"/>
  <c r="M71" i="24"/>
  <c r="L71" i="24"/>
  <c r="K71" i="24"/>
  <c r="H71" i="24"/>
  <c r="I71" i="24" s="1"/>
  <c r="M70" i="24"/>
  <c r="L70" i="24"/>
  <c r="K70" i="24"/>
  <c r="H70" i="24"/>
  <c r="I70" i="24" s="1"/>
  <c r="M69" i="24"/>
  <c r="L69" i="24"/>
  <c r="K69" i="24"/>
  <c r="H69" i="24"/>
  <c r="I69" i="24" s="1"/>
  <c r="M68" i="24"/>
  <c r="L68" i="24"/>
  <c r="K68" i="24"/>
  <c r="H68" i="24"/>
  <c r="I68" i="24" s="1"/>
  <c r="M67" i="24"/>
  <c r="L67" i="24"/>
  <c r="K67" i="24"/>
  <c r="H67" i="24"/>
  <c r="I67" i="24" s="1"/>
  <c r="M66" i="24"/>
  <c r="L66" i="24"/>
  <c r="K66" i="24"/>
  <c r="H66" i="24"/>
  <c r="I66" i="24" s="1"/>
  <c r="M65" i="24"/>
  <c r="L65" i="24"/>
  <c r="K65" i="24"/>
  <c r="H65" i="24"/>
  <c r="I65" i="24" s="1"/>
  <c r="M64" i="24"/>
  <c r="L64" i="24"/>
  <c r="K64" i="24"/>
  <c r="H64" i="24"/>
  <c r="I64" i="24" s="1"/>
  <c r="M63" i="24"/>
  <c r="L63" i="24"/>
  <c r="K63" i="24"/>
  <c r="H63" i="24"/>
  <c r="I63" i="24" s="1"/>
  <c r="M62" i="24"/>
  <c r="L62" i="24"/>
  <c r="K62" i="24"/>
  <c r="H62" i="24"/>
  <c r="I62" i="24" s="1"/>
  <c r="M61" i="24"/>
  <c r="L61" i="24"/>
  <c r="K61" i="24"/>
  <c r="H61" i="24"/>
  <c r="I61" i="24" s="1"/>
  <c r="M60" i="24"/>
  <c r="L60" i="24"/>
  <c r="K60" i="24"/>
  <c r="H60" i="24"/>
  <c r="I60" i="24" s="1"/>
  <c r="M59" i="24"/>
  <c r="L59" i="24"/>
  <c r="K59" i="24"/>
  <c r="H59" i="24"/>
  <c r="I59" i="24" s="1"/>
  <c r="M58" i="24"/>
  <c r="L58" i="24"/>
  <c r="K58" i="24"/>
  <c r="H58" i="24"/>
  <c r="I58" i="24" s="1"/>
  <c r="M57" i="24"/>
  <c r="L57" i="24"/>
  <c r="K57" i="24"/>
  <c r="H57" i="24"/>
  <c r="I57" i="24" s="1"/>
  <c r="M56" i="24"/>
  <c r="L56" i="24"/>
  <c r="K56" i="24"/>
  <c r="H56" i="24"/>
  <c r="I56" i="24" s="1"/>
  <c r="M55" i="24"/>
  <c r="L55" i="24"/>
  <c r="K55" i="24"/>
  <c r="H55" i="24"/>
  <c r="I55" i="24" s="1"/>
  <c r="M54" i="24"/>
  <c r="L54" i="24"/>
  <c r="K54" i="24"/>
  <c r="H54" i="24"/>
  <c r="I54" i="24" s="1"/>
  <c r="M53" i="24"/>
  <c r="L53" i="24"/>
  <c r="K53" i="24"/>
  <c r="H53" i="24"/>
  <c r="I53" i="24" s="1"/>
  <c r="M52" i="24"/>
  <c r="L52" i="24"/>
  <c r="K52" i="24"/>
  <c r="H52" i="24"/>
  <c r="I52" i="24" s="1"/>
  <c r="M51" i="24"/>
  <c r="L51" i="24"/>
  <c r="K51" i="24"/>
  <c r="H51" i="24"/>
  <c r="I51" i="24" s="1"/>
  <c r="M50" i="24"/>
  <c r="L50" i="24"/>
  <c r="K50" i="24"/>
  <c r="H50" i="24"/>
  <c r="I50" i="24" s="1"/>
  <c r="M49" i="24"/>
  <c r="L49" i="24"/>
  <c r="K49" i="24"/>
  <c r="H49" i="24"/>
  <c r="I49" i="24" s="1"/>
  <c r="M48" i="24"/>
  <c r="L48" i="24"/>
  <c r="K48" i="24"/>
  <c r="H48" i="24"/>
  <c r="I48" i="24" s="1"/>
  <c r="M47" i="24"/>
  <c r="L47" i="24"/>
  <c r="K47" i="24"/>
  <c r="H47" i="24"/>
  <c r="I47" i="24" s="1"/>
  <c r="M46" i="24"/>
  <c r="L46" i="24"/>
  <c r="K46" i="24"/>
  <c r="H46" i="24"/>
  <c r="I46" i="24" s="1"/>
  <c r="M45" i="24"/>
  <c r="L45" i="24"/>
  <c r="K45" i="24"/>
  <c r="H45" i="24"/>
  <c r="I45" i="24" s="1"/>
  <c r="M44" i="24"/>
  <c r="L44" i="24"/>
  <c r="K44" i="24"/>
  <c r="H44" i="24"/>
  <c r="I44" i="24" s="1"/>
  <c r="M43" i="24"/>
  <c r="L43" i="24"/>
  <c r="K43" i="24"/>
  <c r="H43" i="24"/>
  <c r="I43" i="24" s="1"/>
  <c r="M42" i="24"/>
  <c r="L42" i="24"/>
  <c r="K42" i="24"/>
  <c r="H42" i="24"/>
  <c r="I42" i="24" s="1"/>
  <c r="M41" i="24"/>
  <c r="L41" i="24"/>
  <c r="K41" i="24"/>
  <c r="H41" i="24"/>
  <c r="I41" i="24" s="1"/>
  <c r="M40" i="24"/>
  <c r="L40" i="24"/>
  <c r="K40" i="24"/>
  <c r="H40" i="24"/>
  <c r="I40" i="24" s="1"/>
  <c r="M39" i="24"/>
  <c r="L39" i="24"/>
  <c r="K39" i="24"/>
  <c r="H39" i="24"/>
  <c r="I39" i="24" s="1"/>
  <c r="M38" i="24"/>
  <c r="L38" i="24"/>
  <c r="K38" i="24"/>
  <c r="H38" i="24"/>
  <c r="I38" i="24" s="1"/>
  <c r="M37" i="24"/>
  <c r="L37" i="24"/>
  <c r="K37" i="24"/>
  <c r="H37" i="24"/>
  <c r="I37" i="24" s="1"/>
  <c r="M36" i="24"/>
  <c r="L36" i="24"/>
  <c r="K36" i="24"/>
  <c r="H36" i="24"/>
  <c r="M35" i="24"/>
  <c r="L35" i="24"/>
  <c r="K35" i="24"/>
  <c r="H35" i="24"/>
  <c r="I35" i="24" s="1"/>
  <c r="M34" i="24"/>
  <c r="L34" i="24"/>
  <c r="K34" i="24"/>
  <c r="H34" i="24"/>
  <c r="I34" i="24" s="1"/>
  <c r="M33" i="24"/>
  <c r="L33" i="24"/>
  <c r="K33" i="24"/>
  <c r="H33" i="24"/>
  <c r="I33" i="24" s="1"/>
  <c r="M32" i="24"/>
  <c r="L32" i="24"/>
  <c r="K32" i="24"/>
  <c r="H32" i="24"/>
  <c r="I32" i="24" s="1"/>
  <c r="M31" i="24"/>
  <c r="L31" i="24"/>
  <c r="K31" i="24"/>
  <c r="H31" i="24"/>
  <c r="I31" i="24" s="1"/>
  <c r="M30" i="24"/>
  <c r="L30" i="24"/>
  <c r="K30" i="24"/>
  <c r="H30" i="24"/>
  <c r="I30" i="24" s="1"/>
  <c r="M29" i="24"/>
  <c r="L29" i="24"/>
  <c r="K29" i="24"/>
  <c r="H29" i="24"/>
  <c r="I29" i="24" s="1"/>
  <c r="M28" i="24"/>
  <c r="L28" i="24"/>
  <c r="K28" i="24"/>
  <c r="H28" i="24"/>
  <c r="I28" i="24" s="1"/>
  <c r="M27" i="24"/>
  <c r="L27" i="24"/>
  <c r="K27" i="24"/>
  <c r="H27" i="24"/>
  <c r="I27" i="24" s="1"/>
  <c r="M26" i="24"/>
  <c r="L26" i="24"/>
  <c r="K26" i="24"/>
  <c r="H26" i="24"/>
  <c r="I26" i="24" s="1"/>
  <c r="M25" i="24"/>
  <c r="L25" i="24"/>
  <c r="K25" i="24"/>
  <c r="H25" i="24"/>
  <c r="I25" i="24" s="1"/>
  <c r="M24" i="24"/>
  <c r="L24" i="24"/>
  <c r="K24" i="24"/>
  <c r="H24" i="24"/>
  <c r="I24" i="24" s="1"/>
  <c r="M23" i="24"/>
  <c r="L23" i="24"/>
  <c r="K23" i="24"/>
  <c r="H23" i="24"/>
  <c r="I23" i="24" s="1"/>
  <c r="M22" i="24"/>
  <c r="L22" i="24"/>
  <c r="K22" i="24"/>
  <c r="H22" i="24"/>
  <c r="I22" i="24" s="1"/>
  <c r="M21" i="24"/>
  <c r="L21" i="24"/>
  <c r="K21" i="24"/>
  <c r="H21" i="24"/>
  <c r="I21" i="24" s="1"/>
  <c r="M20" i="24"/>
  <c r="L20" i="24"/>
  <c r="K20" i="24"/>
  <c r="H20" i="24"/>
  <c r="I20" i="24" s="1"/>
  <c r="M19" i="24"/>
  <c r="L19" i="24"/>
  <c r="K19" i="24"/>
  <c r="H19" i="24"/>
  <c r="I19" i="24" s="1"/>
  <c r="M18" i="24"/>
  <c r="L18" i="24"/>
  <c r="K18" i="24"/>
  <c r="H18" i="24"/>
  <c r="I18" i="24" s="1"/>
  <c r="M17" i="24"/>
  <c r="L17" i="24"/>
  <c r="K17" i="24"/>
  <c r="H17" i="24"/>
  <c r="I17" i="24" s="1"/>
  <c r="M16" i="24"/>
  <c r="L16" i="24"/>
  <c r="K16" i="24"/>
  <c r="H16" i="24"/>
  <c r="I16" i="24" s="1"/>
  <c r="M15" i="24"/>
  <c r="L15" i="24"/>
  <c r="K15" i="24"/>
  <c r="H15" i="24"/>
  <c r="I15" i="24" s="1"/>
  <c r="M14" i="24"/>
  <c r="L14" i="24"/>
  <c r="K14" i="24"/>
  <c r="H14" i="24"/>
  <c r="I14" i="24" s="1"/>
  <c r="M13" i="24"/>
  <c r="L13" i="24"/>
  <c r="K13" i="24"/>
  <c r="H13" i="24"/>
  <c r="I13" i="24" s="1"/>
  <c r="M12" i="24"/>
  <c r="L12" i="24"/>
  <c r="K12" i="24"/>
  <c r="H12" i="24"/>
  <c r="I12" i="24" s="1"/>
  <c r="M11" i="24"/>
  <c r="L11" i="24"/>
  <c r="K11" i="24"/>
  <c r="H11" i="24"/>
  <c r="I11" i="24" s="1"/>
  <c r="M10" i="24"/>
  <c r="L10" i="24"/>
  <c r="K10" i="24"/>
  <c r="H10" i="24"/>
  <c r="I10" i="24" s="1"/>
  <c r="M9" i="24"/>
  <c r="L9" i="24"/>
  <c r="K9" i="24"/>
  <c r="H9" i="24"/>
  <c r="I9" i="24" s="1"/>
  <c r="M8" i="24"/>
  <c r="L8" i="24"/>
  <c r="K8" i="24"/>
  <c r="H8" i="24"/>
  <c r="I8" i="24" s="1"/>
  <c r="M7" i="24"/>
  <c r="L7" i="24"/>
  <c r="K7" i="24"/>
  <c r="H7" i="24"/>
  <c r="I7" i="24" s="1"/>
  <c r="M6" i="24"/>
  <c r="L6" i="24"/>
  <c r="K6" i="24"/>
  <c r="H6" i="24"/>
  <c r="I6" i="24" s="1"/>
  <c r="M5" i="24"/>
  <c r="L5" i="24"/>
  <c r="K5" i="24"/>
  <c r="H5" i="24"/>
  <c r="I5" i="24" s="1"/>
  <c r="M4" i="24"/>
  <c r="L4" i="24"/>
  <c r="K4" i="24"/>
  <c r="H4" i="24"/>
  <c r="I4" i="24" s="1"/>
  <c r="M3" i="24"/>
  <c r="L3" i="24"/>
  <c r="K3" i="24"/>
  <c r="H3" i="24"/>
  <c r="I3" i="24" s="1"/>
  <c r="M2" i="24"/>
  <c r="L2" i="24"/>
  <c r="K2" i="24"/>
  <c r="H2" i="24"/>
  <c r="I2" i="24" s="1"/>
  <c r="B753" i="23"/>
  <c r="L750" i="23"/>
  <c r="K750" i="23"/>
  <c r="H750" i="23"/>
  <c r="L749" i="23"/>
  <c r="K749" i="23"/>
  <c r="H749" i="23"/>
  <c r="L748" i="23"/>
  <c r="K748" i="23"/>
  <c r="H748" i="23"/>
  <c r="L747" i="23"/>
  <c r="K747" i="23"/>
  <c r="H747" i="23"/>
  <c r="L746" i="23"/>
  <c r="K746" i="23"/>
  <c r="H746" i="23"/>
  <c r="L745" i="23"/>
  <c r="K745" i="23"/>
  <c r="H745" i="23"/>
  <c r="L744" i="23"/>
  <c r="K744" i="23"/>
  <c r="H744" i="23"/>
  <c r="L743" i="23"/>
  <c r="K743" i="23"/>
  <c r="H743" i="23"/>
  <c r="L742" i="23"/>
  <c r="K742" i="23"/>
  <c r="H742" i="23"/>
  <c r="L741" i="23"/>
  <c r="K741" i="23"/>
  <c r="H741" i="23"/>
  <c r="L740" i="23"/>
  <c r="K740" i="23"/>
  <c r="H740" i="23"/>
  <c r="L739" i="23"/>
  <c r="K739" i="23"/>
  <c r="H739" i="23"/>
  <c r="L738" i="23"/>
  <c r="K738" i="23"/>
  <c r="H738" i="23"/>
  <c r="L737" i="23"/>
  <c r="K737" i="23"/>
  <c r="H737" i="23"/>
  <c r="L736" i="23"/>
  <c r="K736" i="23"/>
  <c r="H736" i="23"/>
  <c r="L735" i="23"/>
  <c r="K735" i="23"/>
  <c r="H735" i="23"/>
  <c r="L734" i="23"/>
  <c r="K734" i="23"/>
  <c r="H734" i="23"/>
  <c r="L733" i="23"/>
  <c r="K733" i="23"/>
  <c r="H733" i="23"/>
  <c r="L732" i="23"/>
  <c r="K732" i="23"/>
  <c r="H732" i="23"/>
  <c r="L731" i="23"/>
  <c r="K731" i="23"/>
  <c r="H731" i="23"/>
  <c r="L730" i="23"/>
  <c r="K730" i="23"/>
  <c r="H730" i="23"/>
  <c r="L729" i="23"/>
  <c r="K729" i="23"/>
  <c r="H729" i="23"/>
  <c r="L728" i="23"/>
  <c r="K728" i="23"/>
  <c r="H728" i="23"/>
  <c r="L727" i="23"/>
  <c r="K727" i="23"/>
  <c r="H727" i="23"/>
  <c r="L726" i="23"/>
  <c r="K726" i="23"/>
  <c r="H726" i="23"/>
  <c r="L725" i="23"/>
  <c r="K725" i="23"/>
  <c r="H725" i="23"/>
  <c r="L724" i="23"/>
  <c r="K724" i="23"/>
  <c r="H724" i="23"/>
  <c r="L723" i="23"/>
  <c r="K723" i="23"/>
  <c r="H723" i="23"/>
  <c r="L722" i="23"/>
  <c r="K722" i="23"/>
  <c r="H722" i="23"/>
  <c r="L721" i="23"/>
  <c r="K721" i="23"/>
  <c r="H721" i="23"/>
  <c r="L720" i="23"/>
  <c r="K720" i="23"/>
  <c r="H720" i="23"/>
  <c r="L719" i="23"/>
  <c r="K719" i="23"/>
  <c r="H719" i="23"/>
  <c r="L718" i="23"/>
  <c r="K718" i="23"/>
  <c r="H718" i="23"/>
  <c r="L717" i="23"/>
  <c r="K717" i="23"/>
  <c r="H717" i="23"/>
  <c r="L716" i="23"/>
  <c r="K716" i="23"/>
  <c r="H716" i="23"/>
  <c r="L715" i="23"/>
  <c r="K715" i="23"/>
  <c r="H715" i="23"/>
  <c r="L714" i="23"/>
  <c r="K714" i="23"/>
  <c r="H714" i="23"/>
  <c r="L713" i="23"/>
  <c r="K713" i="23"/>
  <c r="H713" i="23"/>
  <c r="L712" i="23"/>
  <c r="K712" i="23"/>
  <c r="H712" i="23"/>
  <c r="L711" i="23"/>
  <c r="K711" i="23"/>
  <c r="H711" i="23"/>
  <c r="L710" i="23"/>
  <c r="K710" i="23"/>
  <c r="H710" i="23"/>
  <c r="L709" i="23"/>
  <c r="K709" i="23"/>
  <c r="H709" i="23"/>
  <c r="L708" i="23"/>
  <c r="K708" i="23"/>
  <c r="H708" i="23"/>
  <c r="L707" i="23"/>
  <c r="K707" i="23"/>
  <c r="H707" i="23"/>
  <c r="L706" i="23"/>
  <c r="K706" i="23"/>
  <c r="H706" i="23"/>
  <c r="L705" i="23"/>
  <c r="K705" i="23"/>
  <c r="H705" i="23"/>
  <c r="L704" i="23"/>
  <c r="K704" i="23"/>
  <c r="H704" i="23"/>
  <c r="L703" i="23"/>
  <c r="K703" i="23"/>
  <c r="H703" i="23"/>
  <c r="L702" i="23"/>
  <c r="K702" i="23"/>
  <c r="H702" i="23"/>
  <c r="L701" i="23"/>
  <c r="K701" i="23"/>
  <c r="H701" i="23"/>
  <c r="L700" i="23"/>
  <c r="K700" i="23"/>
  <c r="H700" i="23"/>
  <c r="L699" i="23"/>
  <c r="K699" i="23"/>
  <c r="H699" i="23"/>
  <c r="L698" i="23"/>
  <c r="K698" i="23"/>
  <c r="H698" i="23"/>
  <c r="L697" i="23"/>
  <c r="K697" i="23"/>
  <c r="H697" i="23"/>
  <c r="L696" i="23"/>
  <c r="K696" i="23"/>
  <c r="H696" i="23"/>
  <c r="L695" i="23"/>
  <c r="K695" i="23"/>
  <c r="H695" i="23"/>
  <c r="L694" i="23"/>
  <c r="K694" i="23"/>
  <c r="H694" i="23"/>
  <c r="L693" i="23"/>
  <c r="K693" i="23"/>
  <c r="H693" i="23"/>
  <c r="L692" i="23"/>
  <c r="K692" i="23"/>
  <c r="H692" i="23"/>
  <c r="L691" i="23"/>
  <c r="K691" i="23"/>
  <c r="H691" i="23"/>
  <c r="L690" i="23"/>
  <c r="K690" i="23"/>
  <c r="H690" i="23"/>
  <c r="L689" i="23"/>
  <c r="K689" i="23"/>
  <c r="H689" i="23"/>
  <c r="L688" i="23"/>
  <c r="K688" i="23"/>
  <c r="H688" i="23"/>
  <c r="L687" i="23"/>
  <c r="K687" i="23"/>
  <c r="H687" i="23"/>
  <c r="L686" i="23"/>
  <c r="K686" i="23"/>
  <c r="H686" i="23"/>
  <c r="L685" i="23"/>
  <c r="K685" i="23"/>
  <c r="H685" i="23"/>
  <c r="L684" i="23"/>
  <c r="K684" i="23"/>
  <c r="H684" i="23"/>
  <c r="L683" i="23"/>
  <c r="K683" i="23"/>
  <c r="H683" i="23"/>
  <c r="L682" i="23"/>
  <c r="K682" i="23"/>
  <c r="H682" i="23"/>
  <c r="L681" i="23"/>
  <c r="K681" i="23"/>
  <c r="H681" i="23"/>
  <c r="L680" i="23"/>
  <c r="K680" i="23"/>
  <c r="H680" i="23"/>
  <c r="L679" i="23"/>
  <c r="K679" i="23"/>
  <c r="H679" i="23"/>
  <c r="L678" i="23"/>
  <c r="K678" i="23"/>
  <c r="H678" i="23"/>
  <c r="L677" i="23"/>
  <c r="K677" i="23"/>
  <c r="H677" i="23"/>
  <c r="L676" i="23"/>
  <c r="K676" i="23"/>
  <c r="H676" i="23"/>
  <c r="L675" i="23"/>
  <c r="K675" i="23"/>
  <c r="H675" i="23"/>
  <c r="L674" i="23"/>
  <c r="K674" i="23"/>
  <c r="H674" i="23"/>
  <c r="L673" i="23"/>
  <c r="K673" i="23"/>
  <c r="H673" i="23"/>
  <c r="L672" i="23"/>
  <c r="K672" i="23"/>
  <c r="H672" i="23"/>
  <c r="L671" i="23"/>
  <c r="K671" i="23"/>
  <c r="H671" i="23"/>
  <c r="L670" i="23"/>
  <c r="K670" i="23"/>
  <c r="H670" i="23"/>
  <c r="L669" i="23"/>
  <c r="K669" i="23"/>
  <c r="H669" i="23"/>
  <c r="L668" i="23"/>
  <c r="K668" i="23"/>
  <c r="H668" i="23"/>
  <c r="L667" i="23"/>
  <c r="K667" i="23"/>
  <c r="H667" i="23"/>
  <c r="L666" i="23"/>
  <c r="K666" i="23"/>
  <c r="H666" i="23"/>
  <c r="L665" i="23"/>
  <c r="K665" i="23"/>
  <c r="H665" i="23"/>
  <c r="L664" i="23"/>
  <c r="K664" i="23"/>
  <c r="H664" i="23"/>
  <c r="L663" i="23"/>
  <c r="K663" i="23"/>
  <c r="H663" i="23"/>
  <c r="L662" i="23"/>
  <c r="K662" i="23"/>
  <c r="H662" i="23"/>
  <c r="L661" i="23"/>
  <c r="K661" i="23"/>
  <c r="H661" i="23"/>
  <c r="L660" i="23"/>
  <c r="K660" i="23"/>
  <c r="H660" i="23"/>
  <c r="L659" i="23"/>
  <c r="K659" i="23"/>
  <c r="H659" i="23"/>
  <c r="L658" i="23"/>
  <c r="K658" i="23"/>
  <c r="H658" i="23"/>
  <c r="L657" i="23"/>
  <c r="K657" i="23"/>
  <c r="H657" i="23"/>
  <c r="L656" i="23"/>
  <c r="K656" i="23"/>
  <c r="H656" i="23"/>
  <c r="L655" i="23"/>
  <c r="K655" i="23"/>
  <c r="H655" i="23"/>
  <c r="L654" i="23"/>
  <c r="K654" i="23"/>
  <c r="H654" i="23"/>
  <c r="L653" i="23"/>
  <c r="K653" i="23"/>
  <c r="H653" i="23"/>
  <c r="L652" i="23"/>
  <c r="K652" i="23"/>
  <c r="H652" i="23"/>
  <c r="L651" i="23"/>
  <c r="K651" i="23"/>
  <c r="H651" i="23"/>
  <c r="L650" i="23"/>
  <c r="K650" i="23"/>
  <c r="H650" i="23"/>
  <c r="L649" i="23"/>
  <c r="K649" i="23"/>
  <c r="H649" i="23"/>
  <c r="L648" i="23"/>
  <c r="K648" i="23"/>
  <c r="H648" i="23"/>
  <c r="L647" i="23"/>
  <c r="K647" i="23"/>
  <c r="H647" i="23"/>
  <c r="L646" i="23"/>
  <c r="K646" i="23"/>
  <c r="H646" i="23"/>
  <c r="L645" i="23"/>
  <c r="K645" i="23"/>
  <c r="H645" i="23"/>
  <c r="L644" i="23"/>
  <c r="K644" i="23"/>
  <c r="H644" i="23"/>
  <c r="L643" i="23"/>
  <c r="K643" i="23"/>
  <c r="H643" i="23"/>
  <c r="L642" i="23"/>
  <c r="K642" i="23"/>
  <c r="H642" i="23"/>
  <c r="L641" i="23"/>
  <c r="K641" i="23"/>
  <c r="H641" i="23"/>
  <c r="L640" i="23"/>
  <c r="K640" i="23"/>
  <c r="H640" i="23"/>
  <c r="L639" i="23"/>
  <c r="K639" i="23"/>
  <c r="H639" i="23"/>
  <c r="L638" i="23"/>
  <c r="K638" i="23"/>
  <c r="H638" i="23"/>
  <c r="L637" i="23"/>
  <c r="K637" i="23"/>
  <c r="H637" i="23"/>
  <c r="L636" i="23"/>
  <c r="K636" i="23"/>
  <c r="H636" i="23"/>
  <c r="L635" i="23"/>
  <c r="K635" i="23"/>
  <c r="H635" i="23"/>
  <c r="L634" i="23"/>
  <c r="K634" i="23"/>
  <c r="H634" i="23"/>
  <c r="L633" i="23"/>
  <c r="K633" i="23"/>
  <c r="H633" i="23"/>
  <c r="L632" i="23"/>
  <c r="K632" i="23"/>
  <c r="H632" i="23"/>
  <c r="L631" i="23"/>
  <c r="K631" i="23"/>
  <c r="H631" i="23"/>
  <c r="L630" i="23"/>
  <c r="K630" i="23"/>
  <c r="H630" i="23"/>
  <c r="L629" i="23"/>
  <c r="K629" i="23"/>
  <c r="H629" i="23"/>
  <c r="L628" i="23"/>
  <c r="K628" i="23"/>
  <c r="H628" i="23"/>
  <c r="L627" i="23"/>
  <c r="K627" i="23"/>
  <c r="H627" i="23"/>
  <c r="L626" i="23"/>
  <c r="K626" i="23"/>
  <c r="H626" i="23"/>
  <c r="L625" i="23"/>
  <c r="K625" i="23"/>
  <c r="H625" i="23"/>
  <c r="L624" i="23"/>
  <c r="K624" i="23"/>
  <c r="H624" i="23"/>
  <c r="L623" i="23"/>
  <c r="K623" i="23"/>
  <c r="H623" i="23"/>
  <c r="L622" i="23"/>
  <c r="K622" i="23"/>
  <c r="H622" i="23"/>
  <c r="L621" i="23"/>
  <c r="K621" i="23"/>
  <c r="H621" i="23"/>
  <c r="L620" i="23"/>
  <c r="K620" i="23"/>
  <c r="H620" i="23"/>
  <c r="L619" i="23"/>
  <c r="K619" i="23"/>
  <c r="H619" i="23"/>
  <c r="L618" i="23"/>
  <c r="K618" i="23"/>
  <c r="H618" i="23"/>
  <c r="L617" i="23"/>
  <c r="K617" i="23"/>
  <c r="H617" i="23"/>
  <c r="L616" i="23"/>
  <c r="K616" i="23"/>
  <c r="H616" i="23"/>
  <c r="L615" i="23"/>
  <c r="K615" i="23"/>
  <c r="H615" i="23"/>
  <c r="L614" i="23"/>
  <c r="K614" i="23"/>
  <c r="H614" i="23"/>
  <c r="L613" i="23"/>
  <c r="K613" i="23"/>
  <c r="H613" i="23"/>
  <c r="L612" i="23"/>
  <c r="K612" i="23"/>
  <c r="H612" i="23"/>
  <c r="L611" i="23"/>
  <c r="K611" i="23"/>
  <c r="H611" i="23"/>
  <c r="L610" i="23"/>
  <c r="K610" i="23"/>
  <c r="H610" i="23"/>
  <c r="L609" i="23"/>
  <c r="K609" i="23"/>
  <c r="H609" i="23"/>
  <c r="L608" i="23"/>
  <c r="K608" i="23"/>
  <c r="H608" i="23"/>
  <c r="L607" i="23"/>
  <c r="K607" i="23"/>
  <c r="H607" i="23"/>
  <c r="L606" i="23"/>
  <c r="K606" i="23"/>
  <c r="H606" i="23"/>
  <c r="L605" i="23"/>
  <c r="K605" i="23"/>
  <c r="H605" i="23"/>
  <c r="L604" i="23"/>
  <c r="K604" i="23"/>
  <c r="H604" i="23"/>
  <c r="L603" i="23"/>
  <c r="K603" i="23"/>
  <c r="H603" i="23"/>
  <c r="L602" i="23"/>
  <c r="K602" i="23"/>
  <c r="H602" i="23"/>
  <c r="L601" i="23"/>
  <c r="K601" i="23"/>
  <c r="H601" i="23"/>
  <c r="L600" i="23"/>
  <c r="K600" i="23"/>
  <c r="H600" i="23"/>
  <c r="L599" i="23"/>
  <c r="K599" i="23"/>
  <c r="H599" i="23"/>
  <c r="L598" i="23"/>
  <c r="K598" i="23"/>
  <c r="H598" i="23"/>
  <c r="L597" i="23"/>
  <c r="K597" i="23"/>
  <c r="H597" i="23"/>
  <c r="L596" i="23"/>
  <c r="K596" i="23"/>
  <c r="H596" i="23"/>
  <c r="L595" i="23"/>
  <c r="K595" i="23"/>
  <c r="H595" i="23"/>
  <c r="L594" i="23"/>
  <c r="K594" i="23"/>
  <c r="H594" i="23"/>
  <c r="L593" i="23"/>
  <c r="K593" i="23"/>
  <c r="H593" i="23"/>
  <c r="L592" i="23"/>
  <c r="K592" i="23"/>
  <c r="H592" i="23"/>
  <c r="L591" i="23"/>
  <c r="K591" i="23"/>
  <c r="H591" i="23"/>
  <c r="L590" i="23"/>
  <c r="K590" i="23"/>
  <c r="H590" i="23"/>
  <c r="L589" i="23"/>
  <c r="K589" i="23"/>
  <c r="H589" i="23"/>
  <c r="L588" i="23"/>
  <c r="K588" i="23"/>
  <c r="H588" i="23"/>
  <c r="L587" i="23"/>
  <c r="K587" i="23"/>
  <c r="H587" i="23"/>
  <c r="L586" i="23"/>
  <c r="K586" i="23"/>
  <c r="H586" i="23"/>
  <c r="L585" i="23"/>
  <c r="K585" i="23"/>
  <c r="H585" i="23"/>
  <c r="L584" i="23"/>
  <c r="K584" i="23"/>
  <c r="H584" i="23"/>
  <c r="L583" i="23"/>
  <c r="K583" i="23"/>
  <c r="H583" i="23"/>
  <c r="L582" i="23"/>
  <c r="K582" i="23"/>
  <c r="H582" i="23"/>
  <c r="L581" i="23"/>
  <c r="K581" i="23"/>
  <c r="H581" i="23"/>
  <c r="L580" i="23"/>
  <c r="K580" i="23"/>
  <c r="H580" i="23"/>
  <c r="L579" i="23"/>
  <c r="K579" i="23"/>
  <c r="H579" i="23"/>
  <c r="L578" i="23"/>
  <c r="K578" i="23"/>
  <c r="H578" i="23"/>
  <c r="L577" i="23"/>
  <c r="K577" i="23"/>
  <c r="H577" i="23"/>
  <c r="L576" i="23"/>
  <c r="K576" i="23"/>
  <c r="H576" i="23"/>
  <c r="L575" i="23"/>
  <c r="K575" i="23"/>
  <c r="H575" i="23"/>
  <c r="L574" i="23"/>
  <c r="K574" i="23"/>
  <c r="H574" i="23"/>
  <c r="L573" i="23"/>
  <c r="K573" i="23"/>
  <c r="H573" i="23"/>
  <c r="L572" i="23"/>
  <c r="K572" i="23"/>
  <c r="H572" i="23"/>
  <c r="L571" i="23"/>
  <c r="K571" i="23"/>
  <c r="H571" i="23"/>
  <c r="L570" i="23"/>
  <c r="K570" i="23"/>
  <c r="H570" i="23"/>
  <c r="L569" i="23"/>
  <c r="K569" i="23"/>
  <c r="H569" i="23"/>
  <c r="L568" i="23"/>
  <c r="K568" i="23"/>
  <c r="H568" i="23"/>
  <c r="L567" i="23"/>
  <c r="K567" i="23"/>
  <c r="H567" i="23"/>
  <c r="L566" i="23"/>
  <c r="K566" i="23"/>
  <c r="H566" i="23"/>
  <c r="L565" i="23"/>
  <c r="K565" i="23"/>
  <c r="H565" i="23"/>
  <c r="L564" i="23"/>
  <c r="K564" i="23"/>
  <c r="H564" i="23"/>
  <c r="L563" i="23"/>
  <c r="K563" i="23"/>
  <c r="H563" i="23"/>
  <c r="L562" i="23"/>
  <c r="K562" i="23"/>
  <c r="H562" i="23"/>
  <c r="L561" i="23"/>
  <c r="K561" i="23"/>
  <c r="H561" i="23"/>
  <c r="L560" i="23"/>
  <c r="K560" i="23"/>
  <c r="H560" i="23"/>
  <c r="L559" i="23"/>
  <c r="K559" i="23"/>
  <c r="H559" i="23"/>
  <c r="L558" i="23"/>
  <c r="K558" i="23"/>
  <c r="H558" i="23"/>
  <c r="L557" i="23"/>
  <c r="K557" i="23"/>
  <c r="H557" i="23"/>
  <c r="L556" i="23"/>
  <c r="K556" i="23"/>
  <c r="H556" i="23"/>
  <c r="L555" i="23"/>
  <c r="K555" i="23"/>
  <c r="H555" i="23"/>
  <c r="L554" i="23"/>
  <c r="K554" i="23"/>
  <c r="H554" i="23"/>
  <c r="L553" i="23"/>
  <c r="K553" i="23"/>
  <c r="H553" i="23"/>
  <c r="L552" i="23"/>
  <c r="K552" i="23"/>
  <c r="H552" i="23"/>
  <c r="L551" i="23"/>
  <c r="K551" i="23"/>
  <c r="H551" i="23"/>
  <c r="L550" i="23"/>
  <c r="K550" i="23"/>
  <c r="H550" i="23"/>
  <c r="L549" i="23"/>
  <c r="K549" i="23"/>
  <c r="H549" i="23"/>
  <c r="L548" i="23"/>
  <c r="K548" i="23"/>
  <c r="H548" i="23"/>
  <c r="L547" i="23"/>
  <c r="K547" i="23"/>
  <c r="H547" i="23"/>
  <c r="L546" i="23"/>
  <c r="K546" i="23"/>
  <c r="H546" i="23"/>
  <c r="L545" i="23"/>
  <c r="K545" i="23"/>
  <c r="H545" i="23"/>
  <c r="L544" i="23"/>
  <c r="K544" i="23"/>
  <c r="H544" i="23"/>
  <c r="L543" i="23"/>
  <c r="K543" i="23"/>
  <c r="H543" i="23"/>
  <c r="L542" i="23"/>
  <c r="K542" i="23"/>
  <c r="H542" i="23"/>
  <c r="L541" i="23"/>
  <c r="K541" i="23"/>
  <c r="H541" i="23"/>
  <c r="L540" i="23"/>
  <c r="K540" i="23"/>
  <c r="H540" i="23"/>
  <c r="L539" i="23"/>
  <c r="K539" i="23"/>
  <c r="H539" i="23"/>
  <c r="L538" i="23"/>
  <c r="K538" i="23"/>
  <c r="H538" i="23"/>
  <c r="L537" i="23"/>
  <c r="K537" i="23"/>
  <c r="H537" i="23"/>
  <c r="L536" i="23"/>
  <c r="K536" i="23"/>
  <c r="H536" i="23"/>
  <c r="L535" i="23"/>
  <c r="K535" i="23"/>
  <c r="H535" i="23"/>
  <c r="L534" i="23"/>
  <c r="K534" i="23"/>
  <c r="H534" i="23"/>
  <c r="L533" i="23"/>
  <c r="K533" i="23"/>
  <c r="H533" i="23"/>
  <c r="L532" i="23"/>
  <c r="K532" i="23"/>
  <c r="H532" i="23"/>
  <c r="L531" i="23"/>
  <c r="K531" i="23"/>
  <c r="H531" i="23"/>
  <c r="L530" i="23"/>
  <c r="K530" i="23"/>
  <c r="H530" i="23"/>
  <c r="L529" i="23"/>
  <c r="K529" i="23"/>
  <c r="H529" i="23"/>
  <c r="L528" i="23"/>
  <c r="K528" i="23"/>
  <c r="H528" i="23"/>
  <c r="L527" i="23"/>
  <c r="K527" i="23"/>
  <c r="H527" i="23"/>
  <c r="L526" i="23"/>
  <c r="K526" i="23"/>
  <c r="H526" i="23"/>
  <c r="L525" i="23"/>
  <c r="K525" i="23"/>
  <c r="H525" i="23"/>
  <c r="L524" i="23"/>
  <c r="K524" i="23"/>
  <c r="H524" i="23"/>
  <c r="L523" i="23"/>
  <c r="K523" i="23"/>
  <c r="H523" i="23"/>
  <c r="L522" i="23"/>
  <c r="K522" i="23"/>
  <c r="H522" i="23"/>
  <c r="L521" i="23"/>
  <c r="K521" i="23"/>
  <c r="H521" i="23"/>
  <c r="L520" i="23"/>
  <c r="K520" i="23"/>
  <c r="H520" i="23"/>
  <c r="L519" i="23"/>
  <c r="K519" i="23"/>
  <c r="H519" i="23"/>
  <c r="L518" i="23"/>
  <c r="K518" i="23"/>
  <c r="H518" i="23"/>
  <c r="L517" i="23"/>
  <c r="K517" i="23"/>
  <c r="H517" i="23"/>
  <c r="L516" i="23"/>
  <c r="K516" i="23"/>
  <c r="H516" i="23"/>
  <c r="L515" i="23"/>
  <c r="K515" i="23"/>
  <c r="H515" i="23"/>
  <c r="L514" i="23"/>
  <c r="K514" i="23"/>
  <c r="H514" i="23"/>
  <c r="L513" i="23"/>
  <c r="K513" i="23"/>
  <c r="H513" i="23"/>
  <c r="L512" i="23"/>
  <c r="K512" i="23"/>
  <c r="H512" i="23"/>
  <c r="L511" i="23"/>
  <c r="K511" i="23"/>
  <c r="H511" i="23"/>
  <c r="L510" i="23"/>
  <c r="K510" i="23"/>
  <c r="H510" i="23"/>
  <c r="L509" i="23"/>
  <c r="K509" i="23"/>
  <c r="H509" i="23"/>
  <c r="L508" i="23"/>
  <c r="K508" i="23"/>
  <c r="H508" i="23"/>
  <c r="L507" i="23"/>
  <c r="K507" i="23"/>
  <c r="H507" i="23"/>
  <c r="L506" i="23"/>
  <c r="K506" i="23"/>
  <c r="H506" i="23"/>
  <c r="L505" i="23"/>
  <c r="K505" i="23"/>
  <c r="H505" i="23"/>
  <c r="L504" i="23"/>
  <c r="K504" i="23"/>
  <c r="H504" i="23"/>
  <c r="L503" i="23"/>
  <c r="K503" i="23"/>
  <c r="H503" i="23"/>
  <c r="L502" i="23"/>
  <c r="K502" i="23"/>
  <c r="H502" i="23"/>
  <c r="L501" i="23"/>
  <c r="K501" i="23"/>
  <c r="H501" i="23"/>
  <c r="L500" i="23"/>
  <c r="K500" i="23"/>
  <c r="H500" i="23"/>
  <c r="L499" i="23"/>
  <c r="K499" i="23"/>
  <c r="H499" i="23"/>
  <c r="L498" i="23"/>
  <c r="K498" i="23"/>
  <c r="H498" i="23"/>
  <c r="L497" i="23"/>
  <c r="K497" i="23"/>
  <c r="H497" i="23"/>
  <c r="L496" i="23"/>
  <c r="K496" i="23"/>
  <c r="H496" i="23"/>
  <c r="L495" i="23"/>
  <c r="K495" i="23"/>
  <c r="H495" i="23"/>
  <c r="L494" i="23"/>
  <c r="K494" i="23"/>
  <c r="H494" i="23"/>
  <c r="L493" i="23"/>
  <c r="K493" i="23"/>
  <c r="H493" i="23"/>
  <c r="L492" i="23"/>
  <c r="K492" i="23"/>
  <c r="H492" i="23"/>
  <c r="L491" i="23"/>
  <c r="K491" i="23"/>
  <c r="H491" i="23"/>
  <c r="L490" i="23"/>
  <c r="K490" i="23"/>
  <c r="H490" i="23"/>
  <c r="L489" i="23"/>
  <c r="K489" i="23"/>
  <c r="H489" i="23"/>
  <c r="L488" i="23"/>
  <c r="K488" i="23"/>
  <c r="H488" i="23"/>
  <c r="L487" i="23"/>
  <c r="K487" i="23"/>
  <c r="H487" i="23"/>
  <c r="L486" i="23"/>
  <c r="K486" i="23"/>
  <c r="H486" i="23"/>
  <c r="L485" i="23"/>
  <c r="K485" i="23"/>
  <c r="H485" i="23"/>
  <c r="L484" i="23"/>
  <c r="K484" i="23"/>
  <c r="H484" i="23"/>
  <c r="L483" i="23"/>
  <c r="K483" i="23"/>
  <c r="H483" i="23"/>
  <c r="L482" i="23"/>
  <c r="K482" i="23"/>
  <c r="H482" i="23"/>
  <c r="L481" i="23"/>
  <c r="K481" i="23"/>
  <c r="H481" i="23"/>
  <c r="L480" i="23"/>
  <c r="K480" i="23"/>
  <c r="H480" i="23"/>
  <c r="L479" i="23"/>
  <c r="K479" i="23"/>
  <c r="H479" i="23"/>
  <c r="L478" i="23"/>
  <c r="K478" i="23"/>
  <c r="H478" i="23"/>
  <c r="L477" i="23"/>
  <c r="K477" i="23"/>
  <c r="H477" i="23"/>
  <c r="L476" i="23"/>
  <c r="K476" i="23"/>
  <c r="H476" i="23"/>
  <c r="L475" i="23"/>
  <c r="K475" i="23"/>
  <c r="H475" i="23"/>
  <c r="L474" i="23"/>
  <c r="K474" i="23"/>
  <c r="H474" i="23"/>
  <c r="L473" i="23"/>
  <c r="K473" i="23"/>
  <c r="H473" i="23"/>
  <c r="L472" i="23"/>
  <c r="K472" i="23"/>
  <c r="H472" i="23"/>
  <c r="L471" i="23"/>
  <c r="K471" i="23"/>
  <c r="H471" i="23"/>
  <c r="L470" i="23"/>
  <c r="K470" i="23"/>
  <c r="H470" i="23"/>
  <c r="L469" i="23"/>
  <c r="K469" i="23"/>
  <c r="H469" i="23"/>
  <c r="L468" i="23"/>
  <c r="K468" i="23"/>
  <c r="H468" i="23"/>
  <c r="L467" i="23"/>
  <c r="K467" i="23"/>
  <c r="H467" i="23"/>
  <c r="L466" i="23"/>
  <c r="K466" i="23"/>
  <c r="H466" i="23"/>
  <c r="L465" i="23"/>
  <c r="K465" i="23"/>
  <c r="H465" i="23"/>
  <c r="L464" i="23"/>
  <c r="K464" i="23"/>
  <c r="H464" i="23"/>
  <c r="L463" i="23"/>
  <c r="K463" i="23"/>
  <c r="H463" i="23"/>
  <c r="L462" i="23"/>
  <c r="K462" i="23"/>
  <c r="H462" i="23"/>
  <c r="L461" i="23"/>
  <c r="K461" i="23"/>
  <c r="H461" i="23"/>
  <c r="L460" i="23"/>
  <c r="K460" i="23"/>
  <c r="H460" i="23"/>
  <c r="L459" i="23"/>
  <c r="K459" i="23"/>
  <c r="H459" i="23"/>
  <c r="L458" i="23"/>
  <c r="K458" i="23"/>
  <c r="H458" i="23"/>
  <c r="L457" i="23"/>
  <c r="K457" i="23"/>
  <c r="H457" i="23"/>
  <c r="L456" i="23"/>
  <c r="K456" i="23"/>
  <c r="H456" i="23"/>
  <c r="L455" i="23"/>
  <c r="K455" i="23"/>
  <c r="H455" i="23"/>
  <c r="L454" i="23"/>
  <c r="K454" i="23"/>
  <c r="H454" i="23"/>
  <c r="L453" i="23"/>
  <c r="K453" i="23"/>
  <c r="H453" i="23"/>
  <c r="L452" i="23"/>
  <c r="K452" i="23"/>
  <c r="H452" i="23"/>
  <c r="L451" i="23"/>
  <c r="K451" i="23"/>
  <c r="H451" i="23"/>
  <c r="L450" i="23"/>
  <c r="K450" i="23"/>
  <c r="H450" i="23"/>
  <c r="L449" i="23"/>
  <c r="K449" i="23"/>
  <c r="H449" i="23"/>
  <c r="L448" i="23"/>
  <c r="K448" i="23"/>
  <c r="H448" i="23"/>
  <c r="L447" i="23"/>
  <c r="K447" i="23"/>
  <c r="H447" i="23"/>
  <c r="L446" i="23"/>
  <c r="K446" i="23"/>
  <c r="H446" i="23"/>
  <c r="L445" i="23"/>
  <c r="K445" i="23"/>
  <c r="H445" i="23"/>
  <c r="L444" i="23"/>
  <c r="K444" i="23"/>
  <c r="H444" i="23"/>
  <c r="L443" i="23"/>
  <c r="K443" i="23"/>
  <c r="H443" i="23"/>
  <c r="L442" i="23"/>
  <c r="K442" i="23"/>
  <c r="H442" i="23"/>
  <c r="L441" i="23"/>
  <c r="K441" i="23"/>
  <c r="H441" i="23"/>
  <c r="L440" i="23"/>
  <c r="K440" i="23"/>
  <c r="H440" i="23"/>
  <c r="L439" i="23"/>
  <c r="K439" i="23"/>
  <c r="H439" i="23"/>
  <c r="L438" i="23"/>
  <c r="K438" i="23"/>
  <c r="H438" i="23"/>
  <c r="L437" i="23"/>
  <c r="K437" i="23"/>
  <c r="H437" i="23"/>
  <c r="L436" i="23"/>
  <c r="K436" i="23"/>
  <c r="H436" i="23"/>
  <c r="L435" i="23"/>
  <c r="K435" i="23"/>
  <c r="H435" i="23"/>
  <c r="L434" i="23"/>
  <c r="K434" i="23"/>
  <c r="H434" i="23"/>
  <c r="L433" i="23"/>
  <c r="K433" i="23"/>
  <c r="H433" i="23"/>
  <c r="L432" i="23"/>
  <c r="K432" i="23"/>
  <c r="H432" i="23"/>
  <c r="L431" i="23"/>
  <c r="K431" i="23"/>
  <c r="H431" i="23"/>
  <c r="L430" i="23"/>
  <c r="K430" i="23"/>
  <c r="H430" i="23"/>
  <c r="L429" i="23"/>
  <c r="K429" i="23"/>
  <c r="H429" i="23"/>
  <c r="L428" i="23"/>
  <c r="K428" i="23"/>
  <c r="H428" i="23"/>
  <c r="L427" i="23"/>
  <c r="K427" i="23"/>
  <c r="H427" i="23"/>
  <c r="L426" i="23"/>
  <c r="K426" i="23"/>
  <c r="H426" i="23"/>
  <c r="L425" i="23"/>
  <c r="K425" i="23"/>
  <c r="H425" i="23"/>
  <c r="L424" i="23"/>
  <c r="K424" i="23"/>
  <c r="H424" i="23"/>
  <c r="L423" i="23"/>
  <c r="K423" i="23"/>
  <c r="H423" i="23"/>
  <c r="L422" i="23"/>
  <c r="K422" i="23"/>
  <c r="H422" i="23"/>
  <c r="L421" i="23"/>
  <c r="K421" i="23"/>
  <c r="H421" i="23"/>
  <c r="L420" i="23"/>
  <c r="K420" i="23"/>
  <c r="H420" i="23"/>
  <c r="L419" i="23"/>
  <c r="K419" i="23"/>
  <c r="H419" i="23"/>
  <c r="L418" i="23"/>
  <c r="K418" i="23"/>
  <c r="H418" i="23"/>
  <c r="L417" i="23"/>
  <c r="K417" i="23"/>
  <c r="H417" i="23"/>
  <c r="L416" i="23"/>
  <c r="K416" i="23"/>
  <c r="H416" i="23"/>
  <c r="L415" i="23"/>
  <c r="K415" i="23"/>
  <c r="H415" i="23"/>
  <c r="L414" i="23"/>
  <c r="K414" i="23"/>
  <c r="H414" i="23"/>
  <c r="L413" i="23"/>
  <c r="K413" i="23"/>
  <c r="H413" i="23"/>
  <c r="L412" i="23"/>
  <c r="K412" i="23"/>
  <c r="H412" i="23"/>
  <c r="L411" i="23"/>
  <c r="K411" i="23"/>
  <c r="H411" i="23"/>
  <c r="L410" i="23"/>
  <c r="K410" i="23"/>
  <c r="H410" i="23"/>
  <c r="L409" i="23"/>
  <c r="K409" i="23"/>
  <c r="H409" i="23"/>
  <c r="L408" i="23"/>
  <c r="K408" i="23"/>
  <c r="H408" i="23"/>
  <c r="L407" i="23"/>
  <c r="K407" i="23"/>
  <c r="H407" i="23"/>
  <c r="L406" i="23"/>
  <c r="K406" i="23"/>
  <c r="H406" i="23"/>
  <c r="L405" i="23"/>
  <c r="K405" i="23"/>
  <c r="H405" i="23"/>
  <c r="L404" i="23"/>
  <c r="K404" i="23"/>
  <c r="H404" i="23"/>
  <c r="L403" i="23"/>
  <c r="K403" i="23"/>
  <c r="H403" i="23"/>
  <c r="L402" i="23"/>
  <c r="K402" i="23"/>
  <c r="H402" i="23"/>
  <c r="L401" i="23"/>
  <c r="K401" i="23"/>
  <c r="H401" i="23"/>
  <c r="L400" i="23"/>
  <c r="K400" i="23"/>
  <c r="H400" i="23"/>
  <c r="L399" i="23"/>
  <c r="K399" i="23"/>
  <c r="H399" i="23"/>
  <c r="L398" i="23"/>
  <c r="K398" i="23"/>
  <c r="H398" i="23"/>
  <c r="L397" i="23"/>
  <c r="K397" i="23"/>
  <c r="H397" i="23"/>
  <c r="L396" i="23"/>
  <c r="K396" i="23"/>
  <c r="H396" i="23"/>
  <c r="L395" i="23"/>
  <c r="K395" i="23"/>
  <c r="H395" i="23"/>
  <c r="L394" i="23"/>
  <c r="K394" i="23"/>
  <c r="H394" i="23"/>
  <c r="L393" i="23"/>
  <c r="K393" i="23"/>
  <c r="H393" i="23"/>
  <c r="L392" i="23"/>
  <c r="K392" i="23"/>
  <c r="H392" i="23"/>
  <c r="L391" i="23"/>
  <c r="K391" i="23"/>
  <c r="H391" i="23"/>
  <c r="L390" i="23"/>
  <c r="K390" i="23"/>
  <c r="H390" i="23"/>
  <c r="L389" i="23"/>
  <c r="K389" i="23"/>
  <c r="H389" i="23"/>
  <c r="L388" i="23"/>
  <c r="K388" i="23"/>
  <c r="H388" i="23"/>
  <c r="L387" i="23"/>
  <c r="K387" i="23"/>
  <c r="H387" i="23"/>
  <c r="L386" i="23"/>
  <c r="K386" i="23"/>
  <c r="H386" i="23"/>
  <c r="L385" i="23"/>
  <c r="K385" i="23"/>
  <c r="H385" i="23"/>
  <c r="L384" i="23"/>
  <c r="K384" i="23"/>
  <c r="H384" i="23"/>
  <c r="L383" i="23"/>
  <c r="K383" i="23"/>
  <c r="H383" i="23"/>
  <c r="L382" i="23"/>
  <c r="K382" i="23"/>
  <c r="H382" i="23"/>
  <c r="L381" i="23"/>
  <c r="K381" i="23"/>
  <c r="H381" i="23"/>
  <c r="L380" i="23"/>
  <c r="K380" i="23"/>
  <c r="H380" i="23"/>
  <c r="L379" i="23"/>
  <c r="K379" i="23"/>
  <c r="H379" i="23"/>
  <c r="L378" i="23"/>
  <c r="K378" i="23"/>
  <c r="H378" i="23"/>
  <c r="L377" i="23"/>
  <c r="K377" i="23"/>
  <c r="H377" i="23"/>
  <c r="L376" i="23"/>
  <c r="K376" i="23"/>
  <c r="H376" i="23"/>
  <c r="L375" i="23"/>
  <c r="K375" i="23"/>
  <c r="H375" i="23"/>
  <c r="L374" i="23"/>
  <c r="K374" i="23"/>
  <c r="H374" i="23"/>
  <c r="L373" i="23"/>
  <c r="K373" i="23"/>
  <c r="H373" i="23"/>
  <c r="L372" i="23"/>
  <c r="K372" i="23"/>
  <c r="H372" i="23"/>
  <c r="L371" i="23"/>
  <c r="K371" i="23"/>
  <c r="H371" i="23"/>
  <c r="L370" i="23"/>
  <c r="K370" i="23"/>
  <c r="H370" i="23"/>
  <c r="L369" i="23"/>
  <c r="K369" i="23"/>
  <c r="H369" i="23"/>
  <c r="L368" i="23"/>
  <c r="K368" i="23"/>
  <c r="H368" i="23"/>
  <c r="L367" i="23"/>
  <c r="K367" i="23"/>
  <c r="H367" i="23"/>
  <c r="L366" i="23"/>
  <c r="K366" i="23"/>
  <c r="H366" i="23"/>
  <c r="L365" i="23"/>
  <c r="K365" i="23"/>
  <c r="H365" i="23"/>
  <c r="L364" i="23"/>
  <c r="K364" i="23"/>
  <c r="H364" i="23"/>
  <c r="L363" i="23"/>
  <c r="K363" i="23"/>
  <c r="H363" i="23"/>
  <c r="L362" i="23"/>
  <c r="K362" i="23"/>
  <c r="H362" i="23"/>
  <c r="L361" i="23"/>
  <c r="K361" i="23"/>
  <c r="H361" i="23"/>
  <c r="L360" i="23"/>
  <c r="K360" i="23"/>
  <c r="H360" i="23"/>
  <c r="L359" i="23"/>
  <c r="K359" i="23"/>
  <c r="H359" i="23"/>
  <c r="L358" i="23"/>
  <c r="K358" i="23"/>
  <c r="H358" i="23"/>
  <c r="L357" i="23"/>
  <c r="K357" i="23"/>
  <c r="H357" i="23"/>
  <c r="L356" i="23"/>
  <c r="K356" i="23"/>
  <c r="H356" i="23"/>
  <c r="L355" i="23"/>
  <c r="K355" i="23"/>
  <c r="H355" i="23"/>
  <c r="L354" i="23"/>
  <c r="K354" i="23"/>
  <c r="H354" i="23"/>
  <c r="L353" i="23"/>
  <c r="K353" i="23"/>
  <c r="H353" i="23"/>
  <c r="L352" i="23"/>
  <c r="K352" i="23"/>
  <c r="H352" i="23"/>
  <c r="L351" i="23"/>
  <c r="K351" i="23"/>
  <c r="H351" i="23"/>
  <c r="L350" i="23"/>
  <c r="K350" i="23"/>
  <c r="H350" i="23"/>
  <c r="L349" i="23"/>
  <c r="K349" i="23"/>
  <c r="H349" i="23"/>
  <c r="L348" i="23"/>
  <c r="K348" i="23"/>
  <c r="H348" i="23"/>
  <c r="L347" i="23"/>
  <c r="K347" i="23"/>
  <c r="H347" i="23"/>
  <c r="L346" i="23"/>
  <c r="K346" i="23"/>
  <c r="H346" i="23"/>
  <c r="L345" i="23"/>
  <c r="K345" i="23"/>
  <c r="H345" i="23"/>
  <c r="L344" i="23"/>
  <c r="K344" i="23"/>
  <c r="H344" i="23"/>
  <c r="L343" i="23"/>
  <c r="K343" i="23"/>
  <c r="H343" i="23"/>
  <c r="L342" i="23"/>
  <c r="K342" i="23"/>
  <c r="H342" i="23"/>
  <c r="L341" i="23"/>
  <c r="K341" i="23"/>
  <c r="H341" i="23"/>
  <c r="L340" i="23"/>
  <c r="K340" i="23"/>
  <c r="H340" i="23"/>
  <c r="L339" i="23"/>
  <c r="K339" i="23"/>
  <c r="H339" i="23"/>
  <c r="L338" i="23"/>
  <c r="K338" i="23"/>
  <c r="H338" i="23"/>
  <c r="L337" i="23"/>
  <c r="K337" i="23"/>
  <c r="H337" i="23"/>
  <c r="L336" i="23"/>
  <c r="K336" i="23"/>
  <c r="H336" i="23"/>
  <c r="L335" i="23"/>
  <c r="K335" i="23"/>
  <c r="H335" i="23"/>
  <c r="L334" i="23"/>
  <c r="K334" i="23"/>
  <c r="H334" i="23"/>
  <c r="L333" i="23"/>
  <c r="K333" i="23"/>
  <c r="H333" i="23"/>
  <c r="L332" i="23"/>
  <c r="K332" i="23"/>
  <c r="H332" i="23"/>
  <c r="L331" i="23"/>
  <c r="K331" i="23"/>
  <c r="H331" i="23"/>
  <c r="L330" i="23"/>
  <c r="K330" i="23"/>
  <c r="H330" i="23"/>
  <c r="L329" i="23"/>
  <c r="K329" i="23"/>
  <c r="H329" i="23"/>
  <c r="L328" i="23"/>
  <c r="K328" i="23"/>
  <c r="H328" i="23"/>
  <c r="L327" i="23"/>
  <c r="K327" i="23"/>
  <c r="H327" i="23"/>
  <c r="L326" i="23"/>
  <c r="K326" i="23"/>
  <c r="H326" i="23"/>
  <c r="L325" i="23"/>
  <c r="K325" i="23"/>
  <c r="H325" i="23"/>
  <c r="L324" i="23"/>
  <c r="K324" i="23"/>
  <c r="H324" i="23"/>
  <c r="L323" i="23"/>
  <c r="K323" i="23"/>
  <c r="H323" i="23"/>
  <c r="L322" i="23"/>
  <c r="K322" i="23"/>
  <c r="H322" i="23"/>
  <c r="L321" i="23"/>
  <c r="K321" i="23"/>
  <c r="H321" i="23"/>
  <c r="L320" i="23"/>
  <c r="K320" i="23"/>
  <c r="H320" i="23"/>
  <c r="L319" i="23"/>
  <c r="K319" i="23"/>
  <c r="H319" i="23"/>
  <c r="L318" i="23"/>
  <c r="K318" i="23"/>
  <c r="H318" i="23"/>
  <c r="L317" i="23"/>
  <c r="K317" i="23"/>
  <c r="H317" i="23"/>
  <c r="L316" i="23"/>
  <c r="K316" i="23"/>
  <c r="H316" i="23"/>
  <c r="L315" i="23"/>
  <c r="K315" i="23"/>
  <c r="H315" i="23"/>
  <c r="L314" i="23"/>
  <c r="K314" i="23"/>
  <c r="H314" i="23"/>
  <c r="L313" i="23"/>
  <c r="K313" i="23"/>
  <c r="H313" i="23"/>
  <c r="L312" i="23"/>
  <c r="K312" i="23"/>
  <c r="H312" i="23"/>
  <c r="L311" i="23"/>
  <c r="K311" i="23"/>
  <c r="H311" i="23"/>
  <c r="L310" i="23"/>
  <c r="K310" i="23"/>
  <c r="H310" i="23"/>
  <c r="L309" i="23"/>
  <c r="K309" i="23"/>
  <c r="H309" i="23"/>
  <c r="L308" i="23"/>
  <c r="K308" i="23"/>
  <c r="H308" i="23"/>
  <c r="L307" i="23"/>
  <c r="K307" i="23"/>
  <c r="H307" i="23"/>
  <c r="L306" i="23"/>
  <c r="K306" i="23"/>
  <c r="H306" i="23"/>
  <c r="L305" i="23"/>
  <c r="K305" i="23"/>
  <c r="H305" i="23"/>
  <c r="L304" i="23"/>
  <c r="K304" i="23"/>
  <c r="H304" i="23"/>
  <c r="L303" i="23"/>
  <c r="K303" i="23"/>
  <c r="H303" i="23"/>
  <c r="L302" i="23"/>
  <c r="K302" i="23"/>
  <c r="H302" i="23"/>
  <c r="L301" i="23"/>
  <c r="K301" i="23"/>
  <c r="H301" i="23"/>
  <c r="L300" i="23"/>
  <c r="K300" i="23"/>
  <c r="H300" i="23"/>
  <c r="L299" i="23"/>
  <c r="K299" i="23"/>
  <c r="H299" i="23"/>
  <c r="L298" i="23"/>
  <c r="K298" i="23"/>
  <c r="H298" i="23"/>
  <c r="L297" i="23"/>
  <c r="K297" i="23"/>
  <c r="H297" i="23"/>
  <c r="L296" i="23"/>
  <c r="K296" i="23"/>
  <c r="H296" i="23"/>
  <c r="L295" i="23"/>
  <c r="K295" i="23"/>
  <c r="H295" i="23"/>
  <c r="L294" i="23"/>
  <c r="K294" i="23"/>
  <c r="H294" i="23"/>
  <c r="L293" i="23"/>
  <c r="K293" i="23"/>
  <c r="H293" i="23"/>
  <c r="L292" i="23"/>
  <c r="K292" i="23"/>
  <c r="H292" i="23"/>
  <c r="L291" i="23"/>
  <c r="K291" i="23"/>
  <c r="H291" i="23"/>
  <c r="L290" i="23"/>
  <c r="K290" i="23"/>
  <c r="H290" i="23"/>
  <c r="L289" i="23"/>
  <c r="K289" i="23"/>
  <c r="H289" i="23"/>
  <c r="L288" i="23"/>
  <c r="K288" i="23"/>
  <c r="H288" i="23"/>
  <c r="L287" i="23"/>
  <c r="K287" i="23"/>
  <c r="H287" i="23"/>
  <c r="L286" i="23"/>
  <c r="K286" i="23"/>
  <c r="H286" i="23"/>
  <c r="L285" i="23"/>
  <c r="K285" i="23"/>
  <c r="H285" i="23"/>
  <c r="L284" i="23"/>
  <c r="K284" i="23"/>
  <c r="H284" i="23"/>
  <c r="L283" i="23"/>
  <c r="K283" i="23"/>
  <c r="H283" i="23"/>
  <c r="L282" i="23"/>
  <c r="K282" i="23"/>
  <c r="H282" i="23"/>
  <c r="L281" i="23"/>
  <c r="K281" i="23"/>
  <c r="H281" i="23"/>
  <c r="L280" i="23"/>
  <c r="K280" i="23"/>
  <c r="H280" i="23"/>
  <c r="L279" i="23"/>
  <c r="K279" i="23"/>
  <c r="H279" i="23"/>
  <c r="L278" i="23"/>
  <c r="K278" i="23"/>
  <c r="H278" i="23"/>
  <c r="L277" i="23"/>
  <c r="K277" i="23"/>
  <c r="H277" i="23"/>
  <c r="L276" i="23"/>
  <c r="K276" i="23"/>
  <c r="H276" i="23"/>
  <c r="L275" i="23"/>
  <c r="K275" i="23"/>
  <c r="H275" i="23"/>
  <c r="L274" i="23"/>
  <c r="K274" i="23"/>
  <c r="H274" i="23"/>
  <c r="L273" i="23"/>
  <c r="K273" i="23"/>
  <c r="H273" i="23"/>
  <c r="L272" i="23"/>
  <c r="K272" i="23"/>
  <c r="H272" i="23"/>
  <c r="L271" i="23"/>
  <c r="K271" i="23"/>
  <c r="H271" i="23"/>
  <c r="L270" i="23"/>
  <c r="K270" i="23"/>
  <c r="H270" i="23"/>
  <c r="L269" i="23"/>
  <c r="K269" i="23"/>
  <c r="H269" i="23"/>
  <c r="L268" i="23"/>
  <c r="K268" i="23"/>
  <c r="H268" i="23"/>
  <c r="L267" i="23"/>
  <c r="K267" i="23"/>
  <c r="H267" i="23"/>
  <c r="L266" i="23"/>
  <c r="K266" i="23"/>
  <c r="H266" i="23"/>
  <c r="L265" i="23"/>
  <c r="K265" i="23"/>
  <c r="H265" i="23"/>
  <c r="L264" i="23"/>
  <c r="K264" i="23"/>
  <c r="H264" i="23"/>
  <c r="L263" i="23"/>
  <c r="K263" i="23"/>
  <c r="H263" i="23"/>
  <c r="L262" i="23"/>
  <c r="K262" i="23"/>
  <c r="H262" i="23"/>
  <c r="L261" i="23"/>
  <c r="K261" i="23"/>
  <c r="H261" i="23"/>
  <c r="L260" i="23"/>
  <c r="K260" i="23"/>
  <c r="H260" i="23"/>
  <c r="L259" i="23"/>
  <c r="K259" i="23"/>
  <c r="H259" i="23"/>
  <c r="L258" i="23"/>
  <c r="K258" i="23"/>
  <c r="H258" i="23"/>
  <c r="L257" i="23"/>
  <c r="K257" i="23"/>
  <c r="H257" i="23"/>
  <c r="L256" i="23"/>
  <c r="K256" i="23"/>
  <c r="H256" i="23"/>
  <c r="L255" i="23"/>
  <c r="K255" i="23"/>
  <c r="H255" i="23"/>
  <c r="L254" i="23"/>
  <c r="K254" i="23"/>
  <c r="H254" i="23"/>
  <c r="L253" i="23"/>
  <c r="K253" i="23"/>
  <c r="H253" i="23"/>
  <c r="L252" i="23"/>
  <c r="K252" i="23"/>
  <c r="H252" i="23"/>
  <c r="L251" i="23"/>
  <c r="K251" i="23"/>
  <c r="H251" i="23"/>
  <c r="L250" i="23"/>
  <c r="K250" i="23"/>
  <c r="H250" i="23"/>
  <c r="L249" i="23"/>
  <c r="K249" i="23"/>
  <c r="H249" i="23"/>
  <c r="L248" i="23"/>
  <c r="K248" i="23"/>
  <c r="H248" i="23"/>
  <c r="L247" i="23"/>
  <c r="K247" i="23"/>
  <c r="H247" i="23"/>
  <c r="L246" i="23"/>
  <c r="K246" i="23"/>
  <c r="H246" i="23"/>
  <c r="L245" i="23"/>
  <c r="K245" i="23"/>
  <c r="H245" i="23"/>
  <c r="L244" i="23"/>
  <c r="K244" i="23"/>
  <c r="H244" i="23"/>
  <c r="L243" i="23"/>
  <c r="K243" i="23"/>
  <c r="H243" i="23"/>
  <c r="L242" i="23"/>
  <c r="K242" i="23"/>
  <c r="H242" i="23"/>
  <c r="L241" i="23"/>
  <c r="K241" i="23"/>
  <c r="H241" i="23"/>
  <c r="L240" i="23"/>
  <c r="K240" i="23"/>
  <c r="H240" i="23"/>
  <c r="L239" i="23"/>
  <c r="K239" i="23"/>
  <c r="H239" i="23"/>
  <c r="L238" i="23"/>
  <c r="K238" i="23"/>
  <c r="H238" i="23"/>
  <c r="L237" i="23"/>
  <c r="K237" i="23"/>
  <c r="H237" i="23"/>
  <c r="L236" i="23"/>
  <c r="K236" i="23"/>
  <c r="H236" i="23"/>
  <c r="L235" i="23"/>
  <c r="K235" i="23"/>
  <c r="H235" i="23"/>
  <c r="L234" i="23"/>
  <c r="K234" i="23"/>
  <c r="H234" i="23"/>
  <c r="L233" i="23"/>
  <c r="K233" i="23"/>
  <c r="H233" i="23"/>
  <c r="L232" i="23"/>
  <c r="K232" i="23"/>
  <c r="H232" i="23"/>
  <c r="L231" i="23"/>
  <c r="K231" i="23"/>
  <c r="H231" i="23"/>
  <c r="L230" i="23"/>
  <c r="K230" i="23"/>
  <c r="H230" i="23"/>
  <c r="L229" i="23"/>
  <c r="K229" i="23"/>
  <c r="H229" i="23"/>
  <c r="L228" i="23"/>
  <c r="K228" i="23"/>
  <c r="H228" i="23"/>
  <c r="L227" i="23"/>
  <c r="K227" i="23"/>
  <c r="H227" i="23"/>
  <c r="L226" i="23"/>
  <c r="K226" i="23"/>
  <c r="H226" i="23"/>
  <c r="L225" i="23"/>
  <c r="K225" i="23"/>
  <c r="H225" i="23"/>
  <c r="L224" i="23"/>
  <c r="K224" i="23"/>
  <c r="H224" i="23"/>
  <c r="L223" i="23"/>
  <c r="K223" i="23"/>
  <c r="H223" i="23"/>
  <c r="L222" i="23"/>
  <c r="K222" i="23"/>
  <c r="H222" i="23"/>
  <c r="L221" i="23"/>
  <c r="K221" i="23"/>
  <c r="H221" i="23"/>
  <c r="L220" i="23"/>
  <c r="K220" i="23"/>
  <c r="H220" i="23"/>
  <c r="L219" i="23"/>
  <c r="K219" i="23"/>
  <c r="H219" i="23"/>
  <c r="L218" i="23"/>
  <c r="K218" i="23"/>
  <c r="H218" i="23"/>
  <c r="L217" i="23"/>
  <c r="K217" i="23"/>
  <c r="H217" i="23"/>
  <c r="L216" i="23"/>
  <c r="K216" i="23"/>
  <c r="H216" i="23"/>
  <c r="L215" i="23"/>
  <c r="K215" i="23"/>
  <c r="H215" i="23"/>
  <c r="L214" i="23"/>
  <c r="K214" i="23"/>
  <c r="H214" i="23"/>
  <c r="L213" i="23"/>
  <c r="K213" i="23"/>
  <c r="H213" i="23"/>
  <c r="L212" i="23"/>
  <c r="K212" i="23"/>
  <c r="H212" i="23"/>
  <c r="L211" i="23"/>
  <c r="K211" i="23"/>
  <c r="H211" i="23"/>
  <c r="L210" i="23"/>
  <c r="K210" i="23"/>
  <c r="H210" i="23"/>
  <c r="L209" i="23"/>
  <c r="K209" i="23"/>
  <c r="H209" i="23"/>
  <c r="M208" i="23"/>
  <c r="L208" i="23"/>
  <c r="K208" i="23"/>
  <c r="H208" i="23"/>
  <c r="M207" i="23"/>
  <c r="L207" i="23"/>
  <c r="K207" i="23"/>
  <c r="H207" i="23"/>
  <c r="M206" i="23"/>
  <c r="L206" i="23"/>
  <c r="K206" i="23"/>
  <c r="H206" i="23"/>
  <c r="M205" i="23"/>
  <c r="L205" i="23"/>
  <c r="K205" i="23"/>
  <c r="H205" i="23"/>
  <c r="M204" i="23"/>
  <c r="L204" i="23"/>
  <c r="K204" i="23"/>
  <c r="H204" i="23"/>
  <c r="M203" i="23"/>
  <c r="L203" i="23"/>
  <c r="K203" i="23"/>
  <c r="H203" i="23"/>
  <c r="M202" i="23"/>
  <c r="L202" i="23"/>
  <c r="K202" i="23"/>
  <c r="H202" i="23"/>
  <c r="M201" i="23"/>
  <c r="L201" i="23"/>
  <c r="K201" i="23"/>
  <c r="H201" i="23"/>
  <c r="M200" i="23"/>
  <c r="L200" i="23"/>
  <c r="K200" i="23"/>
  <c r="H200" i="23"/>
  <c r="M199" i="23"/>
  <c r="L199" i="23"/>
  <c r="K199" i="23"/>
  <c r="H199" i="23"/>
  <c r="M198" i="23"/>
  <c r="L198" i="23"/>
  <c r="K198" i="23"/>
  <c r="H198" i="23"/>
  <c r="M197" i="23"/>
  <c r="L197" i="23"/>
  <c r="K197" i="23"/>
  <c r="H197" i="23"/>
  <c r="M196" i="23"/>
  <c r="L196" i="23"/>
  <c r="K196" i="23"/>
  <c r="H196" i="23"/>
  <c r="M195" i="23"/>
  <c r="L195" i="23"/>
  <c r="K195" i="23"/>
  <c r="H195" i="23"/>
  <c r="M194" i="23"/>
  <c r="L194" i="23"/>
  <c r="K194" i="23"/>
  <c r="H194" i="23"/>
  <c r="M193" i="23"/>
  <c r="L193" i="23"/>
  <c r="K193" i="23"/>
  <c r="H193" i="23"/>
  <c r="M192" i="23"/>
  <c r="L192" i="23"/>
  <c r="K192" i="23"/>
  <c r="H192" i="23"/>
  <c r="M191" i="23"/>
  <c r="L191" i="23"/>
  <c r="K191" i="23"/>
  <c r="H191" i="23"/>
  <c r="M190" i="23"/>
  <c r="L190" i="23"/>
  <c r="K190" i="23"/>
  <c r="H190" i="23"/>
  <c r="M189" i="23"/>
  <c r="L189" i="23"/>
  <c r="K189" i="23"/>
  <c r="H189" i="23"/>
  <c r="M188" i="23"/>
  <c r="L188" i="23"/>
  <c r="K188" i="23"/>
  <c r="H188" i="23"/>
  <c r="M187" i="23"/>
  <c r="L187" i="23"/>
  <c r="K187" i="23"/>
  <c r="H187" i="23"/>
  <c r="M186" i="23"/>
  <c r="L186" i="23"/>
  <c r="K186" i="23"/>
  <c r="H186" i="23"/>
  <c r="M185" i="23"/>
  <c r="L185" i="23"/>
  <c r="K185" i="23"/>
  <c r="H185" i="23"/>
  <c r="M184" i="23"/>
  <c r="L184" i="23"/>
  <c r="K184" i="23"/>
  <c r="H184" i="23"/>
  <c r="M183" i="23"/>
  <c r="L183" i="23"/>
  <c r="K183" i="23"/>
  <c r="H183" i="23"/>
  <c r="M182" i="23"/>
  <c r="L182" i="23"/>
  <c r="K182" i="23"/>
  <c r="H182" i="23"/>
  <c r="M181" i="23"/>
  <c r="L181" i="23"/>
  <c r="K181" i="23"/>
  <c r="H181" i="23"/>
  <c r="M180" i="23"/>
  <c r="L180" i="23"/>
  <c r="K180" i="23"/>
  <c r="H180" i="23"/>
  <c r="M179" i="23"/>
  <c r="L179" i="23"/>
  <c r="K179" i="23"/>
  <c r="H179" i="23"/>
  <c r="M178" i="23"/>
  <c r="L178" i="23"/>
  <c r="K178" i="23"/>
  <c r="H178" i="23"/>
  <c r="M177" i="23"/>
  <c r="L177" i="23"/>
  <c r="K177" i="23"/>
  <c r="H177" i="23"/>
  <c r="M176" i="23"/>
  <c r="L176" i="23"/>
  <c r="K176" i="23"/>
  <c r="H176" i="23"/>
  <c r="M175" i="23"/>
  <c r="L175" i="23"/>
  <c r="K175" i="23"/>
  <c r="H175" i="23"/>
  <c r="M174" i="23"/>
  <c r="L174" i="23"/>
  <c r="K174" i="23"/>
  <c r="H174" i="23"/>
  <c r="M173" i="23"/>
  <c r="L173" i="23"/>
  <c r="K173" i="23"/>
  <c r="H173" i="23"/>
  <c r="M172" i="23"/>
  <c r="L172" i="23"/>
  <c r="K172" i="23"/>
  <c r="H172" i="23"/>
  <c r="M171" i="23"/>
  <c r="L171" i="23"/>
  <c r="K171" i="23"/>
  <c r="H171" i="23"/>
  <c r="M170" i="23"/>
  <c r="L170" i="23"/>
  <c r="K170" i="23"/>
  <c r="H170" i="23"/>
  <c r="M169" i="23"/>
  <c r="L169" i="23"/>
  <c r="K169" i="23"/>
  <c r="H169" i="23"/>
  <c r="M168" i="23"/>
  <c r="L168" i="23"/>
  <c r="K168" i="23"/>
  <c r="H168" i="23"/>
  <c r="M167" i="23"/>
  <c r="L167" i="23"/>
  <c r="K167" i="23"/>
  <c r="H167" i="23"/>
  <c r="M166" i="23"/>
  <c r="L166" i="23"/>
  <c r="K166" i="23"/>
  <c r="H166" i="23"/>
  <c r="M165" i="23"/>
  <c r="L165" i="23"/>
  <c r="K165" i="23"/>
  <c r="H165" i="23"/>
  <c r="M164" i="23"/>
  <c r="L164" i="23"/>
  <c r="K164" i="23"/>
  <c r="H164" i="23"/>
  <c r="M163" i="23"/>
  <c r="L163" i="23"/>
  <c r="K163" i="23"/>
  <c r="H163" i="23"/>
  <c r="M162" i="23"/>
  <c r="L162" i="23"/>
  <c r="K162" i="23"/>
  <c r="H162" i="23"/>
  <c r="M161" i="23"/>
  <c r="L161" i="23"/>
  <c r="K161" i="23"/>
  <c r="H161" i="23"/>
  <c r="M160" i="23"/>
  <c r="L160" i="23"/>
  <c r="K160" i="23"/>
  <c r="H160" i="23"/>
  <c r="M159" i="23"/>
  <c r="L159" i="23"/>
  <c r="K159" i="23"/>
  <c r="H159" i="23"/>
  <c r="M158" i="23"/>
  <c r="L158" i="23"/>
  <c r="K158" i="23"/>
  <c r="H158" i="23"/>
  <c r="M157" i="23"/>
  <c r="L157" i="23"/>
  <c r="K157" i="23"/>
  <c r="H157" i="23"/>
  <c r="M156" i="23"/>
  <c r="L156" i="23"/>
  <c r="K156" i="23"/>
  <c r="H156" i="23"/>
  <c r="M155" i="23"/>
  <c r="L155" i="23"/>
  <c r="K155" i="23"/>
  <c r="H155" i="23"/>
  <c r="M154" i="23"/>
  <c r="L154" i="23"/>
  <c r="K154" i="23"/>
  <c r="H154" i="23"/>
  <c r="M153" i="23"/>
  <c r="L153" i="23"/>
  <c r="K153" i="23"/>
  <c r="H153" i="23"/>
  <c r="M152" i="23"/>
  <c r="L152" i="23"/>
  <c r="K152" i="23"/>
  <c r="H152" i="23"/>
  <c r="M151" i="23"/>
  <c r="L151" i="23"/>
  <c r="K151" i="23"/>
  <c r="H151" i="23"/>
  <c r="M150" i="23"/>
  <c r="L150" i="23"/>
  <c r="K150" i="23"/>
  <c r="H150" i="23"/>
  <c r="M149" i="23"/>
  <c r="L149" i="23"/>
  <c r="K149" i="23"/>
  <c r="H149" i="23"/>
  <c r="M148" i="23"/>
  <c r="L148" i="23"/>
  <c r="K148" i="23"/>
  <c r="H148" i="23"/>
  <c r="M147" i="23"/>
  <c r="L147" i="23"/>
  <c r="K147" i="23"/>
  <c r="H147" i="23"/>
  <c r="M146" i="23"/>
  <c r="L146" i="23"/>
  <c r="K146" i="23"/>
  <c r="H146" i="23"/>
  <c r="M145" i="23"/>
  <c r="L145" i="23"/>
  <c r="K145" i="23"/>
  <c r="H145" i="23"/>
  <c r="M144" i="23"/>
  <c r="L144" i="23"/>
  <c r="K144" i="23"/>
  <c r="H144" i="23"/>
  <c r="M143" i="23"/>
  <c r="L143" i="23"/>
  <c r="K143" i="23"/>
  <c r="H143" i="23"/>
  <c r="M142" i="23"/>
  <c r="L142" i="23"/>
  <c r="K142" i="23"/>
  <c r="H142" i="23"/>
  <c r="M141" i="23"/>
  <c r="L141" i="23"/>
  <c r="K141" i="23"/>
  <c r="H141" i="23"/>
  <c r="M140" i="23"/>
  <c r="L140" i="23"/>
  <c r="K140" i="23"/>
  <c r="H140" i="23"/>
  <c r="M139" i="23"/>
  <c r="L139" i="23"/>
  <c r="K139" i="23"/>
  <c r="H139" i="23"/>
  <c r="M138" i="23"/>
  <c r="L138" i="23"/>
  <c r="K138" i="23"/>
  <c r="H138" i="23"/>
  <c r="M137" i="23"/>
  <c r="L137" i="23"/>
  <c r="K137" i="23"/>
  <c r="H137" i="23"/>
  <c r="M136" i="23"/>
  <c r="L136" i="23"/>
  <c r="K136" i="23"/>
  <c r="H136" i="23"/>
  <c r="M135" i="23"/>
  <c r="L135" i="23"/>
  <c r="K135" i="23"/>
  <c r="H135" i="23"/>
  <c r="M134" i="23"/>
  <c r="L134" i="23"/>
  <c r="K134" i="23"/>
  <c r="H134" i="23"/>
  <c r="M133" i="23"/>
  <c r="L133" i="23"/>
  <c r="K133" i="23"/>
  <c r="H133" i="23"/>
  <c r="M132" i="23"/>
  <c r="L132" i="23"/>
  <c r="K132" i="23"/>
  <c r="H132" i="23"/>
  <c r="M131" i="23"/>
  <c r="L131" i="23"/>
  <c r="K131" i="23"/>
  <c r="H131" i="23"/>
  <c r="M130" i="23"/>
  <c r="L130" i="23"/>
  <c r="K130" i="23"/>
  <c r="H130" i="23"/>
  <c r="M129" i="23"/>
  <c r="L129" i="23"/>
  <c r="K129" i="23"/>
  <c r="H129" i="23"/>
  <c r="M128" i="23"/>
  <c r="L128" i="23"/>
  <c r="K128" i="23"/>
  <c r="H128" i="23"/>
  <c r="M127" i="23"/>
  <c r="L127" i="23"/>
  <c r="K127" i="23"/>
  <c r="H127" i="23"/>
  <c r="M126" i="23"/>
  <c r="L126" i="23"/>
  <c r="K126" i="23"/>
  <c r="H126" i="23"/>
  <c r="M125" i="23"/>
  <c r="L125" i="23"/>
  <c r="K125" i="23"/>
  <c r="H125" i="23"/>
  <c r="M124" i="23"/>
  <c r="L124" i="23"/>
  <c r="K124" i="23"/>
  <c r="H124" i="23"/>
  <c r="M123" i="23"/>
  <c r="L123" i="23"/>
  <c r="K123" i="23"/>
  <c r="H123" i="23"/>
  <c r="M122" i="23"/>
  <c r="L122" i="23"/>
  <c r="K122" i="23"/>
  <c r="H122" i="23"/>
  <c r="M121" i="23"/>
  <c r="L121" i="23"/>
  <c r="K121" i="23"/>
  <c r="H121" i="23"/>
  <c r="M120" i="23"/>
  <c r="L120" i="23"/>
  <c r="K120" i="23"/>
  <c r="H120" i="23"/>
  <c r="M119" i="23"/>
  <c r="L119" i="23"/>
  <c r="K119" i="23"/>
  <c r="H119" i="23"/>
  <c r="M118" i="23"/>
  <c r="L118" i="23"/>
  <c r="K118" i="23"/>
  <c r="H118" i="23"/>
  <c r="M117" i="23"/>
  <c r="L117" i="23"/>
  <c r="K117" i="23"/>
  <c r="H117" i="23"/>
  <c r="M116" i="23"/>
  <c r="L116" i="23"/>
  <c r="K116" i="23"/>
  <c r="H116" i="23"/>
  <c r="M115" i="23"/>
  <c r="L115" i="23"/>
  <c r="K115" i="23"/>
  <c r="H115" i="23"/>
  <c r="M114" i="23"/>
  <c r="L114" i="23"/>
  <c r="K114" i="23"/>
  <c r="H114" i="23"/>
  <c r="M113" i="23"/>
  <c r="L113" i="23"/>
  <c r="K113" i="23"/>
  <c r="H113" i="23"/>
  <c r="M112" i="23"/>
  <c r="L112" i="23"/>
  <c r="K112" i="23"/>
  <c r="H112" i="23"/>
  <c r="I112" i="23" s="1"/>
  <c r="M111" i="23"/>
  <c r="L111" i="23"/>
  <c r="K111" i="23"/>
  <c r="H111" i="23"/>
  <c r="I111" i="23" s="1"/>
  <c r="M110" i="23"/>
  <c r="L110" i="23"/>
  <c r="K110" i="23"/>
  <c r="H110" i="23"/>
  <c r="M109" i="23"/>
  <c r="L109" i="23"/>
  <c r="K109" i="23"/>
  <c r="H109" i="23"/>
  <c r="I109" i="23" s="1"/>
  <c r="M108" i="23"/>
  <c r="L108" i="23"/>
  <c r="K108" i="23"/>
  <c r="H108" i="23"/>
  <c r="M107" i="23"/>
  <c r="L107" i="23"/>
  <c r="K107" i="23"/>
  <c r="H107" i="23"/>
  <c r="M106" i="23"/>
  <c r="L106" i="23"/>
  <c r="K106" i="23"/>
  <c r="H106" i="23"/>
  <c r="I106" i="23" s="1"/>
  <c r="M105" i="23"/>
  <c r="L105" i="23"/>
  <c r="K105" i="23"/>
  <c r="H105" i="23"/>
  <c r="I105" i="23" s="1"/>
  <c r="M104" i="23"/>
  <c r="L104" i="23"/>
  <c r="K104" i="23"/>
  <c r="H104" i="23"/>
  <c r="I104" i="23" s="1"/>
  <c r="M103" i="23"/>
  <c r="L103" i="23"/>
  <c r="K103" i="23"/>
  <c r="H103" i="23"/>
  <c r="I103" i="23" s="1"/>
  <c r="M102" i="23"/>
  <c r="L102" i="23"/>
  <c r="K102" i="23"/>
  <c r="H102" i="23"/>
  <c r="I102" i="23" s="1"/>
  <c r="M101" i="23"/>
  <c r="L101" i="23"/>
  <c r="K101" i="23"/>
  <c r="H101" i="23"/>
  <c r="I101" i="23" s="1"/>
  <c r="M100" i="23"/>
  <c r="L100" i="23"/>
  <c r="K100" i="23"/>
  <c r="H100" i="23"/>
  <c r="I100" i="23" s="1"/>
  <c r="M99" i="23"/>
  <c r="L99" i="23"/>
  <c r="K99" i="23"/>
  <c r="H99" i="23"/>
  <c r="I99" i="23" s="1"/>
  <c r="M98" i="23"/>
  <c r="L98" i="23"/>
  <c r="K98" i="23"/>
  <c r="H98" i="23"/>
  <c r="I98" i="23" s="1"/>
  <c r="M97" i="23"/>
  <c r="L97" i="23"/>
  <c r="K97" i="23"/>
  <c r="H97" i="23"/>
  <c r="I97" i="23" s="1"/>
  <c r="M96" i="23"/>
  <c r="L96" i="23"/>
  <c r="K96" i="23"/>
  <c r="H96" i="23"/>
  <c r="I96" i="23" s="1"/>
  <c r="M95" i="23"/>
  <c r="L95" i="23"/>
  <c r="K95" i="23"/>
  <c r="H95" i="23"/>
  <c r="I95" i="23" s="1"/>
  <c r="M94" i="23"/>
  <c r="L94" i="23"/>
  <c r="K94" i="23"/>
  <c r="H94" i="23"/>
  <c r="I94" i="23" s="1"/>
  <c r="M93" i="23"/>
  <c r="L93" i="23"/>
  <c r="K93" i="23"/>
  <c r="H93" i="23"/>
  <c r="I93" i="23" s="1"/>
  <c r="M92" i="23"/>
  <c r="L92" i="23"/>
  <c r="K92" i="23"/>
  <c r="H92" i="23"/>
  <c r="I92" i="23" s="1"/>
  <c r="M91" i="23"/>
  <c r="L91" i="23"/>
  <c r="K91" i="23"/>
  <c r="H91" i="23"/>
  <c r="I91" i="23" s="1"/>
  <c r="M90" i="23"/>
  <c r="L90" i="23"/>
  <c r="K90" i="23"/>
  <c r="H90" i="23"/>
  <c r="I90" i="23" s="1"/>
  <c r="M89" i="23"/>
  <c r="L89" i="23"/>
  <c r="K89" i="23"/>
  <c r="H89" i="23"/>
  <c r="I89" i="23" s="1"/>
  <c r="M88" i="23"/>
  <c r="L88" i="23"/>
  <c r="K88" i="23"/>
  <c r="H88" i="23"/>
  <c r="I88" i="23" s="1"/>
  <c r="M87" i="23"/>
  <c r="L87" i="23"/>
  <c r="K87" i="23"/>
  <c r="H87" i="23"/>
  <c r="I87" i="23" s="1"/>
  <c r="M86" i="23"/>
  <c r="L86" i="23"/>
  <c r="K86" i="23"/>
  <c r="H86" i="23"/>
  <c r="I86" i="23" s="1"/>
  <c r="M85" i="23"/>
  <c r="L85" i="23"/>
  <c r="K85" i="23"/>
  <c r="H85" i="23"/>
  <c r="I85" i="23" s="1"/>
  <c r="M84" i="23"/>
  <c r="L84" i="23"/>
  <c r="K84" i="23"/>
  <c r="H84" i="23"/>
  <c r="I84" i="23" s="1"/>
  <c r="M83" i="23"/>
  <c r="L83" i="23"/>
  <c r="K83" i="23"/>
  <c r="H83" i="23"/>
  <c r="I83" i="23" s="1"/>
  <c r="M82" i="23"/>
  <c r="L82" i="23"/>
  <c r="K82" i="23"/>
  <c r="H82" i="23"/>
  <c r="I82" i="23" s="1"/>
  <c r="M81" i="23"/>
  <c r="L81" i="23"/>
  <c r="K81" i="23"/>
  <c r="H81" i="23"/>
  <c r="I81" i="23" s="1"/>
  <c r="M80" i="23"/>
  <c r="L80" i="23"/>
  <c r="K80" i="23"/>
  <c r="H80" i="23"/>
  <c r="I80" i="23" s="1"/>
  <c r="M79" i="23"/>
  <c r="L79" i="23"/>
  <c r="K79" i="23"/>
  <c r="H79" i="23"/>
  <c r="I79" i="23" s="1"/>
  <c r="M78" i="23"/>
  <c r="L78" i="23"/>
  <c r="K78" i="23"/>
  <c r="H78" i="23"/>
  <c r="I78" i="23" s="1"/>
  <c r="M77" i="23"/>
  <c r="L77" i="23"/>
  <c r="K77" i="23"/>
  <c r="H77" i="23"/>
  <c r="I77" i="23" s="1"/>
  <c r="M76" i="23"/>
  <c r="L76" i="23"/>
  <c r="K76" i="23"/>
  <c r="H76" i="23"/>
  <c r="I76" i="23" s="1"/>
  <c r="M75" i="23"/>
  <c r="L75" i="23"/>
  <c r="K75" i="23"/>
  <c r="H75" i="23"/>
  <c r="I75" i="23" s="1"/>
  <c r="M74" i="23"/>
  <c r="L74" i="23"/>
  <c r="K74" i="23"/>
  <c r="H74" i="23"/>
  <c r="I74" i="23" s="1"/>
  <c r="M73" i="23"/>
  <c r="L73" i="23"/>
  <c r="K73" i="23"/>
  <c r="H73" i="23"/>
  <c r="I73" i="23" s="1"/>
  <c r="M72" i="23"/>
  <c r="L72" i="23"/>
  <c r="K72" i="23"/>
  <c r="H72" i="23"/>
  <c r="I72" i="23" s="1"/>
  <c r="M71" i="23"/>
  <c r="L71" i="23"/>
  <c r="K71" i="23"/>
  <c r="H71" i="23"/>
  <c r="I71" i="23" s="1"/>
  <c r="M70" i="23"/>
  <c r="L70" i="23"/>
  <c r="K70" i="23"/>
  <c r="H70" i="23"/>
  <c r="I70" i="23" s="1"/>
  <c r="M69" i="23"/>
  <c r="L69" i="23"/>
  <c r="K69" i="23"/>
  <c r="H69" i="23"/>
  <c r="I69" i="23" s="1"/>
  <c r="M68" i="23"/>
  <c r="L68" i="23"/>
  <c r="K68" i="23"/>
  <c r="H68" i="23"/>
  <c r="I68" i="23" s="1"/>
  <c r="M67" i="23"/>
  <c r="L67" i="23"/>
  <c r="K67" i="23"/>
  <c r="H67" i="23"/>
  <c r="I67" i="23" s="1"/>
  <c r="M66" i="23"/>
  <c r="L66" i="23"/>
  <c r="K66" i="23"/>
  <c r="H66" i="23"/>
  <c r="I66" i="23" s="1"/>
  <c r="M65" i="23"/>
  <c r="L65" i="23"/>
  <c r="K65" i="23"/>
  <c r="H65" i="23"/>
  <c r="I65" i="23" s="1"/>
  <c r="M64" i="23"/>
  <c r="L64" i="23"/>
  <c r="K64" i="23"/>
  <c r="H64" i="23"/>
  <c r="I64" i="23" s="1"/>
  <c r="M63" i="23"/>
  <c r="L63" i="23"/>
  <c r="K63" i="23"/>
  <c r="H63" i="23"/>
  <c r="I63" i="23" s="1"/>
  <c r="M62" i="23"/>
  <c r="L62" i="23"/>
  <c r="K62" i="23"/>
  <c r="H62" i="23"/>
  <c r="I62" i="23" s="1"/>
  <c r="M61" i="23"/>
  <c r="L61" i="23"/>
  <c r="K61" i="23"/>
  <c r="H61" i="23"/>
  <c r="I61" i="23" s="1"/>
  <c r="M60" i="23"/>
  <c r="L60" i="23"/>
  <c r="K60" i="23"/>
  <c r="H60" i="23"/>
  <c r="I60" i="23" s="1"/>
  <c r="M59" i="23"/>
  <c r="L59" i="23"/>
  <c r="K59" i="23"/>
  <c r="H59" i="23"/>
  <c r="I59" i="23" s="1"/>
  <c r="M58" i="23"/>
  <c r="L58" i="23"/>
  <c r="K58" i="23"/>
  <c r="H58" i="23"/>
  <c r="I58" i="23" s="1"/>
  <c r="M57" i="23"/>
  <c r="L57" i="23"/>
  <c r="K57" i="23"/>
  <c r="H57" i="23"/>
  <c r="I57" i="23" s="1"/>
  <c r="M56" i="23"/>
  <c r="L56" i="23"/>
  <c r="K56" i="23"/>
  <c r="H56" i="23"/>
  <c r="I56" i="23" s="1"/>
  <c r="M55" i="23"/>
  <c r="L55" i="23"/>
  <c r="K55" i="23"/>
  <c r="H55" i="23"/>
  <c r="I55" i="23" s="1"/>
  <c r="M54" i="23"/>
  <c r="L54" i="23"/>
  <c r="K54" i="23"/>
  <c r="H54" i="23"/>
  <c r="I54" i="23" s="1"/>
  <c r="M53" i="23"/>
  <c r="L53" i="23"/>
  <c r="K53" i="23"/>
  <c r="H53" i="23"/>
  <c r="I53" i="23" s="1"/>
  <c r="M52" i="23"/>
  <c r="L52" i="23"/>
  <c r="K52" i="23"/>
  <c r="H52" i="23"/>
  <c r="I52" i="23" s="1"/>
  <c r="M51" i="23"/>
  <c r="L51" i="23"/>
  <c r="K51" i="23"/>
  <c r="H51" i="23"/>
  <c r="I51" i="23" s="1"/>
  <c r="M50" i="23"/>
  <c r="L50" i="23"/>
  <c r="K50" i="23"/>
  <c r="H50" i="23"/>
  <c r="I50" i="23" s="1"/>
  <c r="M49" i="23"/>
  <c r="L49" i="23"/>
  <c r="K49" i="23"/>
  <c r="H49" i="23"/>
  <c r="I49" i="23" s="1"/>
  <c r="M48" i="23"/>
  <c r="L48" i="23"/>
  <c r="K48" i="23"/>
  <c r="H48" i="23"/>
  <c r="I48" i="23" s="1"/>
  <c r="M47" i="23"/>
  <c r="L47" i="23"/>
  <c r="K47" i="23"/>
  <c r="H47" i="23"/>
  <c r="I47" i="23" s="1"/>
  <c r="M46" i="23"/>
  <c r="L46" i="23"/>
  <c r="K46" i="23"/>
  <c r="H46" i="23"/>
  <c r="I46" i="23" s="1"/>
  <c r="M45" i="23"/>
  <c r="L45" i="23"/>
  <c r="K45" i="23"/>
  <c r="H45" i="23"/>
  <c r="I45" i="23" s="1"/>
  <c r="M44" i="23"/>
  <c r="L44" i="23"/>
  <c r="K44" i="23"/>
  <c r="H44" i="23"/>
  <c r="I44" i="23" s="1"/>
  <c r="M43" i="23"/>
  <c r="L43" i="23"/>
  <c r="K43" i="23"/>
  <c r="H43" i="23"/>
  <c r="I43" i="23" s="1"/>
  <c r="M42" i="23"/>
  <c r="L42" i="23"/>
  <c r="K42" i="23"/>
  <c r="H42" i="23"/>
  <c r="I42" i="23" s="1"/>
  <c r="M41" i="23"/>
  <c r="L41" i="23"/>
  <c r="K41" i="23"/>
  <c r="H41" i="23"/>
  <c r="I41" i="23" s="1"/>
  <c r="M40" i="23"/>
  <c r="L40" i="23"/>
  <c r="K40" i="23"/>
  <c r="H40" i="23"/>
  <c r="I40" i="23" s="1"/>
  <c r="M39" i="23"/>
  <c r="L39" i="23"/>
  <c r="K39" i="23"/>
  <c r="H39" i="23"/>
  <c r="I39" i="23" s="1"/>
  <c r="M38" i="23"/>
  <c r="L38" i="23"/>
  <c r="K38" i="23"/>
  <c r="H38" i="23"/>
  <c r="I38" i="23" s="1"/>
  <c r="M37" i="23"/>
  <c r="L37" i="23"/>
  <c r="K37" i="23"/>
  <c r="H37" i="23"/>
  <c r="I37" i="23" s="1"/>
  <c r="M36" i="23"/>
  <c r="L36" i="23"/>
  <c r="K36" i="23"/>
  <c r="H36" i="23"/>
  <c r="I36" i="23" s="1"/>
  <c r="M35" i="23"/>
  <c r="L35" i="23"/>
  <c r="K35" i="23"/>
  <c r="H35" i="23"/>
  <c r="I35" i="23" s="1"/>
  <c r="M34" i="23"/>
  <c r="L34" i="23"/>
  <c r="K34" i="23"/>
  <c r="H34" i="23"/>
  <c r="I34" i="23" s="1"/>
  <c r="M33" i="23"/>
  <c r="L33" i="23"/>
  <c r="K33" i="23"/>
  <c r="H33" i="23"/>
  <c r="I33" i="23" s="1"/>
  <c r="M32" i="23"/>
  <c r="L32" i="23"/>
  <c r="K32" i="23"/>
  <c r="H32" i="23"/>
  <c r="I32" i="23" s="1"/>
  <c r="M31" i="23"/>
  <c r="L31" i="23"/>
  <c r="K31" i="23"/>
  <c r="H31" i="23"/>
  <c r="I31" i="23" s="1"/>
  <c r="M30" i="23"/>
  <c r="L30" i="23"/>
  <c r="K30" i="23"/>
  <c r="H30" i="23"/>
  <c r="I30" i="23" s="1"/>
  <c r="M29" i="23"/>
  <c r="L29" i="23"/>
  <c r="K29" i="23"/>
  <c r="H29" i="23"/>
  <c r="I29" i="23" s="1"/>
  <c r="M28" i="23"/>
  <c r="L28" i="23"/>
  <c r="K28" i="23"/>
  <c r="H28" i="23"/>
  <c r="I28" i="23" s="1"/>
  <c r="M27" i="23"/>
  <c r="L27" i="23"/>
  <c r="K27" i="23"/>
  <c r="H27" i="23"/>
  <c r="I27" i="23" s="1"/>
  <c r="M26" i="23"/>
  <c r="L26" i="23"/>
  <c r="K26" i="23"/>
  <c r="H26" i="23"/>
  <c r="I26" i="23" s="1"/>
  <c r="M25" i="23"/>
  <c r="L25" i="23"/>
  <c r="K25" i="23"/>
  <c r="H25" i="23"/>
  <c r="I25" i="23" s="1"/>
  <c r="M24" i="23"/>
  <c r="L24" i="23"/>
  <c r="K24" i="23"/>
  <c r="H24" i="23"/>
  <c r="I24" i="23" s="1"/>
  <c r="M23" i="23"/>
  <c r="L23" i="23"/>
  <c r="K23" i="23"/>
  <c r="H23" i="23"/>
  <c r="I23" i="23" s="1"/>
  <c r="M22" i="23"/>
  <c r="L22" i="23"/>
  <c r="K22" i="23"/>
  <c r="H22" i="23"/>
  <c r="I22" i="23" s="1"/>
  <c r="M21" i="23"/>
  <c r="L21" i="23"/>
  <c r="K21" i="23"/>
  <c r="H21" i="23"/>
  <c r="I21" i="23" s="1"/>
  <c r="M20" i="23"/>
  <c r="L20" i="23"/>
  <c r="K20" i="23"/>
  <c r="H20" i="23"/>
  <c r="I20" i="23" s="1"/>
  <c r="M19" i="23"/>
  <c r="L19" i="23"/>
  <c r="K19" i="23"/>
  <c r="H19" i="23"/>
  <c r="I19" i="23" s="1"/>
  <c r="M18" i="23"/>
  <c r="L18" i="23"/>
  <c r="K18" i="23"/>
  <c r="H18" i="23"/>
  <c r="I18" i="23" s="1"/>
  <c r="M17" i="23"/>
  <c r="L17" i="23"/>
  <c r="K17" i="23"/>
  <c r="H17" i="23"/>
  <c r="I17" i="23" s="1"/>
  <c r="M16" i="23"/>
  <c r="L16" i="23"/>
  <c r="K16" i="23"/>
  <c r="H16" i="23"/>
  <c r="I16" i="23" s="1"/>
  <c r="M15" i="23"/>
  <c r="L15" i="23"/>
  <c r="K15" i="23"/>
  <c r="H15" i="23"/>
  <c r="I15" i="23" s="1"/>
  <c r="M14" i="23"/>
  <c r="L14" i="23"/>
  <c r="K14" i="23"/>
  <c r="H14" i="23"/>
  <c r="I14" i="23" s="1"/>
  <c r="M13" i="23"/>
  <c r="L13" i="23"/>
  <c r="K13" i="23"/>
  <c r="H13" i="23"/>
  <c r="I13" i="23" s="1"/>
  <c r="M12" i="23"/>
  <c r="L12" i="23"/>
  <c r="K12" i="23"/>
  <c r="H12" i="23"/>
  <c r="I12" i="23" s="1"/>
  <c r="M11" i="23"/>
  <c r="L11" i="23"/>
  <c r="K11" i="23"/>
  <c r="H11" i="23"/>
  <c r="I11" i="23" s="1"/>
  <c r="M10" i="23"/>
  <c r="L10" i="23"/>
  <c r="K10" i="23"/>
  <c r="H10" i="23"/>
  <c r="I10" i="23" s="1"/>
  <c r="M9" i="23"/>
  <c r="L9" i="23"/>
  <c r="K9" i="23"/>
  <c r="H9" i="23"/>
  <c r="I9" i="23" s="1"/>
  <c r="M8" i="23"/>
  <c r="L8" i="23"/>
  <c r="K8" i="23"/>
  <c r="H8" i="23"/>
  <c r="I8" i="23" s="1"/>
  <c r="M7" i="23"/>
  <c r="L7" i="23"/>
  <c r="K7" i="23"/>
  <c r="H7" i="23"/>
  <c r="I7" i="23" s="1"/>
  <c r="M6" i="23"/>
  <c r="L6" i="23"/>
  <c r="K6" i="23"/>
  <c r="H6" i="23"/>
  <c r="I6" i="23" s="1"/>
  <c r="M5" i="23"/>
  <c r="L5" i="23"/>
  <c r="K5" i="23"/>
  <c r="H5" i="23"/>
  <c r="I5" i="23" s="1"/>
  <c r="M4" i="23"/>
  <c r="L4" i="23"/>
  <c r="K4" i="23"/>
  <c r="H4" i="23"/>
  <c r="I4" i="23" s="1"/>
  <c r="M3" i="23"/>
  <c r="L3" i="23"/>
  <c r="K3" i="23"/>
  <c r="H3" i="23"/>
  <c r="I3" i="23" s="1"/>
  <c r="M2" i="23"/>
  <c r="L2" i="23"/>
  <c r="K2" i="23"/>
  <c r="H2" i="23"/>
  <c r="I2" i="23" s="1"/>
  <c r="B753" i="22"/>
  <c r="B752" i="22" s="1"/>
  <c r="L750" i="22"/>
  <c r="K750" i="22"/>
  <c r="H750" i="22"/>
  <c r="L749" i="22"/>
  <c r="K749" i="22"/>
  <c r="H749" i="22"/>
  <c r="L748" i="22"/>
  <c r="K748" i="22"/>
  <c r="H748" i="22"/>
  <c r="L747" i="22"/>
  <c r="K747" i="22"/>
  <c r="H747" i="22"/>
  <c r="L746" i="22"/>
  <c r="K746" i="22"/>
  <c r="H746" i="22"/>
  <c r="L745" i="22"/>
  <c r="K745" i="22"/>
  <c r="H745" i="22"/>
  <c r="L744" i="22"/>
  <c r="K744" i="22"/>
  <c r="H744" i="22"/>
  <c r="L743" i="22"/>
  <c r="K743" i="22"/>
  <c r="H743" i="22"/>
  <c r="L742" i="22"/>
  <c r="K742" i="22"/>
  <c r="H742" i="22"/>
  <c r="L741" i="22"/>
  <c r="K741" i="22"/>
  <c r="H741" i="22"/>
  <c r="L740" i="22"/>
  <c r="K740" i="22"/>
  <c r="H740" i="22"/>
  <c r="L739" i="22"/>
  <c r="K739" i="22"/>
  <c r="H739" i="22"/>
  <c r="L738" i="22"/>
  <c r="K738" i="22"/>
  <c r="H738" i="22"/>
  <c r="L737" i="22"/>
  <c r="K737" i="22"/>
  <c r="H737" i="22"/>
  <c r="L736" i="22"/>
  <c r="K736" i="22"/>
  <c r="H736" i="22"/>
  <c r="L735" i="22"/>
  <c r="K735" i="22"/>
  <c r="H735" i="22"/>
  <c r="L734" i="22"/>
  <c r="K734" i="22"/>
  <c r="H734" i="22"/>
  <c r="L733" i="22"/>
  <c r="K733" i="22"/>
  <c r="H733" i="22"/>
  <c r="L732" i="22"/>
  <c r="K732" i="22"/>
  <c r="H732" i="22"/>
  <c r="L731" i="22"/>
  <c r="K731" i="22"/>
  <c r="H731" i="22"/>
  <c r="L730" i="22"/>
  <c r="K730" i="22"/>
  <c r="H730" i="22"/>
  <c r="L729" i="22"/>
  <c r="K729" i="22"/>
  <c r="H729" i="22"/>
  <c r="L728" i="22"/>
  <c r="K728" i="22"/>
  <c r="H728" i="22"/>
  <c r="L727" i="22"/>
  <c r="K727" i="22"/>
  <c r="H727" i="22"/>
  <c r="L726" i="22"/>
  <c r="K726" i="22"/>
  <c r="H726" i="22"/>
  <c r="L725" i="22"/>
  <c r="K725" i="22"/>
  <c r="H725" i="22"/>
  <c r="L724" i="22"/>
  <c r="K724" i="22"/>
  <c r="H724" i="22"/>
  <c r="L723" i="22"/>
  <c r="K723" i="22"/>
  <c r="H723" i="22"/>
  <c r="L722" i="22"/>
  <c r="K722" i="22"/>
  <c r="H722" i="22"/>
  <c r="L721" i="22"/>
  <c r="K721" i="22"/>
  <c r="H721" i="22"/>
  <c r="L720" i="22"/>
  <c r="K720" i="22"/>
  <c r="H720" i="22"/>
  <c r="L719" i="22"/>
  <c r="K719" i="22"/>
  <c r="H719" i="22"/>
  <c r="L718" i="22"/>
  <c r="K718" i="22"/>
  <c r="H718" i="22"/>
  <c r="L717" i="22"/>
  <c r="K717" i="22"/>
  <c r="H717" i="22"/>
  <c r="L716" i="22"/>
  <c r="K716" i="22"/>
  <c r="H716" i="22"/>
  <c r="L715" i="22"/>
  <c r="K715" i="22"/>
  <c r="H715" i="22"/>
  <c r="L714" i="22"/>
  <c r="K714" i="22"/>
  <c r="H714" i="22"/>
  <c r="L713" i="22"/>
  <c r="K713" i="22"/>
  <c r="H713" i="22"/>
  <c r="L712" i="22"/>
  <c r="K712" i="22"/>
  <c r="H712" i="22"/>
  <c r="L711" i="22"/>
  <c r="K711" i="22"/>
  <c r="H711" i="22"/>
  <c r="L710" i="22"/>
  <c r="K710" i="22"/>
  <c r="H710" i="22"/>
  <c r="L709" i="22"/>
  <c r="K709" i="22"/>
  <c r="H709" i="22"/>
  <c r="L708" i="22"/>
  <c r="K708" i="22"/>
  <c r="H708" i="22"/>
  <c r="L707" i="22"/>
  <c r="K707" i="22"/>
  <c r="H707" i="22"/>
  <c r="L706" i="22"/>
  <c r="K706" i="22"/>
  <c r="H706" i="22"/>
  <c r="L705" i="22"/>
  <c r="K705" i="22"/>
  <c r="H705" i="22"/>
  <c r="L704" i="22"/>
  <c r="K704" i="22"/>
  <c r="H704" i="22"/>
  <c r="L703" i="22"/>
  <c r="K703" i="22"/>
  <c r="H703" i="22"/>
  <c r="L702" i="22"/>
  <c r="K702" i="22"/>
  <c r="H702" i="22"/>
  <c r="L701" i="22"/>
  <c r="K701" i="22"/>
  <c r="H701" i="22"/>
  <c r="L700" i="22"/>
  <c r="K700" i="22"/>
  <c r="H700" i="22"/>
  <c r="L699" i="22"/>
  <c r="K699" i="22"/>
  <c r="H699" i="22"/>
  <c r="L698" i="22"/>
  <c r="K698" i="22"/>
  <c r="H698" i="22"/>
  <c r="L697" i="22"/>
  <c r="K697" i="22"/>
  <c r="H697" i="22"/>
  <c r="L696" i="22"/>
  <c r="K696" i="22"/>
  <c r="H696" i="22"/>
  <c r="L695" i="22"/>
  <c r="K695" i="22"/>
  <c r="H695" i="22"/>
  <c r="L694" i="22"/>
  <c r="K694" i="22"/>
  <c r="H694" i="22"/>
  <c r="L693" i="22"/>
  <c r="K693" i="22"/>
  <c r="H693" i="22"/>
  <c r="L692" i="22"/>
  <c r="K692" i="22"/>
  <c r="H692" i="22"/>
  <c r="L691" i="22"/>
  <c r="K691" i="22"/>
  <c r="H691" i="22"/>
  <c r="L690" i="22"/>
  <c r="K690" i="22"/>
  <c r="H690" i="22"/>
  <c r="L689" i="22"/>
  <c r="K689" i="22"/>
  <c r="H689" i="22"/>
  <c r="L688" i="22"/>
  <c r="K688" i="22"/>
  <c r="H688" i="22"/>
  <c r="L687" i="22"/>
  <c r="K687" i="22"/>
  <c r="H687" i="22"/>
  <c r="L686" i="22"/>
  <c r="K686" i="22"/>
  <c r="H686" i="22"/>
  <c r="L685" i="22"/>
  <c r="K685" i="22"/>
  <c r="H685" i="22"/>
  <c r="L684" i="22"/>
  <c r="K684" i="22"/>
  <c r="H684" i="22"/>
  <c r="L683" i="22"/>
  <c r="K683" i="22"/>
  <c r="H683" i="22"/>
  <c r="L682" i="22"/>
  <c r="K682" i="22"/>
  <c r="H682" i="22"/>
  <c r="L681" i="22"/>
  <c r="K681" i="22"/>
  <c r="H681" i="22"/>
  <c r="L680" i="22"/>
  <c r="K680" i="22"/>
  <c r="H680" i="22"/>
  <c r="L679" i="22"/>
  <c r="K679" i="22"/>
  <c r="H679" i="22"/>
  <c r="L678" i="22"/>
  <c r="K678" i="22"/>
  <c r="H678" i="22"/>
  <c r="L677" i="22"/>
  <c r="K677" i="22"/>
  <c r="H677" i="22"/>
  <c r="L676" i="22"/>
  <c r="K676" i="22"/>
  <c r="H676" i="22"/>
  <c r="L675" i="22"/>
  <c r="K675" i="22"/>
  <c r="H675" i="22"/>
  <c r="L674" i="22"/>
  <c r="K674" i="22"/>
  <c r="H674" i="22"/>
  <c r="L673" i="22"/>
  <c r="K673" i="22"/>
  <c r="H673" i="22"/>
  <c r="L672" i="22"/>
  <c r="K672" i="22"/>
  <c r="H672" i="22"/>
  <c r="L671" i="22"/>
  <c r="K671" i="22"/>
  <c r="H671" i="22"/>
  <c r="L670" i="22"/>
  <c r="K670" i="22"/>
  <c r="H670" i="22"/>
  <c r="L669" i="22"/>
  <c r="K669" i="22"/>
  <c r="H669" i="22"/>
  <c r="L668" i="22"/>
  <c r="K668" i="22"/>
  <c r="H668" i="22"/>
  <c r="L667" i="22"/>
  <c r="K667" i="22"/>
  <c r="H667" i="22"/>
  <c r="L666" i="22"/>
  <c r="K666" i="22"/>
  <c r="H666" i="22"/>
  <c r="L665" i="22"/>
  <c r="K665" i="22"/>
  <c r="H665" i="22"/>
  <c r="L664" i="22"/>
  <c r="K664" i="22"/>
  <c r="H664" i="22"/>
  <c r="L663" i="22"/>
  <c r="K663" i="22"/>
  <c r="H663" i="22"/>
  <c r="L662" i="22"/>
  <c r="K662" i="22"/>
  <c r="H662" i="22"/>
  <c r="L661" i="22"/>
  <c r="K661" i="22"/>
  <c r="H661" i="22"/>
  <c r="L660" i="22"/>
  <c r="K660" i="22"/>
  <c r="H660" i="22"/>
  <c r="L659" i="22"/>
  <c r="K659" i="22"/>
  <c r="H659" i="22"/>
  <c r="L658" i="22"/>
  <c r="K658" i="22"/>
  <c r="H658" i="22"/>
  <c r="L657" i="22"/>
  <c r="K657" i="22"/>
  <c r="H657" i="22"/>
  <c r="L656" i="22"/>
  <c r="K656" i="22"/>
  <c r="H656" i="22"/>
  <c r="L655" i="22"/>
  <c r="K655" i="22"/>
  <c r="H655" i="22"/>
  <c r="L654" i="22"/>
  <c r="K654" i="22"/>
  <c r="H654" i="22"/>
  <c r="L653" i="22"/>
  <c r="K653" i="22"/>
  <c r="H653" i="22"/>
  <c r="L652" i="22"/>
  <c r="K652" i="22"/>
  <c r="H652" i="22"/>
  <c r="L651" i="22"/>
  <c r="K651" i="22"/>
  <c r="H651" i="22"/>
  <c r="L650" i="22"/>
  <c r="K650" i="22"/>
  <c r="H650" i="22"/>
  <c r="L649" i="22"/>
  <c r="K649" i="22"/>
  <c r="H649" i="22"/>
  <c r="L648" i="22"/>
  <c r="K648" i="22"/>
  <c r="H648" i="22"/>
  <c r="L647" i="22"/>
  <c r="K647" i="22"/>
  <c r="H647" i="22"/>
  <c r="L646" i="22"/>
  <c r="K646" i="22"/>
  <c r="H646" i="22"/>
  <c r="L645" i="22"/>
  <c r="K645" i="22"/>
  <c r="H645" i="22"/>
  <c r="L644" i="22"/>
  <c r="K644" i="22"/>
  <c r="H644" i="22"/>
  <c r="L643" i="22"/>
  <c r="K643" i="22"/>
  <c r="H643" i="22"/>
  <c r="L642" i="22"/>
  <c r="K642" i="22"/>
  <c r="H642" i="22"/>
  <c r="L641" i="22"/>
  <c r="K641" i="22"/>
  <c r="H641" i="22"/>
  <c r="L640" i="22"/>
  <c r="K640" i="22"/>
  <c r="H640" i="22"/>
  <c r="L639" i="22"/>
  <c r="K639" i="22"/>
  <c r="H639" i="22"/>
  <c r="L638" i="22"/>
  <c r="K638" i="22"/>
  <c r="H638" i="22"/>
  <c r="L637" i="22"/>
  <c r="K637" i="22"/>
  <c r="H637" i="22"/>
  <c r="L636" i="22"/>
  <c r="K636" i="22"/>
  <c r="H636" i="22"/>
  <c r="L635" i="22"/>
  <c r="K635" i="22"/>
  <c r="H635" i="22"/>
  <c r="L634" i="22"/>
  <c r="K634" i="22"/>
  <c r="H634" i="22"/>
  <c r="L633" i="22"/>
  <c r="K633" i="22"/>
  <c r="H633" i="22"/>
  <c r="L632" i="22"/>
  <c r="K632" i="22"/>
  <c r="H632" i="22"/>
  <c r="L631" i="22"/>
  <c r="K631" i="22"/>
  <c r="H631" i="22"/>
  <c r="L630" i="22"/>
  <c r="K630" i="22"/>
  <c r="H630" i="22"/>
  <c r="L629" i="22"/>
  <c r="K629" i="22"/>
  <c r="H629" i="22"/>
  <c r="L628" i="22"/>
  <c r="K628" i="22"/>
  <c r="H628" i="22"/>
  <c r="L627" i="22"/>
  <c r="K627" i="22"/>
  <c r="H627" i="22"/>
  <c r="L626" i="22"/>
  <c r="K626" i="22"/>
  <c r="H626" i="22"/>
  <c r="L625" i="22"/>
  <c r="K625" i="22"/>
  <c r="H625" i="22"/>
  <c r="L624" i="22"/>
  <c r="K624" i="22"/>
  <c r="H624" i="22"/>
  <c r="L623" i="22"/>
  <c r="K623" i="22"/>
  <c r="H623" i="22"/>
  <c r="L622" i="22"/>
  <c r="K622" i="22"/>
  <c r="H622" i="22"/>
  <c r="L621" i="22"/>
  <c r="K621" i="22"/>
  <c r="H621" i="22"/>
  <c r="L620" i="22"/>
  <c r="K620" i="22"/>
  <c r="H620" i="22"/>
  <c r="L619" i="22"/>
  <c r="K619" i="22"/>
  <c r="H619" i="22"/>
  <c r="L618" i="22"/>
  <c r="K618" i="22"/>
  <c r="H618" i="22"/>
  <c r="L617" i="22"/>
  <c r="K617" i="22"/>
  <c r="H617" i="22"/>
  <c r="L616" i="22"/>
  <c r="K616" i="22"/>
  <c r="H616" i="22"/>
  <c r="L615" i="22"/>
  <c r="K615" i="22"/>
  <c r="H615" i="22"/>
  <c r="L614" i="22"/>
  <c r="K614" i="22"/>
  <c r="H614" i="22"/>
  <c r="L613" i="22"/>
  <c r="K613" i="22"/>
  <c r="H613" i="22"/>
  <c r="L612" i="22"/>
  <c r="K612" i="22"/>
  <c r="H612" i="22"/>
  <c r="L611" i="22"/>
  <c r="K611" i="22"/>
  <c r="H611" i="22"/>
  <c r="L610" i="22"/>
  <c r="K610" i="22"/>
  <c r="H610" i="22"/>
  <c r="L609" i="22"/>
  <c r="K609" i="22"/>
  <c r="H609" i="22"/>
  <c r="L608" i="22"/>
  <c r="K608" i="22"/>
  <c r="H608" i="22"/>
  <c r="L607" i="22"/>
  <c r="K607" i="22"/>
  <c r="H607" i="22"/>
  <c r="L606" i="22"/>
  <c r="K606" i="22"/>
  <c r="H606" i="22"/>
  <c r="L605" i="22"/>
  <c r="K605" i="22"/>
  <c r="H605" i="22"/>
  <c r="L604" i="22"/>
  <c r="K604" i="22"/>
  <c r="H604" i="22"/>
  <c r="L603" i="22"/>
  <c r="K603" i="22"/>
  <c r="H603" i="22"/>
  <c r="L602" i="22"/>
  <c r="K602" i="22"/>
  <c r="H602" i="22"/>
  <c r="L601" i="22"/>
  <c r="K601" i="22"/>
  <c r="H601" i="22"/>
  <c r="L600" i="22"/>
  <c r="K600" i="22"/>
  <c r="H600" i="22"/>
  <c r="L599" i="22"/>
  <c r="K599" i="22"/>
  <c r="H599" i="22"/>
  <c r="L598" i="22"/>
  <c r="K598" i="22"/>
  <c r="H598" i="22"/>
  <c r="L597" i="22"/>
  <c r="K597" i="22"/>
  <c r="H597" i="22"/>
  <c r="L596" i="22"/>
  <c r="K596" i="22"/>
  <c r="H596" i="22"/>
  <c r="L595" i="22"/>
  <c r="K595" i="22"/>
  <c r="H595" i="22"/>
  <c r="L594" i="22"/>
  <c r="K594" i="22"/>
  <c r="H594" i="22"/>
  <c r="L593" i="22"/>
  <c r="K593" i="22"/>
  <c r="H593" i="22"/>
  <c r="L592" i="22"/>
  <c r="K592" i="22"/>
  <c r="H592" i="22"/>
  <c r="L591" i="22"/>
  <c r="K591" i="22"/>
  <c r="H591" i="22"/>
  <c r="L590" i="22"/>
  <c r="K590" i="22"/>
  <c r="H590" i="22"/>
  <c r="L589" i="22"/>
  <c r="K589" i="22"/>
  <c r="H589" i="22"/>
  <c r="L588" i="22"/>
  <c r="K588" i="22"/>
  <c r="H588" i="22"/>
  <c r="L587" i="22"/>
  <c r="K587" i="22"/>
  <c r="H587" i="22"/>
  <c r="L586" i="22"/>
  <c r="K586" i="22"/>
  <c r="H586" i="22"/>
  <c r="L585" i="22"/>
  <c r="K585" i="22"/>
  <c r="H585" i="22"/>
  <c r="L584" i="22"/>
  <c r="K584" i="22"/>
  <c r="H584" i="22"/>
  <c r="L583" i="22"/>
  <c r="K583" i="22"/>
  <c r="H583" i="22"/>
  <c r="L582" i="22"/>
  <c r="K582" i="22"/>
  <c r="H582" i="22"/>
  <c r="L581" i="22"/>
  <c r="K581" i="22"/>
  <c r="H581" i="22"/>
  <c r="L580" i="22"/>
  <c r="K580" i="22"/>
  <c r="H580" i="22"/>
  <c r="L579" i="22"/>
  <c r="K579" i="22"/>
  <c r="H579" i="22"/>
  <c r="L578" i="22"/>
  <c r="K578" i="22"/>
  <c r="H578" i="22"/>
  <c r="L577" i="22"/>
  <c r="K577" i="22"/>
  <c r="H577" i="22"/>
  <c r="L576" i="22"/>
  <c r="K576" i="22"/>
  <c r="H576" i="22"/>
  <c r="L575" i="22"/>
  <c r="K575" i="22"/>
  <c r="H575" i="22"/>
  <c r="L574" i="22"/>
  <c r="K574" i="22"/>
  <c r="H574" i="22"/>
  <c r="L573" i="22"/>
  <c r="K573" i="22"/>
  <c r="H573" i="22"/>
  <c r="L572" i="22"/>
  <c r="K572" i="22"/>
  <c r="H572" i="22"/>
  <c r="L571" i="22"/>
  <c r="K571" i="22"/>
  <c r="H571" i="22"/>
  <c r="L570" i="22"/>
  <c r="K570" i="22"/>
  <c r="H570" i="22"/>
  <c r="L569" i="22"/>
  <c r="K569" i="22"/>
  <c r="H569" i="22"/>
  <c r="L568" i="22"/>
  <c r="K568" i="22"/>
  <c r="H568" i="22"/>
  <c r="L567" i="22"/>
  <c r="K567" i="22"/>
  <c r="H567" i="22"/>
  <c r="L566" i="22"/>
  <c r="K566" i="22"/>
  <c r="H566" i="22"/>
  <c r="L565" i="22"/>
  <c r="K565" i="22"/>
  <c r="H565" i="22"/>
  <c r="L564" i="22"/>
  <c r="K564" i="22"/>
  <c r="H564" i="22"/>
  <c r="L563" i="22"/>
  <c r="K563" i="22"/>
  <c r="H563" i="22"/>
  <c r="L562" i="22"/>
  <c r="K562" i="22"/>
  <c r="H562" i="22"/>
  <c r="L561" i="22"/>
  <c r="K561" i="22"/>
  <c r="H561" i="22"/>
  <c r="L560" i="22"/>
  <c r="K560" i="22"/>
  <c r="H560" i="22"/>
  <c r="L559" i="22"/>
  <c r="K559" i="22"/>
  <c r="H559" i="22"/>
  <c r="L558" i="22"/>
  <c r="K558" i="22"/>
  <c r="H558" i="22"/>
  <c r="L557" i="22"/>
  <c r="K557" i="22"/>
  <c r="H557" i="22"/>
  <c r="L556" i="22"/>
  <c r="K556" i="22"/>
  <c r="H556" i="22"/>
  <c r="L555" i="22"/>
  <c r="K555" i="22"/>
  <c r="H555" i="22"/>
  <c r="L554" i="22"/>
  <c r="K554" i="22"/>
  <c r="H554" i="22"/>
  <c r="L553" i="22"/>
  <c r="K553" i="22"/>
  <c r="H553" i="22"/>
  <c r="L552" i="22"/>
  <c r="K552" i="22"/>
  <c r="H552" i="22"/>
  <c r="L551" i="22"/>
  <c r="K551" i="22"/>
  <c r="H551" i="22"/>
  <c r="L550" i="22"/>
  <c r="K550" i="22"/>
  <c r="H550" i="22"/>
  <c r="L549" i="22"/>
  <c r="K549" i="22"/>
  <c r="H549" i="22"/>
  <c r="L548" i="22"/>
  <c r="K548" i="22"/>
  <c r="H548" i="22"/>
  <c r="L547" i="22"/>
  <c r="K547" i="22"/>
  <c r="H547" i="22"/>
  <c r="L546" i="22"/>
  <c r="K546" i="22"/>
  <c r="H546" i="22"/>
  <c r="L545" i="22"/>
  <c r="K545" i="22"/>
  <c r="H545" i="22"/>
  <c r="L544" i="22"/>
  <c r="K544" i="22"/>
  <c r="H544" i="22"/>
  <c r="L543" i="22"/>
  <c r="K543" i="22"/>
  <c r="H543" i="22"/>
  <c r="L542" i="22"/>
  <c r="K542" i="22"/>
  <c r="H542" i="22"/>
  <c r="L541" i="22"/>
  <c r="K541" i="22"/>
  <c r="H541" i="22"/>
  <c r="L540" i="22"/>
  <c r="K540" i="22"/>
  <c r="H540" i="22"/>
  <c r="L539" i="22"/>
  <c r="K539" i="22"/>
  <c r="H539" i="22"/>
  <c r="L538" i="22"/>
  <c r="K538" i="22"/>
  <c r="H538" i="22"/>
  <c r="L537" i="22"/>
  <c r="K537" i="22"/>
  <c r="H537" i="22"/>
  <c r="L536" i="22"/>
  <c r="K536" i="22"/>
  <c r="H536" i="22"/>
  <c r="L535" i="22"/>
  <c r="K535" i="22"/>
  <c r="H535" i="22"/>
  <c r="L534" i="22"/>
  <c r="K534" i="22"/>
  <c r="H534" i="22"/>
  <c r="L533" i="22"/>
  <c r="K533" i="22"/>
  <c r="H533" i="22"/>
  <c r="L532" i="22"/>
  <c r="K532" i="22"/>
  <c r="H532" i="22"/>
  <c r="L531" i="22"/>
  <c r="K531" i="22"/>
  <c r="H531" i="22"/>
  <c r="L530" i="22"/>
  <c r="K530" i="22"/>
  <c r="H530" i="22"/>
  <c r="L529" i="22"/>
  <c r="K529" i="22"/>
  <c r="H529" i="22"/>
  <c r="L528" i="22"/>
  <c r="K528" i="22"/>
  <c r="H528" i="22"/>
  <c r="L527" i="22"/>
  <c r="K527" i="22"/>
  <c r="H527" i="22"/>
  <c r="L526" i="22"/>
  <c r="K526" i="22"/>
  <c r="H526" i="22"/>
  <c r="L525" i="22"/>
  <c r="K525" i="22"/>
  <c r="H525" i="22"/>
  <c r="L524" i="22"/>
  <c r="K524" i="22"/>
  <c r="H524" i="22"/>
  <c r="L523" i="22"/>
  <c r="K523" i="22"/>
  <c r="H523" i="22"/>
  <c r="L522" i="22"/>
  <c r="K522" i="22"/>
  <c r="H522" i="22"/>
  <c r="L521" i="22"/>
  <c r="K521" i="22"/>
  <c r="H521" i="22"/>
  <c r="L520" i="22"/>
  <c r="K520" i="22"/>
  <c r="H520" i="22"/>
  <c r="L519" i="22"/>
  <c r="K519" i="22"/>
  <c r="H519" i="22"/>
  <c r="L518" i="22"/>
  <c r="K518" i="22"/>
  <c r="H518" i="22"/>
  <c r="L517" i="22"/>
  <c r="K517" i="22"/>
  <c r="H517" i="22"/>
  <c r="L516" i="22"/>
  <c r="K516" i="22"/>
  <c r="H516" i="22"/>
  <c r="L515" i="22"/>
  <c r="K515" i="22"/>
  <c r="H515" i="22"/>
  <c r="L514" i="22"/>
  <c r="K514" i="22"/>
  <c r="H514" i="22"/>
  <c r="L513" i="22"/>
  <c r="K513" i="22"/>
  <c r="H513" i="22"/>
  <c r="L512" i="22"/>
  <c r="K512" i="22"/>
  <c r="H512" i="22"/>
  <c r="L511" i="22"/>
  <c r="K511" i="22"/>
  <c r="H511" i="22"/>
  <c r="L510" i="22"/>
  <c r="K510" i="22"/>
  <c r="H510" i="22"/>
  <c r="L509" i="22"/>
  <c r="K509" i="22"/>
  <c r="H509" i="22"/>
  <c r="L508" i="22"/>
  <c r="K508" i="22"/>
  <c r="H508" i="22"/>
  <c r="L507" i="22"/>
  <c r="K507" i="22"/>
  <c r="H507" i="22"/>
  <c r="L506" i="22"/>
  <c r="K506" i="22"/>
  <c r="H506" i="22"/>
  <c r="L505" i="22"/>
  <c r="K505" i="22"/>
  <c r="H505" i="22"/>
  <c r="L504" i="22"/>
  <c r="K504" i="22"/>
  <c r="H504" i="22"/>
  <c r="L503" i="22"/>
  <c r="K503" i="22"/>
  <c r="H503" i="22"/>
  <c r="L502" i="22"/>
  <c r="K502" i="22"/>
  <c r="H502" i="22"/>
  <c r="L501" i="22"/>
  <c r="K501" i="22"/>
  <c r="H501" i="22"/>
  <c r="L500" i="22"/>
  <c r="K500" i="22"/>
  <c r="H500" i="22"/>
  <c r="L499" i="22"/>
  <c r="K499" i="22"/>
  <c r="H499" i="22"/>
  <c r="L498" i="22"/>
  <c r="K498" i="22"/>
  <c r="H498" i="22"/>
  <c r="L497" i="22"/>
  <c r="K497" i="22"/>
  <c r="H497" i="22"/>
  <c r="L496" i="22"/>
  <c r="K496" i="22"/>
  <c r="H496" i="22"/>
  <c r="L495" i="22"/>
  <c r="K495" i="22"/>
  <c r="H495" i="22"/>
  <c r="L494" i="22"/>
  <c r="K494" i="22"/>
  <c r="H494" i="22"/>
  <c r="L493" i="22"/>
  <c r="K493" i="22"/>
  <c r="H493" i="22"/>
  <c r="L492" i="22"/>
  <c r="K492" i="22"/>
  <c r="H492" i="22"/>
  <c r="L491" i="22"/>
  <c r="K491" i="22"/>
  <c r="H491" i="22"/>
  <c r="L490" i="22"/>
  <c r="K490" i="22"/>
  <c r="H490" i="22"/>
  <c r="L489" i="22"/>
  <c r="K489" i="22"/>
  <c r="H489" i="22"/>
  <c r="L488" i="22"/>
  <c r="K488" i="22"/>
  <c r="H488" i="22"/>
  <c r="L487" i="22"/>
  <c r="K487" i="22"/>
  <c r="H487" i="22"/>
  <c r="L486" i="22"/>
  <c r="K486" i="22"/>
  <c r="H486" i="22"/>
  <c r="L485" i="22"/>
  <c r="K485" i="22"/>
  <c r="H485" i="22"/>
  <c r="L484" i="22"/>
  <c r="K484" i="22"/>
  <c r="H484" i="22"/>
  <c r="L483" i="22"/>
  <c r="K483" i="22"/>
  <c r="H483" i="22"/>
  <c r="L482" i="22"/>
  <c r="K482" i="22"/>
  <c r="H482" i="22"/>
  <c r="L481" i="22"/>
  <c r="K481" i="22"/>
  <c r="H481" i="22"/>
  <c r="L480" i="22"/>
  <c r="K480" i="22"/>
  <c r="H480" i="22"/>
  <c r="L479" i="22"/>
  <c r="K479" i="22"/>
  <c r="H479" i="22"/>
  <c r="L478" i="22"/>
  <c r="K478" i="22"/>
  <c r="H478" i="22"/>
  <c r="L477" i="22"/>
  <c r="K477" i="22"/>
  <c r="H477" i="22"/>
  <c r="L476" i="22"/>
  <c r="K476" i="22"/>
  <c r="H476" i="22"/>
  <c r="L475" i="22"/>
  <c r="K475" i="22"/>
  <c r="H475" i="22"/>
  <c r="L474" i="22"/>
  <c r="K474" i="22"/>
  <c r="H474" i="22"/>
  <c r="L473" i="22"/>
  <c r="K473" i="22"/>
  <c r="H473" i="22"/>
  <c r="L472" i="22"/>
  <c r="K472" i="22"/>
  <c r="H472" i="22"/>
  <c r="L471" i="22"/>
  <c r="K471" i="22"/>
  <c r="H471" i="22"/>
  <c r="L470" i="22"/>
  <c r="K470" i="22"/>
  <c r="H470" i="22"/>
  <c r="L469" i="22"/>
  <c r="K469" i="22"/>
  <c r="H469" i="22"/>
  <c r="L468" i="22"/>
  <c r="K468" i="22"/>
  <c r="H468" i="22"/>
  <c r="L467" i="22"/>
  <c r="K467" i="22"/>
  <c r="H467" i="22"/>
  <c r="L466" i="22"/>
  <c r="K466" i="22"/>
  <c r="H466" i="22"/>
  <c r="L465" i="22"/>
  <c r="K465" i="22"/>
  <c r="H465" i="22"/>
  <c r="L464" i="22"/>
  <c r="K464" i="22"/>
  <c r="H464" i="22"/>
  <c r="L463" i="22"/>
  <c r="K463" i="22"/>
  <c r="H463" i="22"/>
  <c r="L462" i="22"/>
  <c r="K462" i="22"/>
  <c r="H462" i="22"/>
  <c r="L461" i="22"/>
  <c r="K461" i="22"/>
  <c r="H461" i="22"/>
  <c r="L460" i="22"/>
  <c r="K460" i="22"/>
  <c r="H460" i="22"/>
  <c r="L459" i="22"/>
  <c r="K459" i="22"/>
  <c r="H459" i="22"/>
  <c r="L458" i="22"/>
  <c r="K458" i="22"/>
  <c r="H458" i="22"/>
  <c r="L457" i="22"/>
  <c r="K457" i="22"/>
  <c r="H457" i="22"/>
  <c r="L456" i="22"/>
  <c r="K456" i="22"/>
  <c r="H456" i="22"/>
  <c r="L455" i="22"/>
  <c r="K455" i="22"/>
  <c r="H455" i="22"/>
  <c r="L454" i="22"/>
  <c r="K454" i="22"/>
  <c r="H454" i="22"/>
  <c r="L453" i="22"/>
  <c r="K453" i="22"/>
  <c r="H453" i="22"/>
  <c r="L452" i="22"/>
  <c r="K452" i="22"/>
  <c r="H452" i="22"/>
  <c r="L451" i="22"/>
  <c r="K451" i="22"/>
  <c r="H451" i="22"/>
  <c r="L450" i="22"/>
  <c r="K450" i="22"/>
  <c r="H450" i="22"/>
  <c r="L449" i="22"/>
  <c r="K449" i="22"/>
  <c r="H449" i="22"/>
  <c r="L448" i="22"/>
  <c r="K448" i="22"/>
  <c r="H448" i="22"/>
  <c r="L447" i="22"/>
  <c r="K447" i="22"/>
  <c r="H447" i="22"/>
  <c r="L446" i="22"/>
  <c r="K446" i="22"/>
  <c r="H446" i="22"/>
  <c r="L445" i="22"/>
  <c r="K445" i="22"/>
  <c r="H445" i="22"/>
  <c r="L444" i="22"/>
  <c r="K444" i="22"/>
  <c r="H444" i="22"/>
  <c r="L443" i="22"/>
  <c r="K443" i="22"/>
  <c r="H443" i="22"/>
  <c r="L442" i="22"/>
  <c r="K442" i="22"/>
  <c r="H442" i="22"/>
  <c r="L441" i="22"/>
  <c r="K441" i="22"/>
  <c r="H441" i="22"/>
  <c r="L440" i="22"/>
  <c r="K440" i="22"/>
  <c r="H440" i="22"/>
  <c r="L439" i="22"/>
  <c r="K439" i="22"/>
  <c r="H439" i="22"/>
  <c r="L438" i="22"/>
  <c r="K438" i="22"/>
  <c r="H438" i="22"/>
  <c r="L437" i="22"/>
  <c r="K437" i="22"/>
  <c r="H437" i="22"/>
  <c r="L436" i="22"/>
  <c r="K436" i="22"/>
  <c r="H436" i="22"/>
  <c r="L435" i="22"/>
  <c r="K435" i="22"/>
  <c r="H435" i="22"/>
  <c r="L434" i="22"/>
  <c r="K434" i="22"/>
  <c r="H434" i="22"/>
  <c r="L433" i="22"/>
  <c r="K433" i="22"/>
  <c r="H433" i="22"/>
  <c r="L432" i="22"/>
  <c r="K432" i="22"/>
  <c r="H432" i="22"/>
  <c r="L431" i="22"/>
  <c r="K431" i="22"/>
  <c r="H431" i="22"/>
  <c r="L430" i="22"/>
  <c r="K430" i="22"/>
  <c r="H430" i="22"/>
  <c r="L429" i="22"/>
  <c r="K429" i="22"/>
  <c r="H429" i="22"/>
  <c r="L428" i="22"/>
  <c r="K428" i="22"/>
  <c r="H428" i="22"/>
  <c r="L427" i="22"/>
  <c r="K427" i="22"/>
  <c r="H427" i="22"/>
  <c r="L426" i="22"/>
  <c r="K426" i="22"/>
  <c r="H426" i="22"/>
  <c r="L425" i="22"/>
  <c r="K425" i="22"/>
  <c r="H425" i="22"/>
  <c r="L424" i="22"/>
  <c r="K424" i="22"/>
  <c r="H424" i="22"/>
  <c r="L423" i="22"/>
  <c r="K423" i="22"/>
  <c r="H423" i="22"/>
  <c r="L422" i="22"/>
  <c r="K422" i="22"/>
  <c r="H422" i="22"/>
  <c r="L421" i="22"/>
  <c r="K421" i="22"/>
  <c r="H421" i="22"/>
  <c r="L420" i="22"/>
  <c r="K420" i="22"/>
  <c r="H420" i="22"/>
  <c r="L419" i="22"/>
  <c r="K419" i="22"/>
  <c r="H419" i="22"/>
  <c r="L418" i="22"/>
  <c r="K418" i="22"/>
  <c r="H418" i="22"/>
  <c r="L417" i="22"/>
  <c r="K417" i="22"/>
  <c r="H417" i="22"/>
  <c r="L416" i="22"/>
  <c r="K416" i="22"/>
  <c r="H416" i="22"/>
  <c r="L415" i="22"/>
  <c r="K415" i="22"/>
  <c r="H415" i="22"/>
  <c r="L414" i="22"/>
  <c r="K414" i="22"/>
  <c r="H414" i="22"/>
  <c r="L413" i="22"/>
  <c r="K413" i="22"/>
  <c r="H413" i="22"/>
  <c r="L412" i="22"/>
  <c r="K412" i="22"/>
  <c r="H412" i="22"/>
  <c r="L411" i="22"/>
  <c r="K411" i="22"/>
  <c r="H411" i="22"/>
  <c r="L410" i="22"/>
  <c r="K410" i="22"/>
  <c r="H410" i="22"/>
  <c r="L409" i="22"/>
  <c r="K409" i="22"/>
  <c r="H409" i="22"/>
  <c r="L408" i="22"/>
  <c r="K408" i="22"/>
  <c r="H408" i="22"/>
  <c r="L407" i="22"/>
  <c r="K407" i="22"/>
  <c r="H407" i="22"/>
  <c r="L406" i="22"/>
  <c r="K406" i="22"/>
  <c r="H406" i="22"/>
  <c r="L405" i="22"/>
  <c r="K405" i="22"/>
  <c r="H405" i="22"/>
  <c r="L404" i="22"/>
  <c r="K404" i="22"/>
  <c r="H404" i="22"/>
  <c r="L403" i="22"/>
  <c r="K403" i="22"/>
  <c r="H403" i="22"/>
  <c r="L402" i="22"/>
  <c r="K402" i="22"/>
  <c r="H402" i="22"/>
  <c r="L401" i="22"/>
  <c r="K401" i="22"/>
  <c r="H401" i="22"/>
  <c r="L400" i="22"/>
  <c r="K400" i="22"/>
  <c r="H400" i="22"/>
  <c r="L399" i="22"/>
  <c r="K399" i="22"/>
  <c r="H399" i="22"/>
  <c r="L398" i="22"/>
  <c r="K398" i="22"/>
  <c r="H398" i="22"/>
  <c r="L397" i="22"/>
  <c r="K397" i="22"/>
  <c r="H397" i="22"/>
  <c r="L396" i="22"/>
  <c r="K396" i="22"/>
  <c r="H396" i="22"/>
  <c r="L395" i="22"/>
  <c r="K395" i="22"/>
  <c r="H395" i="22"/>
  <c r="L394" i="22"/>
  <c r="K394" i="22"/>
  <c r="H394" i="22"/>
  <c r="L393" i="22"/>
  <c r="K393" i="22"/>
  <c r="H393" i="22"/>
  <c r="L392" i="22"/>
  <c r="K392" i="22"/>
  <c r="H392" i="22"/>
  <c r="L391" i="22"/>
  <c r="K391" i="22"/>
  <c r="H391" i="22"/>
  <c r="L390" i="22"/>
  <c r="K390" i="22"/>
  <c r="H390" i="22"/>
  <c r="L389" i="22"/>
  <c r="K389" i="22"/>
  <c r="H389" i="22"/>
  <c r="L388" i="22"/>
  <c r="K388" i="22"/>
  <c r="H388" i="22"/>
  <c r="L387" i="22"/>
  <c r="K387" i="22"/>
  <c r="H387" i="22"/>
  <c r="L386" i="22"/>
  <c r="K386" i="22"/>
  <c r="H386" i="22"/>
  <c r="L385" i="22"/>
  <c r="K385" i="22"/>
  <c r="H385" i="22"/>
  <c r="L384" i="22"/>
  <c r="K384" i="22"/>
  <c r="H384" i="22"/>
  <c r="L383" i="22"/>
  <c r="K383" i="22"/>
  <c r="H383" i="22"/>
  <c r="L382" i="22"/>
  <c r="K382" i="22"/>
  <c r="H382" i="22"/>
  <c r="L381" i="22"/>
  <c r="K381" i="22"/>
  <c r="H381" i="22"/>
  <c r="L380" i="22"/>
  <c r="K380" i="22"/>
  <c r="H380" i="22"/>
  <c r="L379" i="22"/>
  <c r="K379" i="22"/>
  <c r="H379" i="22"/>
  <c r="L378" i="22"/>
  <c r="K378" i="22"/>
  <c r="H378" i="22"/>
  <c r="L377" i="22"/>
  <c r="K377" i="22"/>
  <c r="H377" i="22"/>
  <c r="L376" i="22"/>
  <c r="K376" i="22"/>
  <c r="H376" i="22"/>
  <c r="L375" i="22"/>
  <c r="K375" i="22"/>
  <c r="H375" i="22"/>
  <c r="L374" i="22"/>
  <c r="K374" i="22"/>
  <c r="H374" i="22"/>
  <c r="L373" i="22"/>
  <c r="K373" i="22"/>
  <c r="H373" i="22"/>
  <c r="L372" i="22"/>
  <c r="K372" i="22"/>
  <c r="H372" i="22"/>
  <c r="L371" i="22"/>
  <c r="K371" i="22"/>
  <c r="H371" i="22"/>
  <c r="L370" i="22"/>
  <c r="K370" i="22"/>
  <c r="H370" i="22"/>
  <c r="L369" i="22"/>
  <c r="K369" i="22"/>
  <c r="H369" i="22"/>
  <c r="L368" i="22"/>
  <c r="K368" i="22"/>
  <c r="H368" i="22"/>
  <c r="L367" i="22"/>
  <c r="K367" i="22"/>
  <c r="H367" i="22"/>
  <c r="L366" i="22"/>
  <c r="K366" i="22"/>
  <c r="H366" i="22"/>
  <c r="L365" i="22"/>
  <c r="K365" i="22"/>
  <c r="H365" i="22"/>
  <c r="L364" i="22"/>
  <c r="K364" i="22"/>
  <c r="H364" i="22"/>
  <c r="L363" i="22"/>
  <c r="K363" i="22"/>
  <c r="H363" i="22"/>
  <c r="L362" i="22"/>
  <c r="K362" i="22"/>
  <c r="H362" i="22"/>
  <c r="L361" i="22"/>
  <c r="K361" i="22"/>
  <c r="H361" i="22"/>
  <c r="L360" i="22"/>
  <c r="K360" i="22"/>
  <c r="H360" i="22"/>
  <c r="L359" i="22"/>
  <c r="K359" i="22"/>
  <c r="H359" i="22"/>
  <c r="L358" i="22"/>
  <c r="K358" i="22"/>
  <c r="H358" i="22"/>
  <c r="L357" i="22"/>
  <c r="K357" i="22"/>
  <c r="H357" i="22"/>
  <c r="L356" i="22"/>
  <c r="K356" i="22"/>
  <c r="H356" i="22"/>
  <c r="L355" i="22"/>
  <c r="K355" i="22"/>
  <c r="H355" i="22"/>
  <c r="L354" i="22"/>
  <c r="K354" i="22"/>
  <c r="H354" i="22"/>
  <c r="L353" i="22"/>
  <c r="K353" i="22"/>
  <c r="H353" i="22"/>
  <c r="L352" i="22"/>
  <c r="K352" i="22"/>
  <c r="H352" i="22"/>
  <c r="L351" i="22"/>
  <c r="K351" i="22"/>
  <c r="H351" i="22"/>
  <c r="L350" i="22"/>
  <c r="K350" i="22"/>
  <c r="H350" i="22"/>
  <c r="L349" i="22"/>
  <c r="K349" i="22"/>
  <c r="H349" i="22"/>
  <c r="L348" i="22"/>
  <c r="K348" i="22"/>
  <c r="H348" i="22"/>
  <c r="L347" i="22"/>
  <c r="K347" i="22"/>
  <c r="H347" i="22"/>
  <c r="L346" i="22"/>
  <c r="K346" i="22"/>
  <c r="H346" i="22"/>
  <c r="L345" i="22"/>
  <c r="K345" i="22"/>
  <c r="H345" i="22"/>
  <c r="L344" i="22"/>
  <c r="K344" i="22"/>
  <c r="H344" i="22"/>
  <c r="L343" i="22"/>
  <c r="K343" i="22"/>
  <c r="H343" i="22"/>
  <c r="L342" i="22"/>
  <c r="K342" i="22"/>
  <c r="H342" i="22"/>
  <c r="L341" i="22"/>
  <c r="K341" i="22"/>
  <c r="H341" i="22"/>
  <c r="L340" i="22"/>
  <c r="K340" i="22"/>
  <c r="H340" i="22"/>
  <c r="L339" i="22"/>
  <c r="K339" i="22"/>
  <c r="H339" i="22"/>
  <c r="L338" i="22"/>
  <c r="K338" i="22"/>
  <c r="H338" i="22"/>
  <c r="L337" i="22"/>
  <c r="K337" i="22"/>
  <c r="H337" i="22"/>
  <c r="L336" i="22"/>
  <c r="K336" i="22"/>
  <c r="H336" i="22"/>
  <c r="L335" i="22"/>
  <c r="K335" i="22"/>
  <c r="H335" i="22"/>
  <c r="L334" i="22"/>
  <c r="K334" i="22"/>
  <c r="H334" i="22"/>
  <c r="L333" i="22"/>
  <c r="K333" i="22"/>
  <c r="H333" i="22"/>
  <c r="L332" i="22"/>
  <c r="K332" i="22"/>
  <c r="H332" i="22"/>
  <c r="L331" i="22"/>
  <c r="K331" i="22"/>
  <c r="H331" i="22"/>
  <c r="L330" i="22"/>
  <c r="K330" i="22"/>
  <c r="H330" i="22"/>
  <c r="L329" i="22"/>
  <c r="K329" i="22"/>
  <c r="H329" i="22"/>
  <c r="L328" i="22"/>
  <c r="K328" i="22"/>
  <c r="H328" i="22"/>
  <c r="L327" i="22"/>
  <c r="K327" i="22"/>
  <c r="H327" i="22"/>
  <c r="L326" i="22"/>
  <c r="K326" i="22"/>
  <c r="H326" i="22"/>
  <c r="L325" i="22"/>
  <c r="K325" i="22"/>
  <c r="H325" i="22"/>
  <c r="L324" i="22"/>
  <c r="K324" i="22"/>
  <c r="H324" i="22"/>
  <c r="L323" i="22"/>
  <c r="K323" i="22"/>
  <c r="H323" i="22"/>
  <c r="L322" i="22"/>
  <c r="K322" i="22"/>
  <c r="H322" i="22"/>
  <c r="L321" i="22"/>
  <c r="K321" i="22"/>
  <c r="H321" i="22"/>
  <c r="L320" i="22"/>
  <c r="K320" i="22"/>
  <c r="H320" i="22"/>
  <c r="L319" i="22"/>
  <c r="K319" i="22"/>
  <c r="H319" i="22"/>
  <c r="L318" i="22"/>
  <c r="K318" i="22"/>
  <c r="H318" i="22"/>
  <c r="L317" i="22"/>
  <c r="K317" i="22"/>
  <c r="H317" i="22"/>
  <c r="L316" i="22"/>
  <c r="K316" i="22"/>
  <c r="H316" i="22"/>
  <c r="L315" i="22"/>
  <c r="K315" i="22"/>
  <c r="H315" i="22"/>
  <c r="L314" i="22"/>
  <c r="K314" i="22"/>
  <c r="H314" i="22"/>
  <c r="L313" i="22"/>
  <c r="K313" i="22"/>
  <c r="H313" i="22"/>
  <c r="L312" i="22"/>
  <c r="K312" i="22"/>
  <c r="H312" i="22"/>
  <c r="L311" i="22"/>
  <c r="K311" i="22"/>
  <c r="H311" i="22"/>
  <c r="L310" i="22"/>
  <c r="K310" i="22"/>
  <c r="H310" i="22"/>
  <c r="L309" i="22"/>
  <c r="K309" i="22"/>
  <c r="H309" i="22"/>
  <c r="L308" i="22"/>
  <c r="K308" i="22"/>
  <c r="H308" i="22"/>
  <c r="L307" i="22"/>
  <c r="K307" i="22"/>
  <c r="H307" i="22"/>
  <c r="L306" i="22"/>
  <c r="K306" i="22"/>
  <c r="H306" i="22"/>
  <c r="L305" i="22"/>
  <c r="K305" i="22"/>
  <c r="H305" i="22"/>
  <c r="L304" i="22"/>
  <c r="K304" i="22"/>
  <c r="H304" i="22"/>
  <c r="L303" i="22"/>
  <c r="K303" i="22"/>
  <c r="H303" i="22"/>
  <c r="L302" i="22"/>
  <c r="K302" i="22"/>
  <c r="H302" i="22"/>
  <c r="L301" i="22"/>
  <c r="K301" i="22"/>
  <c r="H301" i="22"/>
  <c r="L300" i="22"/>
  <c r="K300" i="22"/>
  <c r="H300" i="22"/>
  <c r="L299" i="22"/>
  <c r="K299" i="22"/>
  <c r="H299" i="22"/>
  <c r="L298" i="22"/>
  <c r="K298" i="22"/>
  <c r="H298" i="22"/>
  <c r="L297" i="22"/>
  <c r="K297" i="22"/>
  <c r="H297" i="22"/>
  <c r="L296" i="22"/>
  <c r="K296" i="22"/>
  <c r="H296" i="22"/>
  <c r="L295" i="22"/>
  <c r="K295" i="22"/>
  <c r="H295" i="22"/>
  <c r="L294" i="22"/>
  <c r="K294" i="22"/>
  <c r="H294" i="22"/>
  <c r="L293" i="22"/>
  <c r="K293" i="22"/>
  <c r="H293" i="22"/>
  <c r="L292" i="22"/>
  <c r="K292" i="22"/>
  <c r="H292" i="22"/>
  <c r="L291" i="22"/>
  <c r="K291" i="22"/>
  <c r="H291" i="22"/>
  <c r="L290" i="22"/>
  <c r="K290" i="22"/>
  <c r="H290" i="22"/>
  <c r="L289" i="22"/>
  <c r="K289" i="22"/>
  <c r="H289" i="22"/>
  <c r="L288" i="22"/>
  <c r="K288" i="22"/>
  <c r="H288" i="22"/>
  <c r="L287" i="22"/>
  <c r="K287" i="22"/>
  <c r="H287" i="22"/>
  <c r="L286" i="22"/>
  <c r="K286" i="22"/>
  <c r="H286" i="22"/>
  <c r="L285" i="22"/>
  <c r="K285" i="22"/>
  <c r="H285" i="22"/>
  <c r="L284" i="22"/>
  <c r="K284" i="22"/>
  <c r="H284" i="22"/>
  <c r="L283" i="22"/>
  <c r="K283" i="22"/>
  <c r="H283" i="22"/>
  <c r="L282" i="22"/>
  <c r="K282" i="22"/>
  <c r="H282" i="22"/>
  <c r="L281" i="22"/>
  <c r="K281" i="22"/>
  <c r="H281" i="22"/>
  <c r="L280" i="22"/>
  <c r="K280" i="22"/>
  <c r="H280" i="22"/>
  <c r="L279" i="22"/>
  <c r="K279" i="22"/>
  <c r="H279" i="22"/>
  <c r="L278" i="22"/>
  <c r="K278" i="22"/>
  <c r="H278" i="22"/>
  <c r="L277" i="22"/>
  <c r="K277" i="22"/>
  <c r="H277" i="22"/>
  <c r="L276" i="22"/>
  <c r="K276" i="22"/>
  <c r="H276" i="22"/>
  <c r="L275" i="22"/>
  <c r="K275" i="22"/>
  <c r="H275" i="22"/>
  <c r="L274" i="22"/>
  <c r="K274" i="22"/>
  <c r="H274" i="22"/>
  <c r="L273" i="22"/>
  <c r="K273" i="22"/>
  <c r="H273" i="22"/>
  <c r="L272" i="22"/>
  <c r="K272" i="22"/>
  <c r="H272" i="22"/>
  <c r="L271" i="22"/>
  <c r="K271" i="22"/>
  <c r="H271" i="22"/>
  <c r="L270" i="22"/>
  <c r="K270" i="22"/>
  <c r="H270" i="22"/>
  <c r="L269" i="22"/>
  <c r="K269" i="22"/>
  <c r="H269" i="22"/>
  <c r="L268" i="22"/>
  <c r="K268" i="22"/>
  <c r="H268" i="22"/>
  <c r="L267" i="22"/>
  <c r="K267" i="22"/>
  <c r="H267" i="22"/>
  <c r="L266" i="22"/>
  <c r="K266" i="22"/>
  <c r="H266" i="22"/>
  <c r="L265" i="22"/>
  <c r="K265" i="22"/>
  <c r="H265" i="22"/>
  <c r="L264" i="22"/>
  <c r="K264" i="22"/>
  <c r="H264" i="22"/>
  <c r="L263" i="22"/>
  <c r="K263" i="22"/>
  <c r="H263" i="22"/>
  <c r="L262" i="22"/>
  <c r="K262" i="22"/>
  <c r="H262" i="22"/>
  <c r="L261" i="22"/>
  <c r="K261" i="22"/>
  <c r="H261" i="22"/>
  <c r="L260" i="22"/>
  <c r="K260" i="22"/>
  <c r="H260" i="22"/>
  <c r="L259" i="22"/>
  <c r="K259" i="22"/>
  <c r="H259" i="22"/>
  <c r="L258" i="22"/>
  <c r="K258" i="22"/>
  <c r="H258" i="22"/>
  <c r="L257" i="22"/>
  <c r="K257" i="22"/>
  <c r="H257" i="22"/>
  <c r="L256" i="22"/>
  <c r="K256" i="22"/>
  <c r="H256" i="22"/>
  <c r="L255" i="22"/>
  <c r="K255" i="22"/>
  <c r="H255" i="22"/>
  <c r="L254" i="22"/>
  <c r="K254" i="22"/>
  <c r="H254" i="22"/>
  <c r="L253" i="22"/>
  <c r="K253" i="22"/>
  <c r="H253" i="22"/>
  <c r="L252" i="22"/>
  <c r="K252" i="22"/>
  <c r="H252" i="22"/>
  <c r="L251" i="22"/>
  <c r="K251" i="22"/>
  <c r="H251" i="22"/>
  <c r="L250" i="22"/>
  <c r="K250" i="22"/>
  <c r="H250" i="22"/>
  <c r="L249" i="22"/>
  <c r="K249" i="22"/>
  <c r="H249" i="22"/>
  <c r="L248" i="22"/>
  <c r="K248" i="22"/>
  <c r="H248" i="22"/>
  <c r="L247" i="22"/>
  <c r="K247" i="22"/>
  <c r="H247" i="22"/>
  <c r="L246" i="22"/>
  <c r="K246" i="22"/>
  <c r="H246" i="22"/>
  <c r="L245" i="22"/>
  <c r="K245" i="22"/>
  <c r="H245" i="22"/>
  <c r="L244" i="22"/>
  <c r="K244" i="22"/>
  <c r="H244" i="22"/>
  <c r="L243" i="22"/>
  <c r="K243" i="22"/>
  <c r="H243" i="22"/>
  <c r="L242" i="22"/>
  <c r="K242" i="22"/>
  <c r="H242" i="22"/>
  <c r="L241" i="22"/>
  <c r="K241" i="22"/>
  <c r="H241" i="22"/>
  <c r="L240" i="22"/>
  <c r="K240" i="22"/>
  <c r="H240" i="22"/>
  <c r="L239" i="22"/>
  <c r="K239" i="22"/>
  <c r="H239" i="22"/>
  <c r="L238" i="22"/>
  <c r="K238" i="22"/>
  <c r="H238" i="22"/>
  <c r="L237" i="22"/>
  <c r="K237" i="22"/>
  <c r="H237" i="22"/>
  <c r="L236" i="22"/>
  <c r="K236" i="22"/>
  <c r="H236" i="22"/>
  <c r="L235" i="22"/>
  <c r="K235" i="22"/>
  <c r="H235" i="22"/>
  <c r="L234" i="22"/>
  <c r="K234" i="22"/>
  <c r="H234" i="22"/>
  <c r="L233" i="22"/>
  <c r="K233" i="22"/>
  <c r="H233" i="22"/>
  <c r="L232" i="22"/>
  <c r="K232" i="22"/>
  <c r="H232" i="22"/>
  <c r="L231" i="22"/>
  <c r="K231" i="22"/>
  <c r="H231" i="22"/>
  <c r="L230" i="22"/>
  <c r="K230" i="22"/>
  <c r="H230" i="22"/>
  <c r="L229" i="22"/>
  <c r="K229" i="22"/>
  <c r="H229" i="22"/>
  <c r="L228" i="22"/>
  <c r="K228" i="22"/>
  <c r="H228" i="22"/>
  <c r="L227" i="22"/>
  <c r="K227" i="22"/>
  <c r="H227" i="22"/>
  <c r="L226" i="22"/>
  <c r="K226" i="22"/>
  <c r="H226" i="22"/>
  <c r="L225" i="22"/>
  <c r="K225" i="22"/>
  <c r="H225" i="22"/>
  <c r="L224" i="22"/>
  <c r="K224" i="22"/>
  <c r="H224" i="22"/>
  <c r="L223" i="22"/>
  <c r="K223" i="22"/>
  <c r="H223" i="22"/>
  <c r="L222" i="22"/>
  <c r="K222" i="22"/>
  <c r="H222" i="22"/>
  <c r="L221" i="22"/>
  <c r="K221" i="22"/>
  <c r="H221" i="22"/>
  <c r="L220" i="22"/>
  <c r="K220" i="22"/>
  <c r="H220" i="22"/>
  <c r="L219" i="22"/>
  <c r="K219" i="22"/>
  <c r="H219" i="22"/>
  <c r="L218" i="22"/>
  <c r="K218" i="22"/>
  <c r="H218" i="22"/>
  <c r="L217" i="22"/>
  <c r="K217" i="22"/>
  <c r="H217" i="22"/>
  <c r="L216" i="22"/>
  <c r="K216" i="22"/>
  <c r="H216" i="22"/>
  <c r="L215" i="22"/>
  <c r="K215" i="22"/>
  <c r="H215" i="22"/>
  <c r="L214" i="22"/>
  <c r="K214" i="22"/>
  <c r="H214" i="22"/>
  <c r="L213" i="22"/>
  <c r="K213" i="22"/>
  <c r="H213" i="22"/>
  <c r="L212" i="22"/>
  <c r="K212" i="22"/>
  <c r="H212" i="22"/>
  <c r="L211" i="22"/>
  <c r="K211" i="22"/>
  <c r="H211" i="22"/>
  <c r="L210" i="22"/>
  <c r="K210" i="22"/>
  <c r="H210" i="22"/>
  <c r="L209" i="22"/>
  <c r="K209" i="22"/>
  <c r="H209" i="22"/>
  <c r="M208" i="22"/>
  <c r="L208" i="22"/>
  <c r="K208" i="22"/>
  <c r="H208" i="22"/>
  <c r="M207" i="22"/>
  <c r="L207" i="22"/>
  <c r="K207" i="22"/>
  <c r="H207" i="22"/>
  <c r="M206" i="22"/>
  <c r="L206" i="22"/>
  <c r="K206" i="22"/>
  <c r="H206" i="22"/>
  <c r="M205" i="22"/>
  <c r="L205" i="22"/>
  <c r="K205" i="22"/>
  <c r="H205" i="22"/>
  <c r="M204" i="22"/>
  <c r="L204" i="22"/>
  <c r="K204" i="22"/>
  <c r="H204" i="22"/>
  <c r="M203" i="22"/>
  <c r="L203" i="22"/>
  <c r="K203" i="22"/>
  <c r="H203" i="22"/>
  <c r="M202" i="22"/>
  <c r="L202" i="22"/>
  <c r="K202" i="22"/>
  <c r="H202" i="22"/>
  <c r="M201" i="22"/>
  <c r="L201" i="22"/>
  <c r="K201" i="22"/>
  <c r="H201" i="22"/>
  <c r="M200" i="22"/>
  <c r="L200" i="22"/>
  <c r="K200" i="22"/>
  <c r="H200" i="22"/>
  <c r="M199" i="22"/>
  <c r="L199" i="22"/>
  <c r="K199" i="22"/>
  <c r="H199" i="22"/>
  <c r="M198" i="22"/>
  <c r="L198" i="22"/>
  <c r="K198" i="22"/>
  <c r="H198" i="22"/>
  <c r="M197" i="22"/>
  <c r="L197" i="22"/>
  <c r="K197" i="22"/>
  <c r="H197" i="22"/>
  <c r="M196" i="22"/>
  <c r="L196" i="22"/>
  <c r="K196" i="22"/>
  <c r="H196" i="22"/>
  <c r="M195" i="22"/>
  <c r="L195" i="22"/>
  <c r="K195" i="22"/>
  <c r="H195" i="22"/>
  <c r="M194" i="22"/>
  <c r="L194" i="22"/>
  <c r="K194" i="22"/>
  <c r="H194" i="22"/>
  <c r="M193" i="22"/>
  <c r="L193" i="22"/>
  <c r="K193" i="22"/>
  <c r="H193" i="22"/>
  <c r="M192" i="22"/>
  <c r="L192" i="22"/>
  <c r="K192" i="22"/>
  <c r="H192" i="22"/>
  <c r="M191" i="22"/>
  <c r="L191" i="22"/>
  <c r="K191" i="22"/>
  <c r="H191" i="22"/>
  <c r="M190" i="22"/>
  <c r="L190" i="22"/>
  <c r="K190" i="22"/>
  <c r="H190" i="22"/>
  <c r="M189" i="22"/>
  <c r="L189" i="22"/>
  <c r="K189" i="22"/>
  <c r="H189" i="22"/>
  <c r="M188" i="22"/>
  <c r="L188" i="22"/>
  <c r="K188" i="22"/>
  <c r="H188" i="22"/>
  <c r="M187" i="22"/>
  <c r="L187" i="22"/>
  <c r="K187" i="22"/>
  <c r="H187" i="22"/>
  <c r="M186" i="22"/>
  <c r="L186" i="22"/>
  <c r="K186" i="22"/>
  <c r="H186" i="22"/>
  <c r="M185" i="22"/>
  <c r="L185" i="22"/>
  <c r="K185" i="22"/>
  <c r="H185" i="22"/>
  <c r="M184" i="22"/>
  <c r="L184" i="22"/>
  <c r="K184" i="22"/>
  <c r="H184" i="22"/>
  <c r="M183" i="22"/>
  <c r="L183" i="22"/>
  <c r="K183" i="22"/>
  <c r="H183" i="22"/>
  <c r="M182" i="22"/>
  <c r="L182" i="22"/>
  <c r="K182" i="22"/>
  <c r="H182" i="22"/>
  <c r="M181" i="22"/>
  <c r="L181" i="22"/>
  <c r="K181" i="22"/>
  <c r="H181" i="22"/>
  <c r="M180" i="22"/>
  <c r="L180" i="22"/>
  <c r="K180" i="22"/>
  <c r="H180" i="22"/>
  <c r="M179" i="22"/>
  <c r="L179" i="22"/>
  <c r="K179" i="22"/>
  <c r="H179" i="22"/>
  <c r="M178" i="22"/>
  <c r="L178" i="22"/>
  <c r="K178" i="22"/>
  <c r="H178" i="22"/>
  <c r="M177" i="22"/>
  <c r="L177" i="22"/>
  <c r="K177" i="22"/>
  <c r="H177" i="22"/>
  <c r="M176" i="22"/>
  <c r="L176" i="22"/>
  <c r="K176" i="22"/>
  <c r="H176" i="22"/>
  <c r="M175" i="22"/>
  <c r="L175" i="22"/>
  <c r="K175" i="22"/>
  <c r="H175" i="22"/>
  <c r="M174" i="22"/>
  <c r="L174" i="22"/>
  <c r="K174" i="22"/>
  <c r="H174" i="22"/>
  <c r="M173" i="22"/>
  <c r="L173" i="22"/>
  <c r="K173" i="22"/>
  <c r="H173" i="22"/>
  <c r="M172" i="22"/>
  <c r="L172" i="22"/>
  <c r="K172" i="22"/>
  <c r="H172" i="22"/>
  <c r="M171" i="22"/>
  <c r="L171" i="22"/>
  <c r="K171" i="22"/>
  <c r="H171" i="22"/>
  <c r="M170" i="22"/>
  <c r="L170" i="22"/>
  <c r="K170" i="22"/>
  <c r="H170" i="22"/>
  <c r="M169" i="22"/>
  <c r="L169" i="22"/>
  <c r="K169" i="22"/>
  <c r="H169" i="22"/>
  <c r="M168" i="22"/>
  <c r="L168" i="22"/>
  <c r="K168" i="22"/>
  <c r="H168" i="22"/>
  <c r="M167" i="22"/>
  <c r="L167" i="22"/>
  <c r="K167" i="22"/>
  <c r="H167" i="22"/>
  <c r="M166" i="22"/>
  <c r="L166" i="22"/>
  <c r="K166" i="22"/>
  <c r="H166" i="22"/>
  <c r="M165" i="22"/>
  <c r="L165" i="22"/>
  <c r="K165" i="22"/>
  <c r="H165" i="22"/>
  <c r="M164" i="22"/>
  <c r="L164" i="22"/>
  <c r="K164" i="22"/>
  <c r="H164" i="22"/>
  <c r="M163" i="22"/>
  <c r="L163" i="22"/>
  <c r="K163" i="22"/>
  <c r="H163" i="22"/>
  <c r="M162" i="22"/>
  <c r="L162" i="22"/>
  <c r="K162" i="22"/>
  <c r="H162" i="22"/>
  <c r="M161" i="22"/>
  <c r="L161" i="22"/>
  <c r="K161" i="22"/>
  <c r="H161" i="22"/>
  <c r="M160" i="22"/>
  <c r="L160" i="22"/>
  <c r="K160" i="22"/>
  <c r="H160" i="22"/>
  <c r="M159" i="22"/>
  <c r="L159" i="22"/>
  <c r="K159" i="22"/>
  <c r="H159" i="22"/>
  <c r="M158" i="22"/>
  <c r="L158" i="22"/>
  <c r="K158" i="22"/>
  <c r="H158" i="22"/>
  <c r="M157" i="22"/>
  <c r="L157" i="22"/>
  <c r="K157" i="22"/>
  <c r="H157" i="22"/>
  <c r="M156" i="22"/>
  <c r="L156" i="22"/>
  <c r="K156" i="22"/>
  <c r="H156" i="22"/>
  <c r="M155" i="22"/>
  <c r="L155" i="22"/>
  <c r="K155" i="22"/>
  <c r="H155" i="22"/>
  <c r="M154" i="22"/>
  <c r="L154" i="22"/>
  <c r="K154" i="22"/>
  <c r="H154" i="22"/>
  <c r="M153" i="22"/>
  <c r="L153" i="22"/>
  <c r="K153" i="22"/>
  <c r="H153" i="22"/>
  <c r="M152" i="22"/>
  <c r="L152" i="22"/>
  <c r="K152" i="22"/>
  <c r="H152" i="22"/>
  <c r="M151" i="22"/>
  <c r="L151" i="22"/>
  <c r="K151" i="22"/>
  <c r="H151" i="22"/>
  <c r="M150" i="22"/>
  <c r="L150" i="22"/>
  <c r="K150" i="22"/>
  <c r="H150" i="22"/>
  <c r="M149" i="22"/>
  <c r="L149" i="22"/>
  <c r="K149" i="22"/>
  <c r="H149" i="22"/>
  <c r="M148" i="22"/>
  <c r="L148" i="22"/>
  <c r="K148" i="22"/>
  <c r="H148" i="22"/>
  <c r="M147" i="22"/>
  <c r="L147" i="22"/>
  <c r="K147" i="22"/>
  <c r="H147" i="22"/>
  <c r="M146" i="22"/>
  <c r="L146" i="22"/>
  <c r="K146" i="22"/>
  <c r="H146" i="22"/>
  <c r="M145" i="22"/>
  <c r="L145" i="22"/>
  <c r="K145" i="22"/>
  <c r="H145" i="22"/>
  <c r="M144" i="22"/>
  <c r="L144" i="22"/>
  <c r="K144" i="22"/>
  <c r="H144" i="22"/>
  <c r="M143" i="22"/>
  <c r="L143" i="22"/>
  <c r="K143" i="22"/>
  <c r="H143" i="22"/>
  <c r="M142" i="22"/>
  <c r="L142" i="22"/>
  <c r="K142" i="22"/>
  <c r="H142" i="22"/>
  <c r="M141" i="22"/>
  <c r="L141" i="22"/>
  <c r="K141" i="22"/>
  <c r="H141" i="22"/>
  <c r="M140" i="22"/>
  <c r="L140" i="22"/>
  <c r="K140" i="22"/>
  <c r="H140" i="22"/>
  <c r="M139" i="22"/>
  <c r="L139" i="22"/>
  <c r="K139" i="22"/>
  <c r="H139" i="22"/>
  <c r="M138" i="22"/>
  <c r="L138" i="22"/>
  <c r="K138" i="22"/>
  <c r="H138" i="22"/>
  <c r="M137" i="22"/>
  <c r="L137" i="22"/>
  <c r="K137" i="22"/>
  <c r="H137" i="22"/>
  <c r="M136" i="22"/>
  <c r="L136" i="22"/>
  <c r="K136" i="22"/>
  <c r="H136" i="22"/>
  <c r="M135" i="22"/>
  <c r="L135" i="22"/>
  <c r="K135" i="22"/>
  <c r="H135" i="22"/>
  <c r="M134" i="22"/>
  <c r="L134" i="22"/>
  <c r="K134" i="22"/>
  <c r="H134" i="22"/>
  <c r="M133" i="22"/>
  <c r="L133" i="22"/>
  <c r="K133" i="22"/>
  <c r="H133" i="22"/>
  <c r="M132" i="22"/>
  <c r="L132" i="22"/>
  <c r="K132" i="22"/>
  <c r="H132" i="22"/>
  <c r="M131" i="22"/>
  <c r="L131" i="22"/>
  <c r="K131" i="22"/>
  <c r="H131" i="22"/>
  <c r="M130" i="22"/>
  <c r="L130" i="22"/>
  <c r="K130" i="22"/>
  <c r="H130" i="22"/>
  <c r="M129" i="22"/>
  <c r="L129" i="22"/>
  <c r="K129" i="22"/>
  <c r="H129" i="22"/>
  <c r="M128" i="22"/>
  <c r="L128" i="22"/>
  <c r="K128" i="22"/>
  <c r="H128" i="22"/>
  <c r="M127" i="22"/>
  <c r="L127" i="22"/>
  <c r="K127" i="22"/>
  <c r="H127" i="22"/>
  <c r="M126" i="22"/>
  <c r="L126" i="22"/>
  <c r="K126" i="22"/>
  <c r="H126" i="22"/>
  <c r="M125" i="22"/>
  <c r="L125" i="22"/>
  <c r="K125" i="22"/>
  <c r="H125" i="22"/>
  <c r="M124" i="22"/>
  <c r="L124" i="22"/>
  <c r="K124" i="22"/>
  <c r="H124" i="22"/>
  <c r="M123" i="22"/>
  <c r="L123" i="22"/>
  <c r="K123" i="22"/>
  <c r="H123" i="22"/>
  <c r="M122" i="22"/>
  <c r="L122" i="22"/>
  <c r="K122" i="22"/>
  <c r="H122" i="22"/>
  <c r="M121" i="22"/>
  <c r="L121" i="22"/>
  <c r="K121" i="22"/>
  <c r="H121" i="22"/>
  <c r="M120" i="22"/>
  <c r="L120" i="22"/>
  <c r="K120" i="22"/>
  <c r="H120" i="22"/>
  <c r="M119" i="22"/>
  <c r="L119" i="22"/>
  <c r="K119" i="22"/>
  <c r="H119" i="22"/>
  <c r="M118" i="22"/>
  <c r="L118" i="22"/>
  <c r="K118" i="22"/>
  <c r="H118" i="22"/>
  <c r="M117" i="22"/>
  <c r="L117" i="22"/>
  <c r="K117" i="22"/>
  <c r="H117" i="22"/>
  <c r="M116" i="22"/>
  <c r="L116" i="22"/>
  <c r="K116" i="22"/>
  <c r="H116" i="22"/>
  <c r="M115" i="22"/>
  <c r="L115" i="22"/>
  <c r="K115" i="22"/>
  <c r="H115" i="22"/>
  <c r="M114" i="22"/>
  <c r="L114" i="22"/>
  <c r="K114" i="22"/>
  <c r="H114" i="22"/>
  <c r="M113" i="22"/>
  <c r="L113" i="22"/>
  <c r="K113" i="22"/>
  <c r="H113" i="22"/>
  <c r="M112" i="22"/>
  <c r="L112" i="22"/>
  <c r="K112" i="22"/>
  <c r="H112" i="22"/>
  <c r="I112" i="22" s="1"/>
  <c r="M111" i="22"/>
  <c r="L111" i="22"/>
  <c r="K111" i="22"/>
  <c r="H111" i="22"/>
  <c r="I111" i="22" s="1"/>
  <c r="M110" i="22"/>
  <c r="L110" i="22"/>
  <c r="K110" i="22"/>
  <c r="H110" i="22"/>
  <c r="I110" i="22" s="1"/>
  <c r="M109" i="22"/>
  <c r="L109" i="22"/>
  <c r="K109" i="22"/>
  <c r="H109" i="22"/>
  <c r="I109" i="22" s="1"/>
  <c r="M108" i="22"/>
  <c r="L108" i="22"/>
  <c r="K108" i="22"/>
  <c r="H108" i="22"/>
  <c r="I108" i="22" s="1"/>
  <c r="M107" i="22"/>
  <c r="L107" i="22"/>
  <c r="K107" i="22"/>
  <c r="H107" i="22"/>
  <c r="I107" i="22" s="1"/>
  <c r="M106" i="22"/>
  <c r="L106" i="22"/>
  <c r="K106" i="22"/>
  <c r="H106" i="22"/>
  <c r="I106" i="22" s="1"/>
  <c r="M105" i="22"/>
  <c r="L105" i="22"/>
  <c r="K105" i="22"/>
  <c r="H105" i="22"/>
  <c r="I105" i="22" s="1"/>
  <c r="M104" i="22"/>
  <c r="L104" i="22"/>
  <c r="K104" i="22"/>
  <c r="H104" i="22"/>
  <c r="I104" i="22" s="1"/>
  <c r="M103" i="22"/>
  <c r="L103" i="22"/>
  <c r="K103" i="22"/>
  <c r="H103" i="22"/>
  <c r="I103" i="22" s="1"/>
  <c r="M102" i="22"/>
  <c r="L102" i="22"/>
  <c r="K102" i="22"/>
  <c r="H102" i="22"/>
  <c r="I102" i="22" s="1"/>
  <c r="M101" i="22"/>
  <c r="L101" i="22"/>
  <c r="K101" i="22"/>
  <c r="H101" i="22"/>
  <c r="M100" i="22"/>
  <c r="L100" i="22"/>
  <c r="K100" i="22"/>
  <c r="H100" i="22"/>
  <c r="I100" i="22" s="1"/>
  <c r="M99" i="22"/>
  <c r="L99" i="22"/>
  <c r="K99" i="22"/>
  <c r="H99" i="22"/>
  <c r="I99" i="22" s="1"/>
  <c r="M98" i="22"/>
  <c r="L98" i="22"/>
  <c r="K98" i="22"/>
  <c r="H98" i="22"/>
  <c r="I98" i="22" s="1"/>
  <c r="M97" i="22"/>
  <c r="L97" i="22"/>
  <c r="K97" i="22"/>
  <c r="H97" i="22"/>
  <c r="I97" i="22" s="1"/>
  <c r="M96" i="22"/>
  <c r="L96" i="22"/>
  <c r="K96" i="22"/>
  <c r="H96" i="22"/>
  <c r="M95" i="22"/>
  <c r="L95" i="22"/>
  <c r="K95" i="22"/>
  <c r="H95" i="22"/>
  <c r="I95" i="22" s="1"/>
  <c r="M94" i="22"/>
  <c r="L94" i="22"/>
  <c r="K94" i="22"/>
  <c r="H94" i="22"/>
  <c r="I94" i="22" s="1"/>
  <c r="M93" i="22"/>
  <c r="L93" i="22"/>
  <c r="K93" i="22"/>
  <c r="H93" i="22"/>
  <c r="I93" i="22" s="1"/>
  <c r="M92" i="22"/>
  <c r="L92" i="22"/>
  <c r="K92" i="22"/>
  <c r="H92" i="22"/>
  <c r="M91" i="22"/>
  <c r="L91" i="22"/>
  <c r="K91" i="22"/>
  <c r="H91" i="22"/>
  <c r="M90" i="22"/>
  <c r="L90" i="22"/>
  <c r="K90" i="22"/>
  <c r="H90" i="22"/>
  <c r="I90" i="22" s="1"/>
  <c r="M89" i="22"/>
  <c r="L89" i="22"/>
  <c r="K89" i="22"/>
  <c r="H89" i="22"/>
  <c r="I89" i="22" s="1"/>
  <c r="M88" i="22"/>
  <c r="L88" i="22"/>
  <c r="K88" i="22"/>
  <c r="H88" i="22"/>
  <c r="I88" i="22" s="1"/>
  <c r="M87" i="22"/>
  <c r="L87" i="22"/>
  <c r="K87" i="22"/>
  <c r="H87" i="22"/>
  <c r="I87" i="22" s="1"/>
  <c r="M86" i="22"/>
  <c r="L86" i="22"/>
  <c r="K86" i="22"/>
  <c r="H86" i="22"/>
  <c r="I86" i="22" s="1"/>
  <c r="M85" i="22"/>
  <c r="L85" i="22"/>
  <c r="K85" i="22"/>
  <c r="H85" i="22"/>
  <c r="I85" i="22" s="1"/>
  <c r="M84" i="22"/>
  <c r="L84" i="22"/>
  <c r="K84" i="22"/>
  <c r="H84" i="22"/>
  <c r="I84" i="22" s="1"/>
  <c r="M83" i="22"/>
  <c r="L83" i="22"/>
  <c r="K83" i="22"/>
  <c r="H83" i="22"/>
  <c r="I83" i="22" s="1"/>
  <c r="M82" i="22"/>
  <c r="L82" i="22"/>
  <c r="K82" i="22"/>
  <c r="H82" i="22"/>
  <c r="I82" i="22" s="1"/>
  <c r="M81" i="22"/>
  <c r="L81" i="22"/>
  <c r="K81" i="22"/>
  <c r="H81" i="22"/>
  <c r="I81" i="22" s="1"/>
  <c r="M80" i="22"/>
  <c r="L80" i="22"/>
  <c r="K80" i="22"/>
  <c r="H80" i="22"/>
  <c r="I80" i="22" s="1"/>
  <c r="M79" i="22"/>
  <c r="L79" i="22"/>
  <c r="K79" i="22"/>
  <c r="H79" i="22"/>
  <c r="I79" i="22" s="1"/>
  <c r="M78" i="22"/>
  <c r="L78" i="22"/>
  <c r="K78" i="22"/>
  <c r="H78" i="22"/>
  <c r="I78" i="22" s="1"/>
  <c r="M77" i="22"/>
  <c r="L77" i="22"/>
  <c r="K77" i="22"/>
  <c r="H77" i="22"/>
  <c r="I77" i="22" s="1"/>
  <c r="M76" i="22"/>
  <c r="L76" i="22"/>
  <c r="K76" i="22"/>
  <c r="H76" i="22"/>
  <c r="I76" i="22" s="1"/>
  <c r="M75" i="22"/>
  <c r="L75" i="22"/>
  <c r="K75" i="22"/>
  <c r="H75" i="22"/>
  <c r="I75" i="22" s="1"/>
  <c r="M74" i="22"/>
  <c r="L74" i="22"/>
  <c r="K74" i="22"/>
  <c r="H74" i="22"/>
  <c r="I74" i="22" s="1"/>
  <c r="M73" i="22"/>
  <c r="L73" i="22"/>
  <c r="K73" i="22"/>
  <c r="H73" i="22"/>
  <c r="I73" i="22" s="1"/>
  <c r="M72" i="22"/>
  <c r="L72" i="22"/>
  <c r="K72" i="22"/>
  <c r="H72" i="22"/>
  <c r="I72" i="22" s="1"/>
  <c r="M71" i="22"/>
  <c r="L71" i="22"/>
  <c r="K71" i="22"/>
  <c r="H71" i="22"/>
  <c r="I71" i="22" s="1"/>
  <c r="M70" i="22"/>
  <c r="L70" i="22"/>
  <c r="K70" i="22"/>
  <c r="H70" i="22"/>
  <c r="I70" i="22" s="1"/>
  <c r="M69" i="22"/>
  <c r="L69" i="22"/>
  <c r="K69" i="22"/>
  <c r="H69" i="22"/>
  <c r="I69" i="22" s="1"/>
  <c r="M68" i="22"/>
  <c r="L68" i="22"/>
  <c r="K68" i="22"/>
  <c r="H68" i="22"/>
  <c r="I68" i="22" s="1"/>
  <c r="M67" i="22"/>
  <c r="L67" i="22"/>
  <c r="K67" i="22"/>
  <c r="H67" i="22"/>
  <c r="I67" i="22" s="1"/>
  <c r="M66" i="22"/>
  <c r="L66" i="22"/>
  <c r="K66" i="22"/>
  <c r="H66" i="22"/>
  <c r="I66" i="22" s="1"/>
  <c r="M65" i="22"/>
  <c r="L65" i="22"/>
  <c r="K65" i="22"/>
  <c r="H65" i="22"/>
  <c r="I65" i="22" s="1"/>
  <c r="M64" i="22"/>
  <c r="L64" i="22"/>
  <c r="K64" i="22"/>
  <c r="H64" i="22"/>
  <c r="I64" i="22" s="1"/>
  <c r="M63" i="22"/>
  <c r="L63" i="22"/>
  <c r="K63" i="22"/>
  <c r="H63" i="22"/>
  <c r="I63" i="22" s="1"/>
  <c r="M62" i="22"/>
  <c r="L62" i="22"/>
  <c r="K62" i="22"/>
  <c r="H62" i="22"/>
  <c r="I62" i="22" s="1"/>
  <c r="M61" i="22"/>
  <c r="L61" i="22"/>
  <c r="K61" i="22"/>
  <c r="H61" i="22"/>
  <c r="I61" i="22" s="1"/>
  <c r="M60" i="22"/>
  <c r="L60" i="22"/>
  <c r="K60" i="22"/>
  <c r="H60" i="22"/>
  <c r="I60" i="22" s="1"/>
  <c r="M59" i="22"/>
  <c r="L59" i="22"/>
  <c r="K59" i="22"/>
  <c r="H59" i="22"/>
  <c r="I59" i="22" s="1"/>
  <c r="M58" i="22"/>
  <c r="L58" i="22"/>
  <c r="K58" i="22"/>
  <c r="H58" i="22"/>
  <c r="I58" i="22" s="1"/>
  <c r="M57" i="22"/>
  <c r="L57" i="22"/>
  <c r="K57" i="22"/>
  <c r="H57" i="22"/>
  <c r="I57" i="22" s="1"/>
  <c r="M56" i="22"/>
  <c r="L56" i="22"/>
  <c r="K56" i="22"/>
  <c r="H56" i="22"/>
  <c r="I56" i="22" s="1"/>
  <c r="M55" i="22"/>
  <c r="L55" i="22"/>
  <c r="K55" i="22"/>
  <c r="H55" i="22"/>
  <c r="I55" i="22" s="1"/>
  <c r="M54" i="22"/>
  <c r="L54" i="22"/>
  <c r="K54" i="22"/>
  <c r="H54" i="22"/>
  <c r="I54" i="22" s="1"/>
  <c r="M53" i="22"/>
  <c r="L53" i="22"/>
  <c r="K53" i="22"/>
  <c r="H53" i="22"/>
  <c r="I53" i="22" s="1"/>
  <c r="M52" i="22"/>
  <c r="L52" i="22"/>
  <c r="K52" i="22"/>
  <c r="H52" i="22"/>
  <c r="I52" i="22" s="1"/>
  <c r="M51" i="22"/>
  <c r="L51" i="22"/>
  <c r="K51" i="22"/>
  <c r="H51" i="22"/>
  <c r="I51" i="22" s="1"/>
  <c r="M50" i="22"/>
  <c r="L50" i="22"/>
  <c r="K50" i="22"/>
  <c r="H50" i="22"/>
  <c r="I50" i="22" s="1"/>
  <c r="M49" i="22"/>
  <c r="L49" i="22"/>
  <c r="K49" i="22"/>
  <c r="H49" i="22"/>
  <c r="I49" i="22" s="1"/>
  <c r="M48" i="22"/>
  <c r="L48" i="22"/>
  <c r="K48" i="22"/>
  <c r="H48" i="22"/>
  <c r="I48" i="22" s="1"/>
  <c r="M47" i="22"/>
  <c r="L47" i="22"/>
  <c r="K47" i="22"/>
  <c r="H47" i="22"/>
  <c r="I47" i="22" s="1"/>
  <c r="M46" i="22"/>
  <c r="L46" i="22"/>
  <c r="K46" i="22"/>
  <c r="H46" i="22"/>
  <c r="I46" i="22" s="1"/>
  <c r="M45" i="22"/>
  <c r="L45" i="22"/>
  <c r="K45" i="22"/>
  <c r="H45" i="22"/>
  <c r="I45" i="22" s="1"/>
  <c r="M44" i="22"/>
  <c r="L44" i="22"/>
  <c r="K44" i="22"/>
  <c r="H44" i="22"/>
  <c r="I44" i="22" s="1"/>
  <c r="M43" i="22"/>
  <c r="L43" i="22"/>
  <c r="K43" i="22"/>
  <c r="H43" i="22"/>
  <c r="I43" i="22" s="1"/>
  <c r="M42" i="22"/>
  <c r="L42" i="22"/>
  <c r="K42" i="22"/>
  <c r="H42" i="22"/>
  <c r="I42" i="22" s="1"/>
  <c r="M41" i="22"/>
  <c r="L41" i="22"/>
  <c r="K41" i="22"/>
  <c r="H41" i="22"/>
  <c r="I41" i="22" s="1"/>
  <c r="M40" i="22"/>
  <c r="L40" i="22"/>
  <c r="K40" i="22"/>
  <c r="H40" i="22"/>
  <c r="I40" i="22" s="1"/>
  <c r="M39" i="22"/>
  <c r="L39" i="22"/>
  <c r="K39" i="22"/>
  <c r="H39" i="22"/>
  <c r="I39" i="22" s="1"/>
  <c r="M38" i="22"/>
  <c r="L38" i="22"/>
  <c r="K38" i="22"/>
  <c r="H38" i="22"/>
  <c r="I38" i="22" s="1"/>
  <c r="M37" i="22"/>
  <c r="L37" i="22"/>
  <c r="K37" i="22"/>
  <c r="H37" i="22"/>
  <c r="I37" i="22" s="1"/>
  <c r="M36" i="22"/>
  <c r="L36" i="22"/>
  <c r="K36" i="22"/>
  <c r="H36" i="22"/>
  <c r="I36" i="22" s="1"/>
  <c r="M35" i="22"/>
  <c r="L35" i="22"/>
  <c r="K35" i="22"/>
  <c r="H35" i="22"/>
  <c r="I35" i="22" s="1"/>
  <c r="M34" i="22"/>
  <c r="L34" i="22"/>
  <c r="K34" i="22"/>
  <c r="H34" i="22"/>
  <c r="I34" i="22" s="1"/>
  <c r="M33" i="22"/>
  <c r="L33" i="22"/>
  <c r="K33" i="22"/>
  <c r="H33" i="22"/>
  <c r="I33" i="22" s="1"/>
  <c r="M32" i="22"/>
  <c r="L32" i="22"/>
  <c r="K32" i="22"/>
  <c r="H32" i="22"/>
  <c r="I32" i="22" s="1"/>
  <c r="M31" i="22"/>
  <c r="L31" i="22"/>
  <c r="K31" i="22"/>
  <c r="H31" i="22"/>
  <c r="I31" i="22" s="1"/>
  <c r="M30" i="22"/>
  <c r="L30" i="22"/>
  <c r="K30" i="22"/>
  <c r="H30" i="22"/>
  <c r="I30" i="22" s="1"/>
  <c r="M29" i="22"/>
  <c r="L29" i="22"/>
  <c r="K29" i="22"/>
  <c r="H29" i="22"/>
  <c r="I29" i="22" s="1"/>
  <c r="M28" i="22"/>
  <c r="L28" i="22"/>
  <c r="K28" i="22"/>
  <c r="H28" i="22"/>
  <c r="I28" i="22" s="1"/>
  <c r="M27" i="22"/>
  <c r="L27" i="22"/>
  <c r="K27" i="22"/>
  <c r="H27" i="22"/>
  <c r="I27" i="22" s="1"/>
  <c r="M26" i="22"/>
  <c r="L26" i="22"/>
  <c r="K26" i="22"/>
  <c r="H26" i="22"/>
  <c r="I26" i="22" s="1"/>
  <c r="M25" i="22"/>
  <c r="L25" i="22"/>
  <c r="K25" i="22"/>
  <c r="H25" i="22"/>
  <c r="I25" i="22" s="1"/>
  <c r="M24" i="22"/>
  <c r="L24" i="22"/>
  <c r="K24" i="22"/>
  <c r="H24" i="22"/>
  <c r="I24" i="22" s="1"/>
  <c r="M23" i="22"/>
  <c r="L23" i="22"/>
  <c r="K23" i="22"/>
  <c r="H23" i="22"/>
  <c r="I23" i="22" s="1"/>
  <c r="M22" i="22"/>
  <c r="L22" i="22"/>
  <c r="K22" i="22"/>
  <c r="H22" i="22"/>
  <c r="I22" i="22" s="1"/>
  <c r="M21" i="22"/>
  <c r="L21" i="22"/>
  <c r="K21" i="22"/>
  <c r="H21" i="22"/>
  <c r="I21" i="22" s="1"/>
  <c r="M20" i="22"/>
  <c r="L20" i="22"/>
  <c r="K20" i="22"/>
  <c r="H20" i="22"/>
  <c r="I20" i="22" s="1"/>
  <c r="M19" i="22"/>
  <c r="L19" i="22"/>
  <c r="K19" i="22"/>
  <c r="H19" i="22"/>
  <c r="I19" i="22" s="1"/>
  <c r="M18" i="22"/>
  <c r="L18" i="22"/>
  <c r="K18" i="22"/>
  <c r="H18" i="22"/>
  <c r="I18" i="22" s="1"/>
  <c r="M17" i="22"/>
  <c r="L17" i="22"/>
  <c r="K17" i="22"/>
  <c r="H17" i="22"/>
  <c r="I17" i="22" s="1"/>
  <c r="M16" i="22"/>
  <c r="L16" i="22"/>
  <c r="K16" i="22"/>
  <c r="H16" i="22"/>
  <c r="I16" i="22" s="1"/>
  <c r="M15" i="22"/>
  <c r="L15" i="22"/>
  <c r="K15" i="22"/>
  <c r="H15" i="22"/>
  <c r="I15" i="22" s="1"/>
  <c r="M14" i="22"/>
  <c r="L14" i="22"/>
  <c r="K14" i="22"/>
  <c r="H14" i="22"/>
  <c r="I14" i="22" s="1"/>
  <c r="M13" i="22"/>
  <c r="L13" i="22"/>
  <c r="K13" i="22"/>
  <c r="H13" i="22"/>
  <c r="I13" i="22" s="1"/>
  <c r="M12" i="22"/>
  <c r="L12" i="22"/>
  <c r="K12" i="22"/>
  <c r="H12" i="22"/>
  <c r="I12" i="22" s="1"/>
  <c r="M11" i="22"/>
  <c r="L11" i="22"/>
  <c r="K11" i="22"/>
  <c r="H11" i="22"/>
  <c r="I11" i="22" s="1"/>
  <c r="M10" i="22"/>
  <c r="L10" i="22"/>
  <c r="K10" i="22"/>
  <c r="H10" i="22"/>
  <c r="I10" i="22" s="1"/>
  <c r="M9" i="22"/>
  <c r="L9" i="22"/>
  <c r="K9" i="22"/>
  <c r="H9" i="22"/>
  <c r="I9" i="22" s="1"/>
  <c r="M8" i="22"/>
  <c r="L8" i="22"/>
  <c r="K8" i="22"/>
  <c r="H8" i="22"/>
  <c r="I8" i="22" s="1"/>
  <c r="M7" i="22"/>
  <c r="L7" i="22"/>
  <c r="K7" i="22"/>
  <c r="H7" i="22"/>
  <c r="I7" i="22" s="1"/>
  <c r="M6" i="22"/>
  <c r="L6" i="22"/>
  <c r="K6" i="22"/>
  <c r="H6" i="22"/>
  <c r="I6" i="22" s="1"/>
  <c r="M5" i="22"/>
  <c r="L5" i="22"/>
  <c r="K5" i="22"/>
  <c r="H5" i="22"/>
  <c r="I5" i="22" s="1"/>
  <c r="M4" i="22"/>
  <c r="L4" i="22"/>
  <c r="K4" i="22"/>
  <c r="H4" i="22"/>
  <c r="I4" i="22" s="1"/>
  <c r="M3" i="22"/>
  <c r="L3" i="22"/>
  <c r="K3" i="22"/>
  <c r="H3" i="22"/>
  <c r="I3" i="22" s="1"/>
  <c r="M2" i="22"/>
  <c r="L2" i="22"/>
  <c r="K2" i="22"/>
  <c r="H2" i="22"/>
  <c r="I2" i="22" s="1"/>
  <c r="B753" i="21"/>
  <c r="L750" i="21"/>
  <c r="K750" i="21"/>
  <c r="H750" i="21"/>
  <c r="I750" i="21" s="1"/>
  <c r="L749" i="21"/>
  <c r="K749" i="21"/>
  <c r="H749" i="21"/>
  <c r="I749" i="21" s="1"/>
  <c r="L748" i="21"/>
  <c r="K748" i="21"/>
  <c r="H748" i="21"/>
  <c r="I748" i="21" s="1"/>
  <c r="L734" i="21"/>
  <c r="K734" i="21"/>
  <c r="H734" i="21"/>
  <c r="I734" i="21" s="1"/>
  <c r="L733" i="21"/>
  <c r="K733" i="21"/>
  <c r="H733" i="21"/>
  <c r="I733" i="21" s="1"/>
  <c r="L732" i="21"/>
  <c r="K732" i="21"/>
  <c r="H732" i="21"/>
  <c r="I732" i="21" s="1"/>
  <c r="L731" i="21"/>
  <c r="K731" i="21"/>
  <c r="H731" i="21"/>
  <c r="I731" i="21" s="1"/>
  <c r="L730" i="21"/>
  <c r="K730" i="21"/>
  <c r="H730" i="21"/>
  <c r="I730" i="21" s="1"/>
  <c r="L729" i="21"/>
  <c r="K729" i="21"/>
  <c r="H729" i="21"/>
  <c r="I729" i="21" s="1"/>
  <c r="L728" i="21"/>
  <c r="K728" i="21"/>
  <c r="H728" i="21"/>
  <c r="I728" i="21" s="1"/>
  <c r="L727" i="21"/>
  <c r="K727" i="21"/>
  <c r="H727" i="21"/>
  <c r="I727" i="21" s="1"/>
  <c r="L726" i="21"/>
  <c r="K726" i="21"/>
  <c r="H726" i="21"/>
  <c r="I726" i="21" s="1"/>
  <c r="L725" i="21"/>
  <c r="K725" i="21"/>
  <c r="H725" i="21"/>
  <c r="I725" i="21" s="1"/>
  <c r="L724" i="21"/>
  <c r="K724" i="21"/>
  <c r="H724" i="21"/>
  <c r="I724" i="21" s="1"/>
  <c r="L723" i="21"/>
  <c r="K723" i="21"/>
  <c r="H723" i="21"/>
  <c r="I723" i="21" s="1"/>
  <c r="L722" i="21"/>
  <c r="K722" i="21"/>
  <c r="H722" i="21"/>
  <c r="I722" i="21" s="1"/>
  <c r="L721" i="21"/>
  <c r="K721" i="21"/>
  <c r="H721" i="21"/>
  <c r="I721" i="21" s="1"/>
  <c r="L720" i="21"/>
  <c r="K720" i="21"/>
  <c r="H720" i="21"/>
  <c r="I720" i="21" s="1"/>
  <c r="L719" i="21"/>
  <c r="K719" i="21"/>
  <c r="H719" i="21"/>
  <c r="I719" i="21" s="1"/>
  <c r="L718" i="21"/>
  <c r="K718" i="21"/>
  <c r="H718" i="21"/>
  <c r="I718" i="21" s="1"/>
  <c r="L717" i="21"/>
  <c r="K717" i="21"/>
  <c r="H717" i="21"/>
  <c r="I717" i="21" s="1"/>
  <c r="L716" i="21"/>
  <c r="K716" i="21"/>
  <c r="H716" i="21"/>
  <c r="I716" i="21" s="1"/>
  <c r="L715" i="21"/>
  <c r="K715" i="21"/>
  <c r="H715" i="21"/>
  <c r="I715" i="21" s="1"/>
  <c r="L714" i="21"/>
  <c r="K714" i="21"/>
  <c r="H714" i="21"/>
  <c r="I714" i="21" s="1"/>
  <c r="L713" i="21"/>
  <c r="K713" i="21"/>
  <c r="H713" i="21"/>
  <c r="I713" i="21" s="1"/>
  <c r="L712" i="21"/>
  <c r="K712" i="21"/>
  <c r="H712" i="21"/>
  <c r="I712" i="21" s="1"/>
  <c r="L711" i="21"/>
  <c r="K711" i="21"/>
  <c r="H711" i="21"/>
  <c r="I711" i="21" s="1"/>
  <c r="L710" i="21"/>
  <c r="K710" i="21"/>
  <c r="H710" i="21"/>
  <c r="I710" i="21" s="1"/>
  <c r="L709" i="21"/>
  <c r="K709" i="21"/>
  <c r="H709" i="21"/>
  <c r="I709" i="21" s="1"/>
  <c r="L708" i="21"/>
  <c r="K708" i="21"/>
  <c r="H708" i="21"/>
  <c r="I708" i="21" s="1"/>
  <c r="L707" i="21"/>
  <c r="K707" i="21"/>
  <c r="H707" i="21"/>
  <c r="I707" i="21" s="1"/>
  <c r="L706" i="21"/>
  <c r="K706" i="21"/>
  <c r="H706" i="21"/>
  <c r="I706" i="21" s="1"/>
  <c r="L705" i="21"/>
  <c r="K705" i="21"/>
  <c r="H705" i="21"/>
  <c r="I705" i="21" s="1"/>
  <c r="L704" i="21"/>
  <c r="K704" i="21"/>
  <c r="H704" i="21"/>
  <c r="I704" i="21" s="1"/>
  <c r="L703" i="21"/>
  <c r="K703" i="21"/>
  <c r="H703" i="21"/>
  <c r="I703" i="21" s="1"/>
  <c r="L702" i="21"/>
  <c r="K702" i="21"/>
  <c r="H702" i="21"/>
  <c r="I702" i="21" s="1"/>
  <c r="L701" i="21"/>
  <c r="K701" i="21"/>
  <c r="H701" i="21"/>
  <c r="I701" i="21" s="1"/>
  <c r="L700" i="21"/>
  <c r="K700" i="21"/>
  <c r="H700" i="21"/>
  <c r="I700" i="21" s="1"/>
  <c r="L699" i="21"/>
  <c r="K699" i="21"/>
  <c r="H699" i="21"/>
  <c r="I699" i="21" s="1"/>
  <c r="L698" i="21"/>
  <c r="K698" i="21"/>
  <c r="H698" i="21"/>
  <c r="I698" i="21" s="1"/>
  <c r="L697" i="21"/>
  <c r="K697" i="21"/>
  <c r="H697" i="21"/>
  <c r="I697" i="21" s="1"/>
  <c r="L696" i="21"/>
  <c r="K696" i="21"/>
  <c r="H696" i="21"/>
  <c r="I696" i="21" s="1"/>
  <c r="L695" i="21"/>
  <c r="K695" i="21"/>
  <c r="H695" i="21"/>
  <c r="I695" i="21" s="1"/>
  <c r="L694" i="21"/>
  <c r="K694" i="21"/>
  <c r="H694" i="21"/>
  <c r="I694" i="21" s="1"/>
  <c r="L693" i="21"/>
  <c r="K693" i="21"/>
  <c r="H693" i="21"/>
  <c r="I693" i="21" s="1"/>
  <c r="L692" i="21"/>
  <c r="K692" i="21"/>
  <c r="H692" i="21"/>
  <c r="I692" i="21" s="1"/>
  <c r="L691" i="21"/>
  <c r="K691" i="21"/>
  <c r="H691" i="21"/>
  <c r="I691" i="21" s="1"/>
  <c r="L690" i="21"/>
  <c r="K690" i="21"/>
  <c r="H690" i="21"/>
  <c r="I690" i="21" s="1"/>
  <c r="L689" i="21"/>
  <c r="K689" i="21"/>
  <c r="H689" i="21"/>
  <c r="I689" i="21" s="1"/>
  <c r="L688" i="21"/>
  <c r="K688" i="21"/>
  <c r="H688" i="21"/>
  <c r="I688" i="21" s="1"/>
  <c r="L687" i="21"/>
  <c r="K687" i="21"/>
  <c r="H687" i="21"/>
  <c r="I687" i="21" s="1"/>
  <c r="L686" i="21"/>
  <c r="K686" i="21"/>
  <c r="H686" i="21"/>
  <c r="I686" i="21" s="1"/>
  <c r="L685" i="21"/>
  <c r="K685" i="21"/>
  <c r="H685" i="21"/>
  <c r="I685" i="21" s="1"/>
  <c r="L684" i="21"/>
  <c r="K684" i="21"/>
  <c r="H684" i="21"/>
  <c r="I684" i="21" s="1"/>
  <c r="L683" i="21"/>
  <c r="K683" i="21"/>
  <c r="H683" i="21"/>
  <c r="I683" i="21" s="1"/>
  <c r="L682" i="21"/>
  <c r="K682" i="21"/>
  <c r="H682" i="21"/>
  <c r="I682" i="21" s="1"/>
  <c r="L681" i="21"/>
  <c r="K681" i="21"/>
  <c r="H681" i="21"/>
  <c r="I681" i="21" s="1"/>
  <c r="L680" i="21"/>
  <c r="K680" i="21"/>
  <c r="H680" i="21"/>
  <c r="I680" i="21" s="1"/>
  <c r="L679" i="21"/>
  <c r="K679" i="21"/>
  <c r="H679" i="21"/>
  <c r="I679" i="21" s="1"/>
  <c r="L678" i="21"/>
  <c r="K678" i="21"/>
  <c r="H678" i="21"/>
  <c r="I678" i="21" s="1"/>
  <c r="L677" i="21"/>
  <c r="K677" i="21"/>
  <c r="H677" i="21"/>
  <c r="I677" i="21" s="1"/>
  <c r="L676" i="21"/>
  <c r="K676" i="21"/>
  <c r="H676" i="21"/>
  <c r="I676" i="21" s="1"/>
  <c r="L675" i="21"/>
  <c r="K675" i="21"/>
  <c r="H675" i="21"/>
  <c r="I675" i="21" s="1"/>
  <c r="L674" i="21"/>
  <c r="K674" i="21"/>
  <c r="H674" i="21"/>
  <c r="I674" i="21" s="1"/>
  <c r="L673" i="21"/>
  <c r="K673" i="21"/>
  <c r="H673" i="21"/>
  <c r="I673" i="21" s="1"/>
  <c r="L672" i="21"/>
  <c r="K672" i="21"/>
  <c r="H672" i="21"/>
  <c r="I672" i="21" s="1"/>
  <c r="L671" i="21"/>
  <c r="K671" i="21"/>
  <c r="H671" i="21"/>
  <c r="I671" i="21" s="1"/>
  <c r="L670" i="21"/>
  <c r="K670" i="21"/>
  <c r="H670" i="21"/>
  <c r="I670" i="21" s="1"/>
  <c r="L669" i="21"/>
  <c r="K669" i="21"/>
  <c r="H669" i="21"/>
  <c r="I669" i="21" s="1"/>
  <c r="L668" i="21"/>
  <c r="K668" i="21"/>
  <c r="H668" i="21"/>
  <c r="I668" i="21" s="1"/>
  <c r="L667" i="21"/>
  <c r="K667" i="21"/>
  <c r="H667" i="21"/>
  <c r="I667" i="21" s="1"/>
  <c r="L666" i="21"/>
  <c r="K666" i="21"/>
  <c r="H666" i="21"/>
  <c r="I666" i="21" s="1"/>
  <c r="L665" i="21"/>
  <c r="K665" i="21"/>
  <c r="H665" i="21"/>
  <c r="I665" i="21" s="1"/>
  <c r="L664" i="21"/>
  <c r="K664" i="21"/>
  <c r="H664" i="21"/>
  <c r="I664" i="21" s="1"/>
  <c r="L663" i="21"/>
  <c r="K663" i="21"/>
  <c r="H663" i="21"/>
  <c r="I663" i="21" s="1"/>
  <c r="L662" i="21"/>
  <c r="K662" i="21"/>
  <c r="H662" i="21"/>
  <c r="I662" i="21" s="1"/>
  <c r="L661" i="21"/>
  <c r="K661" i="21"/>
  <c r="H661" i="21"/>
  <c r="I661" i="21" s="1"/>
  <c r="L660" i="21"/>
  <c r="K660" i="21"/>
  <c r="H660" i="21"/>
  <c r="I660" i="21" s="1"/>
  <c r="L659" i="21"/>
  <c r="K659" i="21"/>
  <c r="H659" i="21"/>
  <c r="I659" i="21" s="1"/>
  <c r="L658" i="21"/>
  <c r="K658" i="21"/>
  <c r="H658" i="21"/>
  <c r="I658" i="21" s="1"/>
  <c r="L657" i="21"/>
  <c r="K657" i="21"/>
  <c r="H657" i="21"/>
  <c r="I657" i="21" s="1"/>
  <c r="L656" i="21"/>
  <c r="K656" i="21"/>
  <c r="H656" i="21"/>
  <c r="I656" i="21" s="1"/>
  <c r="L655" i="21"/>
  <c r="K655" i="21"/>
  <c r="H655" i="21"/>
  <c r="I655" i="21" s="1"/>
  <c r="L654" i="21"/>
  <c r="K654" i="21"/>
  <c r="H654" i="21"/>
  <c r="I654" i="21" s="1"/>
  <c r="L653" i="21"/>
  <c r="K653" i="21"/>
  <c r="H653" i="21"/>
  <c r="I653" i="21" s="1"/>
  <c r="L652" i="21"/>
  <c r="K652" i="21"/>
  <c r="H652" i="21"/>
  <c r="I652" i="21" s="1"/>
  <c r="L651" i="21"/>
  <c r="K651" i="21"/>
  <c r="H651" i="21"/>
  <c r="I651" i="21" s="1"/>
  <c r="L650" i="21"/>
  <c r="K650" i="21"/>
  <c r="H650" i="21"/>
  <c r="I650" i="21" s="1"/>
  <c r="L649" i="21"/>
  <c r="K649" i="21"/>
  <c r="H649" i="21"/>
  <c r="I649" i="21" s="1"/>
  <c r="L648" i="21"/>
  <c r="K648" i="21"/>
  <c r="H648" i="21"/>
  <c r="I648" i="21" s="1"/>
  <c r="L647" i="21"/>
  <c r="K647" i="21"/>
  <c r="H647" i="21"/>
  <c r="I647" i="21" s="1"/>
  <c r="L646" i="21"/>
  <c r="K646" i="21"/>
  <c r="H646" i="21"/>
  <c r="I646" i="21" s="1"/>
  <c r="L645" i="21"/>
  <c r="K645" i="21"/>
  <c r="H645" i="21"/>
  <c r="I645" i="21" s="1"/>
  <c r="L644" i="21"/>
  <c r="K644" i="21"/>
  <c r="H644" i="21"/>
  <c r="I644" i="21" s="1"/>
  <c r="L643" i="21"/>
  <c r="K643" i="21"/>
  <c r="H643" i="21"/>
  <c r="I643" i="21" s="1"/>
  <c r="L642" i="21"/>
  <c r="K642" i="21"/>
  <c r="H642" i="21"/>
  <c r="I642" i="21" s="1"/>
  <c r="L641" i="21"/>
  <c r="K641" i="21"/>
  <c r="H641" i="21"/>
  <c r="I641" i="21" s="1"/>
  <c r="L640" i="21"/>
  <c r="K640" i="21"/>
  <c r="H640" i="21"/>
  <c r="I640" i="21" s="1"/>
  <c r="L639" i="21"/>
  <c r="K639" i="21"/>
  <c r="H639" i="21"/>
  <c r="I639" i="21" s="1"/>
  <c r="L638" i="21"/>
  <c r="K638" i="21"/>
  <c r="H638" i="21"/>
  <c r="I638" i="21" s="1"/>
  <c r="L637" i="21"/>
  <c r="K637" i="21"/>
  <c r="H637" i="21"/>
  <c r="I637" i="21" s="1"/>
  <c r="L636" i="21"/>
  <c r="K636" i="21"/>
  <c r="H636" i="21"/>
  <c r="I636" i="21" s="1"/>
  <c r="L635" i="21"/>
  <c r="K635" i="21"/>
  <c r="H635" i="21"/>
  <c r="I635" i="21" s="1"/>
  <c r="L634" i="21"/>
  <c r="K634" i="21"/>
  <c r="H634" i="21"/>
  <c r="I634" i="21" s="1"/>
  <c r="L633" i="21"/>
  <c r="K633" i="21"/>
  <c r="H633" i="21"/>
  <c r="I633" i="21" s="1"/>
  <c r="L632" i="21"/>
  <c r="K632" i="21"/>
  <c r="H632" i="21"/>
  <c r="I632" i="21" s="1"/>
  <c r="L631" i="21"/>
  <c r="K631" i="21"/>
  <c r="H631" i="21"/>
  <c r="I631" i="21" s="1"/>
  <c r="L630" i="21"/>
  <c r="K630" i="21"/>
  <c r="H630" i="21"/>
  <c r="I630" i="21" s="1"/>
  <c r="L629" i="21"/>
  <c r="K629" i="21"/>
  <c r="H629" i="21"/>
  <c r="I629" i="21" s="1"/>
  <c r="L628" i="21"/>
  <c r="K628" i="21"/>
  <c r="H628" i="21"/>
  <c r="I628" i="21" s="1"/>
  <c r="L627" i="21"/>
  <c r="K627" i="21"/>
  <c r="H627" i="21"/>
  <c r="I627" i="21" s="1"/>
  <c r="L626" i="21"/>
  <c r="K626" i="21"/>
  <c r="H626" i="21"/>
  <c r="I626" i="21" s="1"/>
  <c r="L625" i="21"/>
  <c r="K625" i="21"/>
  <c r="H625" i="21"/>
  <c r="I625" i="21" s="1"/>
  <c r="L624" i="21"/>
  <c r="K624" i="21"/>
  <c r="H624" i="21"/>
  <c r="I624" i="21" s="1"/>
  <c r="L623" i="21"/>
  <c r="K623" i="21"/>
  <c r="H623" i="21"/>
  <c r="I623" i="21" s="1"/>
  <c r="L622" i="21"/>
  <c r="K622" i="21"/>
  <c r="H622" i="21"/>
  <c r="I622" i="21" s="1"/>
  <c r="L621" i="21"/>
  <c r="K621" i="21"/>
  <c r="H621" i="21"/>
  <c r="I621" i="21" s="1"/>
  <c r="L620" i="21"/>
  <c r="K620" i="21"/>
  <c r="H620" i="21"/>
  <c r="I620" i="21" s="1"/>
  <c r="L619" i="21"/>
  <c r="K619" i="21"/>
  <c r="H619" i="21"/>
  <c r="I619" i="21" s="1"/>
  <c r="L618" i="21"/>
  <c r="K618" i="21"/>
  <c r="H618" i="21"/>
  <c r="I618" i="21" s="1"/>
  <c r="L617" i="21"/>
  <c r="K617" i="21"/>
  <c r="H617" i="21"/>
  <c r="I617" i="21" s="1"/>
  <c r="L616" i="21"/>
  <c r="K616" i="21"/>
  <c r="H616" i="21"/>
  <c r="I616" i="21" s="1"/>
  <c r="L615" i="21"/>
  <c r="K615" i="21"/>
  <c r="H615" i="21"/>
  <c r="I615" i="21" s="1"/>
  <c r="L614" i="21"/>
  <c r="K614" i="21"/>
  <c r="H614" i="21"/>
  <c r="I614" i="21" s="1"/>
  <c r="L613" i="21"/>
  <c r="K613" i="21"/>
  <c r="H613" i="21"/>
  <c r="I613" i="21" s="1"/>
  <c r="L612" i="21"/>
  <c r="K612" i="21"/>
  <c r="H612" i="21"/>
  <c r="I612" i="21" s="1"/>
  <c r="L611" i="21"/>
  <c r="K611" i="21"/>
  <c r="H611" i="21"/>
  <c r="I611" i="21" s="1"/>
  <c r="L610" i="21"/>
  <c r="K610" i="21"/>
  <c r="H610" i="21"/>
  <c r="I610" i="21" s="1"/>
  <c r="L609" i="21"/>
  <c r="K609" i="21"/>
  <c r="H609" i="21"/>
  <c r="I609" i="21" s="1"/>
  <c r="L608" i="21"/>
  <c r="K608" i="21"/>
  <c r="H608" i="21"/>
  <c r="I608" i="21" s="1"/>
  <c r="L607" i="21"/>
  <c r="K607" i="21"/>
  <c r="H607" i="21"/>
  <c r="I607" i="21" s="1"/>
  <c r="L606" i="21"/>
  <c r="K606" i="21"/>
  <c r="H606" i="21"/>
  <c r="I606" i="21" s="1"/>
  <c r="L605" i="21"/>
  <c r="K605" i="21"/>
  <c r="H605" i="21"/>
  <c r="I605" i="21" s="1"/>
  <c r="L604" i="21"/>
  <c r="K604" i="21"/>
  <c r="H604" i="21"/>
  <c r="I604" i="21" s="1"/>
  <c r="L603" i="21"/>
  <c r="K603" i="21"/>
  <c r="H603" i="21"/>
  <c r="I603" i="21" s="1"/>
  <c r="L602" i="21"/>
  <c r="K602" i="21"/>
  <c r="H602" i="21"/>
  <c r="I602" i="21" s="1"/>
  <c r="L601" i="21"/>
  <c r="K601" i="21"/>
  <c r="H601" i="21"/>
  <c r="I601" i="21" s="1"/>
  <c r="L600" i="21"/>
  <c r="K600" i="21"/>
  <c r="H600" i="21"/>
  <c r="I600" i="21" s="1"/>
  <c r="L599" i="21"/>
  <c r="K599" i="21"/>
  <c r="H599" i="21"/>
  <c r="I599" i="21" s="1"/>
  <c r="L598" i="21"/>
  <c r="K598" i="21"/>
  <c r="H598" i="21"/>
  <c r="I598" i="21" s="1"/>
  <c r="L597" i="21"/>
  <c r="K597" i="21"/>
  <c r="H597" i="21"/>
  <c r="I597" i="21" s="1"/>
  <c r="L596" i="21"/>
  <c r="K596" i="21"/>
  <c r="H596" i="21"/>
  <c r="I596" i="21" s="1"/>
  <c r="L595" i="21"/>
  <c r="K595" i="21"/>
  <c r="H595" i="21"/>
  <c r="I595" i="21" s="1"/>
  <c r="L594" i="21"/>
  <c r="K594" i="21"/>
  <c r="H594" i="21"/>
  <c r="I594" i="21" s="1"/>
  <c r="L593" i="21"/>
  <c r="K593" i="21"/>
  <c r="H593" i="21"/>
  <c r="I593" i="21" s="1"/>
  <c r="L592" i="21"/>
  <c r="K592" i="21"/>
  <c r="H592" i="21"/>
  <c r="I592" i="21" s="1"/>
  <c r="L591" i="21"/>
  <c r="K591" i="21"/>
  <c r="H591" i="21"/>
  <c r="I591" i="21" s="1"/>
  <c r="L590" i="21"/>
  <c r="K590" i="21"/>
  <c r="H590" i="21"/>
  <c r="I590" i="21" s="1"/>
  <c r="L589" i="21"/>
  <c r="K589" i="21"/>
  <c r="H589" i="21"/>
  <c r="I589" i="21" s="1"/>
  <c r="L588" i="21"/>
  <c r="K588" i="21"/>
  <c r="H588" i="21"/>
  <c r="I588" i="21" s="1"/>
  <c r="L587" i="21"/>
  <c r="K587" i="21"/>
  <c r="H587" i="21"/>
  <c r="I587" i="21" s="1"/>
  <c r="L586" i="21"/>
  <c r="K586" i="21"/>
  <c r="H586" i="21"/>
  <c r="I586" i="21" s="1"/>
  <c r="L585" i="21"/>
  <c r="K585" i="21"/>
  <c r="H585" i="21"/>
  <c r="I585" i="21" s="1"/>
  <c r="L584" i="21"/>
  <c r="K584" i="21"/>
  <c r="H584" i="21"/>
  <c r="I584" i="21" s="1"/>
  <c r="L583" i="21"/>
  <c r="K583" i="21"/>
  <c r="H583" i="21"/>
  <c r="I583" i="21" s="1"/>
  <c r="L582" i="21"/>
  <c r="K582" i="21"/>
  <c r="H582" i="21"/>
  <c r="I582" i="21" s="1"/>
  <c r="L581" i="21"/>
  <c r="K581" i="21"/>
  <c r="H581" i="21"/>
  <c r="I581" i="21" s="1"/>
  <c r="L580" i="21"/>
  <c r="K580" i="21"/>
  <c r="H580" i="21"/>
  <c r="I580" i="21" s="1"/>
  <c r="L579" i="21"/>
  <c r="K579" i="21"/>
  <c r="H579" i="21"/>
  <c r="I579" i="21" s="1"/>
  <c r="L578" i="21"/>
  <c r="K578" i="21"/>
  <c r="H578" i="21"/>
  <c r="I578" i="21" s="1"/>
  <c r="L577" i="21"/>
  <c r="K577" i="21"/>
  <c r="H577" i="21"/>
  <c r="I577" i="21" s="1"/>
  <c r="L576" i="21"/>
  <c r="K576" i="21"/>
  <c r="H576" i="21"/>
  <c r="I576" i="21" s="1"/>
  <c r="L575" i="21"/>
  <c r="K575" i="21"/>
  <c r="H575" i="21"/>
  <c r="I575" i="21" s="1"/>
  <c r="L574" i="21"/>
  <c r="K574" i="21"/>
  <c r="H574" i="21"/>
  <c r="I574" i="21" s="1"/>
  <c r="L573" i="21"/>
  <c r="K573" i="21"/>
  <c r="H573" i="21"/>
  <c r="I573" i="21" s="1"/>
  <c r="L572" i="21"/>
  <c r="K572" i="21"/>
  <c r="H572" i="21"/>
  <c r="I572" i="21" s="1"/>
  <c r="L571" i="21"/>
  <c r="K571" i="21"/>
  <c r="H571" i="21"/>
  <c r="I571" i="21" s="1"/>
  <c r="L570" i="21"/>
  <c r="K570" i="21"/>
  <c r="H570" i="21"/>
  <c r="I570" i="21" s="1"/>
  <c r="L569" i="21"/>
  <c r="K569" i="21"/>
  <c r="H569" i="21"/>
  <c r="I569" i="21" s="1"/>
  <c r="L568" i="21"/>
  <c r="K568" i="21"/>
  <c r="H568" i="21"/>
  <c r="I568" i="21" s="1"/>
  <c r="L567" i="21"/>
  <c r="K567" i="21"/>
  <c r="H567" i="21"/>
  <c r="I567" i="21" s="1"/>
  <c r="L566" i="21"/>
  <c r="K566" i="21"/>
  <c r="H566" i="21"/>
  <c r="I566" i="21" s="1"/>
  <c r="L565" i="21"/>
  <c r="K565" i="21"/>
  <c r="H565" i="21"/>
  <c r="I565" i="21" s="1"/>
  <c r="L564" i="21"/>
  <c r="K564" i="21"/>
  <c r="H564" i="21"/>
  <c r="I564" i="21" s="1"/>
  <c r="L563" i="21"/>
  <c r="K563" i="21"/>
  <c r="H563" i="21"/>
  <c r="I563" i="21" s="1"/>
  <c r="L562" i="21"/>
  <c r="K562" i="21"/>
  <c r="H562" i="21"/>
  <c r="I562" i="21" s="1"/>
  <c r="L561" i="21"/>
  <c r="K561" i="21"/>
  <c r="H561" i="21"/>
  <c r="I561" i="21" s="1"/>
  <c r="L560" i="21"/>
  <c r="K560" i="21"/>
  <c r="H560" i="21"/>
  <c r="I560" i="21" s="1"/>
  <c r="L559" i="21"/>
  <c r="K559" i="21"/>
  <c r="H559" i="21"/>
  <c r="I559" i="21" s="1"/>
  <c r="L558" i="21"/>
  <c r="K558" i="21"/>
  <c r="H558" i="21"/>
  <c r="I558" i="21" s="1"/>
  <c r="L557" i="21"/>
  <c r="K557" i="21"/>
  <c r="H557" i="21"/>
  <c r="I557" i="21" s="1"/>
  <c r="L556" i="21"/>
  <c r="K556" i="21"/>
  <c r="H556" i="21"/>
  <c r="I556" i="21" s="1"/>
  <c r="L555" i="21"/>
  <c r="K555" i="21"/>
  <c r="H555" i="21"/>
  <c r="I555" i="21" s="1"/>
  <c r="L554" i="21"/>
  <c r="K554" i="21"/>
  <c r="H554" i="21"/>
  <c r="I554" i="21" s="1"/>
  <c r="L553" i="21"/>
  <c r="K553" i="21"/>
  <c r="H553" i="21"/>
  <c r="I553" i="21" s="1"/>
  <c r="L552" i="21"/>
  <c r="K552" i="21"/>
  <c r="H552" i="21"/>
  <c r="I552" i="21" s="1"/>
  <c r="L551" i="21"/>
  <c r="K551" i="21"/>
  <c r="H551" i="21"/>
  <c r="I551" i="21" s="1"/>
  <c r="L550" i="21"/>
  <c r="K550" i="21"/>
  <c r="H550" i="21"/>
  <c r="I550" i="21" s="1"/>
  <c r="L549" i="21"/>
  <c r="K549" i="21"/>
  <c r="H549" i="21"/>
  <c r="I549" i="21" s="1"/>
  <c r="L548" i="21"/>
  <c r="K548" i="21"/>
  <c r="H548" i="21"/>
  <c r="I548" i="21" s="1"/>
  <c r="L547" i="21"/>
  <c r="K547" i="21"/>
  <c r="H547" i="21"/>
  <c r="I547" i="21" s="1"/>
  <c r="L546" i="21"/>
  <c r="K546" i="21"/>
  <c r="H546" i="21"/>
  <c r="I546" i="21" s="1"/>
  <c r="L545" i="21"/>
  <c r="K545" i="21"/>
  <c r="H545" i="21"/>
  <c r="I545" i="21" s="1"/>
  <c r="L544" i="21"/>
  <c r="K544" i="21"/>
  <c r="H544" i="21"/>
  <c r="I544" i="21" s="1"/>
  <c r="L543" i="21"/>
  <c r="K543" i="21"/>
  <c r="H543" i="21"/>
  <c r="I543" i="21" s="1"/>
  <c r="L542" i="21"/>
  <c r="K542" i="21"/>
  <c r="H542" i="21"/>
  <c r="I542" i="21" s="1"/>
  <c r="L541" i="21"/>
  <c r="K541" i="21"/>
  <c r="H541" i="21"/>
  <c r="I541" i="21" s="1"/>
  <c r="L540" i="21"/>
  <c r="K540" i="21"/>
  <c r="H540" i="21"/>
  <c r="I540" i="21" s="1"/>
  <c r="L539" i="21"/>
  <c r="K539" i="21"/>
  <c r="H539" i="21"/>
  <c r="I539" i="21" s="1"/>
  <c r="L538" i="21"/>
  <c r="K538" i="21"/>
  <c r="H538" i="21"/>
  <c r="I538" i="21" s="1"/>
  <c r="L537" i="21"/>
  <c r="K537" i="21"/>
  <c r="H537" i="21"/>
  <c r="I537" i="21" s="1"/>
  <c r="L536" i="21"/>
  <c r="K536" i="21"/>
  <c r="H536" i="21"/>
  <c r="I536" i="21" s="1"/>
  <c r="L535" i="21"/>
  <c r="K535" i="21"/>
  <c r="H535" i="21"/>
  <c r="I535" i="21" s="1"/>
  <c r="L534" i="21"/>
  <c r="K534" i="21"/>
  <c r="H534" i="21"/>
  <c r="I534" i="21" s="1"/>
  <c r="L533" i="21"/>
  <c r="K533" i="21"/>
  <c r="H533" i="21"/>
  <c r="I533" i="21" s="1"/>
  <c r="L532" i="21"/>
  <c r="K532" i="21"/>
  <c r="H532" i="21"/>
  <c r="I532" i="21" s="1"/>
  <c r="L531" i="21"/>
  <c r="K531" i="21"/>
  <c r="H531" i="21"/>
  <c r="I531" i="21" s="1"/>
  <c r="L530" i="21"/>
  <c r="K530" i="21"/>
  <c r="H530" i="21"/>
  <c r="I530" i="21" s="1"/>
  <c r="L529" i="21"/>
  <c r="K529" i="21"/>
  <c r="H529" i="21"/>
  <c r="I529" i="21" s="1"/>
  <c r="L528" i="21"/>
  <c r="K528" i="21"/>
  <c r="H528" i="21"/>
  <c r="I528" i="21" s="1"/>
  <c r="L527" i="21"/>
  <c r="K527" i="21"/>
  <c r="H527" i="21"/>
  <c r="I527" i="21" s="1"/>
  <c r="L526" i="21"/>
  <c r="K526" i="21"/>
  <c r="H526" i="21"/>
  <c r="I526" i="21" s="1"/>
  <c r="L525" i="21"/>
  <c r="K525" i="21"/>
  <c r="H525" i="21"/>
  <c r="I525" i="21" s="1"/>
  <c r="L524" i="21"/>
  <c r="K524" i="21"/>
  <c r="H524" i="21"/>
  <c r="I524" i="21" s="1"/>
  <c r="L523" i="21"/>
  <c r="K523" i="21"/>
  <c r="H523" i="21"/>
  <c r="I523" i="21" s="1"/>
  <c r="L522" i="21"/>
  <c r="K522" i="21"/>
  <c r="H522" i="21"/>
  <c r="I522" i="21" s="1"/>
  <c r="L521" i="21"/>
  <c r="K521" i="21"/>
  <c r="H521" i="21"/>
  <c r="I521" i="21" s="1"/>
  <c r="L520" i="21"/>
  <c r="K520" i="21"/>
  <c r="H520" i="21"/>
  <c r="I520" i="21" s="1"/>
  <c r="L519" i="21"/>
  <c r="K519" i="21"/>
  <c r="H519" i="21"/>
  <c r="I519" i="21" s="1"/>
  <c r="L518" i="21"/>
  <c r="K518" i="21"/>
  <c r="H518" i="21"/>
  <c r="I518" i="21" s="1"/>
  <c r="L517" i="21"/>
  <c r="K517" i="21"/>
  <c r="H517" i="21"/>
  <c r="I517" i="21" s="1"/>
  <c r="L516" i="21"/>
  <c r="K516" i="21"/>
  <c r="H516" i="21"/>
  <c r="I516" i="21" s="1"/>
  <c r="L515" i="21"/>
  <c r="K515" i="21"/>
  <c r="H515" i="21"/>
  <c r="I515" i="21" s="1"/>
  <c r="L514" i="21"/>
  <c r="K514" i="21"/>
  <c r="H514" i="21"/>
  <c r="I514" i="21" s="1"/>
  <c r="L513" i="21"/>
  <c r="K513" i="21"/>
  <c r="H513" i="21"/>
  <c r="I513" i="21" s="1"/>
  <c r="L512" i="21"/>
  <c r="K512" i="21"/>
  <c r="H512" i="21"/>
  <c r="I512" i="21" s="1"/>
  <c r="L511" i="21"/>
  <c r="K511" i="21"/>
  <c r="H511" i="21"/>
  <c r="I511" i="21" s="1"/>
  <c r="L510" i="21"/>
  <c r="K510" i="21"/>
  <c r="H510" i="21"/>
  <c r="I510" i="21" s="1"/>
  <c r="L509" i="21"/>
  <c r="K509" i="21"/>
  <c r="H509" i="21"/>
  <c r="I509" i="21" s="1"/>
  <c r="L508" i="21"/>
  <c r="K508" i="21"/>
  <c r="H508" i="21"/>
  <c r="I508" i="21" s="1"/>
  <c r="L507" i="21"/>
  <c r="K507" i="21"/>
  <c r="H507" i="21"/>
  <c r="I507" i="21" s="1"/>
  <c r="L506" i="21"/>
  <c r="K506" i="21"/>
  <c r="H506" i="21"/>
  <c r="I506" i="21" s="1"/>
  <c r="L505" i="21"/>
  <c r="K505" i="21"/>
  <c r="H505" i="21"/>
  <c r="I505" i="21" s="1"/>
  <c r="L504" i="21"/>
  <c r="K504" i="21"/>
  <c r="H504" i="21"/>
  <c r="I504" i="21" s="1"/>
  <c r="L503" i="21"/>
  <c r="K503" i="21"/>
  <c r="H503" i="21"/>
  <c r="I503" i="21" s="1"/>
  <c r="L502" i="21"/>
  <c r="K502" i="21"/>
  <c r="H502" i="21"/>
  <c r="I502" i="21" s="1"/>
  <c r="L501" i="21"/>
  <c r="K501" i="21"/>
  <c r="H501" i="21"/>
  <c r="I501" i="21" s="1"/>
  <c r="L500" i="21"/>
  <c r="K500" i="21"/>
  <c r="H500" i="21"/>
  <c r="I500" i="21" s="1"/>
  <c r="L499" i="21"/>
  <c r="K499" i="21"/>
  <c r="H499" i="21"/>
  <c r="I499" i="21" s="1"/>
  <c r="L498" i="21"/>
  <c r="K498" i="21"/>
  <c r="H498" i="21"/>
  <c r="I498" i="21" s="1"/>
  <c r="L497" i="21"/>
  <c r="K497" i="21"/>
  <c r="H497" i="21"/>
  <c r="I497" i="21" s="1"/>
  <c r="L496" i="21"/>
  <c r="K496" i="21"/>
  <c r="H496" i="21"/>
  <c r="I496" i="21" s="1"/>
  <c r="L495" i="21"/>
  <c r="K495" i="21"/>
  <c r="H495" i="21"/>
  <c r="I495" i="21" s="1"/>
  <c r="L494" i="21"/>
  <c r="K494" i="21"/>
  <c r="H494" i="21"/>
  <c r="I494" i="21" s="1"/>
  <c r="L493" i="21"/>
  <c r="K493" i="21"/>
  <c r="H493" i="21"/>
  <c r="I493" i="21" s="1"/>
  <c r="L492" i="21"/>
  <c r="K492" i="21"/>
  <c r="H492" i="21"/>
  <c r="I492" i="21" s="1"/>
  <c r="L491" i="21"/>
  <c r="K491" i="21"/>
  <c r="H491" i="21"/>
  <c r="I491" i="21" s="1"/>
  <c r="L490" i="21"/>
  <c r="K490" i="21"/>
  <c r="H490" i="21"/>
  <c r="I490" i="21" s="1"/>
  <c r="L489" i="21"/>
  <c r="K489" i="21"/>
  <c r="H489" i="21"/>
  <c r="I489" i="21" s="1"/>
  <c r="L488" i="21"/>
  <c r="K488" i="21"/>
  <c r="H488" i="21"/>
  <c r="I488" i="21" s="1"/>
  <c r="L487" i="21"/>
  <c r="K487" i="21"/>
  <c r="H487" i="21"/>
  <c r="I487" i="21" s="1"/>
  <c r="L486" i="21"/>
  <c r="K486" i="21"/>
  <c r="H486" i="21"/>
  <c r="I486" i="21" s="1"/>
  <c r="L485" i="21"/>
  <c r="K485" i="21"/>
  <c r="H485" i="21"/>
  <c r="I485" i="21" s="1"/>
  <c r="L484" i="21"/>
  <c r="K484" i="21"/>
  <c r="H484" i="21"/>
  <c r="I484" i="21" s="1"/>
  <c r="L483" i="21"/>
  <c r="K483" i="21"/>
  <c r="H483" i="21"/>
  <c r="I483" i="21" s="1"/>
  <c r="L482" i="21"/>
  <c r="K482" i="21"/>
  <c r="H482" i="21"/>
  <c r="I482" i="21" s="1"/>
  <c r="L481" i="21"/>
  <c r="K481" i="21"/>
  <c r="H481" i="21"/>
  <c r="I481" i="21" s="1"/>
  <c r="L480" i="21"/>
  <c r="K480" i="21"/>
  <c r="H480" i="21"/>
  <c r="I480" i="21" s="1"/>
  <c r="L479" i="21"/>
  <c r="K479" i="21"/>
  <c r="H479" i="21"/>
  <c r="I479" i="21" s="1"/>
  <c r="L478" i="21"/>
  <c r="K478" i="21"/>
  <c r="H478" i="21"/>
  <c r="I478" i="21" s="1"/>
  <c r="L477" i="21"/>
  <c r="K477" i="21"/>
  <c r="H477" i="21"/>
  <c r="I477" i="21" s="1"/>
  <c r="L476" i="21"/>
  <c r="K476" i="21"/>
  <c r="H476" i="21"/>
  <c r="I476" i="21" s="1"/>
  <c r="L475" i="21"/>
  <c r="K475" i="21"/>
  <c r="H475" i="21"/>
  <c r="I475" i="21" s="1"/>
  <c r="L474" i="21"/>
  <c r="K474" i="21"/>
  <c r="H474" i="21"/>
  <c r="I474" i="21" s="1"/>
  <c r="L473" i="21"/>
  <c r="K473" i="21"/>
  <c r="H473" i="21"/>
  <c r="I473" i="21" s="1"/>
  <c r="L472" i="21"/>
  <c r="K472" i="21"/>
  <c r="H472" i="21"/>
  <c r="I472" i="21" s="1"/>
  <c r="L471" i="21"/>
  <c r="K471" i="21"/>
  <c r="H471" i="21"/>
  <c r="I471" i="21" s="1"/>
  <c r="L470" i="21"/>
  <c r="K470" i="21"/>
  <c r="H470" i="21"/>
  <c r="I470" i="21" s="1"/>
  <c r="L469" i="21"/>
  <c r="K469" i="21"/>
  <c r="H469" i="21"/>
  <c r="I469" i="21" s="1"/>
  <c r="L468" i="21"/>
  <c r="K468" i="21"/>
  <c r="H468" i="21"/>
  <c r="I468" i="21" s="1"/>
  <c r="L467" i="21"/>
  <c r="K467" i="21"/>
  <c r="H467" i="21"/>
  <c r="I467" i="21" s="1"/>
  <c r="L466" i="21"/>
  <c r="K466" i="21"/>
  <c r="H466" i="21"/>
  <c r="I466" i="21" s="1"/>
  <c r="L465" i="21"/>
  <c r="K465" i="21"/>
  <c r="H465" i="21"/>
  <c r="I465" i="21" s="1"/>
  <c r="L464" i="21"/>
  <c r="K464" i="21"/>
  <c r="H464" i="21"/>
  <c r="I464" i="21" s="1"/>
  <c r="L463" i="21"/>
  <c r="K463" i="21"/>
  <c r="H463" i="21"/>
  <c r="I463" i="21" s="1"/>
  <c r="L462" i="21"/>
  <c r="K462" i="21"/>
  <c r="H462" i="21"/>
  <c r="I462" i="21" s="1"/>
  <c r="L461" i="21"/>
  <c r="K461" i="21"/>
  <c r="H461" i="21"/>
  <c r="I461" i="21" s="1"/>
  <c r="L460" i="21"/>
  <c r="K460" i="21"/>
  <c r="H460" i="21"/>
  <c r="I460" i="21" s="1"/>
  <c r="L459" i="21"/>
  <c r="K459" i="21"/>
  <c r="H459" i="21"/>
  <c r="I459" i="21" s="1"/>
  <c r="L458" i="21"/>
  <c r="K458" i="21"/>
  <c r="H458" i="21"/>
  <c r="I458" i="21" s="1"/>
  <c r="L457" i="21"/>
  <c r="K457" i="21"/>
  <c r="H457" i="21"/>
  <c r="I457" i="21" s="1"/>
  <c r="L456" i="21"/>
  <c r="K456" i="21"/>
  <c r="H456" i="21"/>
  <c r="I456" i="21" s="1"/>
  <c r="L455" i="21"/>
  <c r="K455" i="21"/>
  <c r="H455" i="21"/>
  <c r="I455" i="21" s="1"/>
  <c r="L454" i="21"/>
  <c r="K454" i="21"/>
  <c r="H454" i="21"/>
  <c r="I454" i="21" s="1"/>
  <c r="L453" i="21"/>
  <c r="K453" i="21"/>
  <c r="H453" i="21"/>
  <c r="I453" i="21" s="1"/>
  <c r="L452" i="21"/>
  <c r="K452" i="21"/>
  <c r="H452" i="21"/>
  <c r="I452" i="21" s="1"/>
  <c r="L451" i="21"/>
  <c r="K451" i="21"/>
  <c r="H451" i="21"/>
  <c r="I451" i="21" s="1"/>
  <c r="L450" i="21"/>
  <c r="K450" i="21"/>
  <c r="H450" i="21"/>
  <c r="I450" i="21" s="1"/>
  <c r="L449" i="21"/>
  <c r="K449" i="21"/>
  <c r="H449" i="21"/>
  <c r="I449" i="21" s="1"/>
  <c r="L448" i="21"/>
  <c r="K448" i="21"/>
  <c r="H448" i="21"/>
  <c r="I448" i="21" s="1"/>
  <c r="L447" i="21"/>
  <c r="K447" i="21"/>
  <c r="H447" i="21"/>
  <c r="I447" i="21" s="1"/>
  <c r="L446" i="21"/>
  <c r="K446" i="21"/>
  <c r="H446" i="21"/>
  <c r="I446" i="21" s="1"/>
  <c r="L445" i="21"/>
  <c r="K445" i="21"/>
  <c r="H445" i="21"/>
  <c r="I445" i="21" s="1"/>
  <c r="L444" i="21"/>
  <c r="K444" i="21"/>
  <c r="H444" i="21"/>
  <c r="I444" i="21" s="1"/>
  <c r="L443" i="21"/>
  <c r="K443" i="21"/>
  <c r="H443" i="21"/>
  <c r="I443" i="21" s="1"/>
  <c r="L442" i="21"/>
  <c r="K442" i="21"/>
  <c r="H442" i="21"/>
  <c r="I442" i="21" s="1"/>
  <c r="L441" i="21"/>
  <c r="K441" i="21"/>
  <c r="H441" i="21"/>
  <c r="I441" i="21" s="1"/>
  <c r="L440" i="21"/>
  <c r="K440" i="21"/>
  <c r="H440" i="21"/>
  <c r="I440" i="21" s="1"/>
  <c r="L439" i="21"/>
  <c r="K439" i="21"/>
  <c r="H439" i="21"/>
  <c r="I439" i="21" s="1"/>
  <c r="L438" i="21"/>
  <c r="K438" i="21"/>
  <c r="H438" i="21"/>
  <c r="I438" i="21" s="1"/>
  <c r="L437" i="21"/>
  <c r="K437" i="21"/>
  <c r="H437" i="21"/>
  <c r="I437" i="21" s="1"/>
  <c r="L436" i="21"/>
  <c r="K436" i="21"/>
  <c r="H436" i="21"/>
  <c r="I436" i="21" s="1"/>
  <c r="L435" i="21"/>
  <c r="K435" i="21"/>
  <c r="H435" i="21"/>
  <c r="I435" i="21" s="1"/>
  <c r="L434" i="21"/>
  <c r="K434" i="21"/>
  <c r="H434" i="21"/>
  <c r="I434" i="21" s="1"/>
  <c r="L433" i="21"/>
  <c r="K433" i="21"/>
  <c r="H433" i="21"/>
  <c r="I433" i="21" s="1"/>
  <c r="L432" i="21"/>
  <c r="K432" i="21"/>
  <c r="H432" i="21"/>
  <c r="I432" i="21" s="1"/>
  <c r="L431" i="21"/>
  <c r="K431" i="21"/>
  <c r="H431" i="21"/>
  <c r="I431" i="21" s="1"/>
  <c r="L430" i="21"/>
  <c r="K430" i="21"/>
  <c r="H430" i="21"/>
  <c r="I430" i="21" s="1"/>
  <c r="L429" i="21"/>
  <c r="K429" i="21"/>
  <c r="H429" i="21"/>
  <c r="I429" i="21" s="1"/>
  <c r="L428" i="21"/>
  <c r="K428" i="21"/>
  <c r="H428" i="21"/>
  <c r="I428" i="21" s="1"/>
  <c r="L427" i="21"/>
  <c r="K427" i="21"/>
  <c r="H427" i="21"/>
  <c r="I427" i="21" s="1"/>
  <c r="L426" i="21"/>
  <c r="K426" i="21"/>
  <c r="H426" i="21"/>
  <c r="I426" i="21" s="1"/>
  <c r="L425" i="21"/>
  <c r="K425" i="21"/>
  <c r="H425" i="21"/>
  <c r="I425" i="21" s="1"/>
  <c r="L424" i="21"/>
  <c r="K424" i="21"/>
  <c r="H424" i="21"/>
  <c r="I424" i="21" s="1"/>
  <c r="L423" i="21"/>
  <c r="K423" i="21"/>
  <c r="H423" i="21"/>
  <c r="I423" i="21" s="1"/>
  <c r="L422" i="21"/>
  <c r="K422" i="21"/>
  <c r="H422" i="21"/>
  <c r="I422" i="21" s="1"/>
  <c r="L421" i="21"/>
  <c r="K421" i="21"/>
  <c r="H421" i="21"/>
  <c r="I421" i="21" s="1"/>
  <c r="L420" i="21"/>
  <c r="K420" i="21"/>
  <c r="H420" i="21"/>
  <c r="I420" i="21" s="1"/>
  <c r="L419" i="21"/>
  <c r="K419" i="21"/>
  <c r="H419" i="21"/>
  <c r="I419" i="21" s="1"/>
  <c r="L418" i="21"/>
  <c r="K418" i="21"/>
  <c r="H418" i="21"/>
  <c r="I418" i="21" s="1"/>
  <c r="L417" i="21"/>
  <c r="K417" i="21"/>
  <c r="H417" i="21"/>
  <c r="I417" i="21" s="1"/>
  <c r="L416" i="21"/>
  <c r="K416" i="21"/>
  <c r="H416" i="21"/>
  <c r="I416" i="21" s="1"/>
  <c r="L415" i="21"/>
  <c r="K415" i="21"/>
  <c r="H415" i="21"/>
  <c r="I415" i="21" s="1"/>
  <c r="L414" i="21"/>
  <c r="K414" i="21"/>
  <c r="H414" i="21"/>
  <c r="I414" i="21" s="1"/>
  <c r="L413" i="21"/>
  <c r="K413" i="21"/>
  <c r="H413" i="21"/>
  <c r="I413" i="21" s="1"/>
  <c r="L412" i="21"/>
  <c r="K412" i="21"/>
  <c r="H412" i="21"/>
  <c r="I412" i="21" s="1"/>
  <c r="L411" i="21"/>
  <c r="K411" i="21"/>
  <c r="H411" i="21"/>
  <c r="I411" i="21" s="1"/>
  <c r="L410" i="21"/>
  <c r="K410" i="21"/>
  <c r="H410" i="21"/>
  <c r="I410" i="21" s="1"/>
  <c r="L409" i="21"/>
  <c r="K409" i="21"/>
  <c r="H409" i="21"/>
  <c r="I409" i="21" s="1"/>
  <c r="L408" i="21"/>
  <c r="K408" i="21"/>
  <c r="H408" i="21"/>
  <c r="I408" i="21" s="1"/>
  <c r="L407" i="21"/>
  <c r="K407" i="21"/>
  <c r="H407" i="21"/>
  <c r="I407" i="21" s="1"/>
  <c r="L406" i="21"/>
  <c r="K406" i="21"/>
  <c r="H406" i="21"/>
  <c r="I406" i="21" s="1"/>
  <c r="L405" i="21"/>
  <c r="K405" i="21"/>
  <c r="H405" i="21"/>
  <c r="I405" i="21" s="1"/>
  <c r="L404" i="21"/>
  <c r="K404" i="21"/>
  <c r="H404" i="21"/>
  <c r="I404" i="21" s="1"/>
  <c r="L403" i="21"/>
  <c r="K403" i="21"/>
  <c r="H403" i="21"/>
  <c r="I403" i="21" s="1"/>
  <c r="L402" i="21"/>
  <c r="K402" i="21"/>
  <c r="H402" i="21"/>
  <c r="I402" i="21" s="1"/>
  <c r="L401" i="21"/>
  <c r="K401" i="21"/>
  <c r="H401" i="21"/>
  <c r="I401" i="21" s="1"/>
  <c r="L400" i="21"/>
  <c r="K400" i="21"/>
  <c r="H400" i="21"/>
  <c r="I400" i="21" s="1"/>
  <c r="L399" i="21"/>
  <c r="K399" i="21"/>
  <c r="H399" i="21"/>
  <c r="I399" i="21" s="1"/>
  <c r="L398" i="21"/>
  <c r="K398" i="21"/>
  <c r="H398" i="21"/>
  <c r="I398" i="21" s="1"/>
  <c r="L397" i="21"/>
  <c r="K397" i="21"/>
  <c r="H397" i="21"/>
  <c r="I397" i="21" s="1"/>
  <c r="L396" i="21"/>
  <c r="K396" i="21"/>
  <c r="H396" i="21"/>
  <c r="I396" i="21" s="1"/>
  <c r="L395" i="21"/>
  <c r="K395" i="21"/>
  <c r="H395" i="21"/>
  <c r="I395" i="21" s="1"/>
  <c r="L394" i="21"/>
  <c r="K394" i="21"/>
  <c r="H394" i="21"/>
  <c r="I394" i="21" s="1"/>
  <c r="L393" i="21"/>
  <c r="K393" i="21"/>
  <c r="H393" i="21"/>
  <c r="I393" i="21" s="1"/>
  <c r="L392" i="21"/>
  <c r="K392" i="21"/>
  <c r="H392" i="21"/>
  <c r="I392" i="21" s="1"/>
  <c r="L391" i="21"/>
  <c r="K391" i="21"/>
  <c r="H391" i="21"/>
  <c r="I391" i="21" s="1"/>
  <c r="L390" i="21"/>
  <c r="K390" i="21"/>
  <c r="H390" i="21"/>
  <c r="I390" i="21" s="1"/>
  <c r="L389" i="21"/>
  <c r="K389" i="21"/>
  <c r="H389" i="21"/>
  <c r="I389" i="21" s="1"/>
  <c r="L388" i="21"/>
  <c r="K388" i="21"/>
  <c r="H388" i="21"/>
  <c r="I388" i="21" s="1"/>
  <c r="L387" i="21"/>
  <c r="K387" i="21"/>
  <c r="H387" i="21"/>
  <c r="I387" i="21" s="1"/>
  <c r="L386" i="21"/>
  <c r="K386" i="21"/>
  <c r="H386" i="21"/>
  <c r="I386" i="21" s="1"/>
  <c r="L385" i="21"/>
  <c r="K385" i="21"/>
  <c r="H385" i="21"/>
  <c r="I385" i="21" s="1"/>
  <c r="L384" i="21"/>
  <c r="K384" i="21"/>
  <c r="H384" i="21"/>
  <c r="I384" i="21" s="1"/>
  <c r="L383" i="21"/>
  <c r="K383" i="21"/>
  <c r="H383" i="21"/>
  <c r="I383" i="21" s="1"/>
  <c r="L382" i="21"/>
  <c r="K382" i="21"/>
  <c r="H382" i="21"/>
  <c r="I382" i="21" s="1"/>
  <c r="L381" i="21"/>
  <c r="K381" i="21"/>
  <c r="H381" i="21"/>
  <c r="I381" i="21" s="1"/>
  <c r="L380" i="21"/>
  <c r="K380" i="21"/>
  <c r="H380" i="21"/>
  <c r="I380" i="21" s="1"/>
  <c r="L379" i="21"/>
  <c r="K379" i="21"/>
  <c r="H379" i="21"/>
  <c r="I379" i="21" s="1"/>
  <c r="L378" i="21"/>
  <c r="K378" i="21"/>
  <c r="H378" i="21"/>
  <c r="I378" i="21" s="1"/>
  <c r="L377" i="21"/>
  <c r="K377" i="21"/>
  <c r="H377" i="21"/>
  <c r="I377" i="21" s="1"/>
  <c r="L376" i="21"/>
  <c r="K376" i="21"/>
  <c r="H376" i="21"/>
  <c r="I376" i="21" s="1"/>
  <c r="L375" i="21"/>
  <c r="K375" i="21"/>
  <c r="H375" i="21"/>
  <c r="I375" i="21" s="1"/>
  <c r="L374" i="21"/>
  <c r="K374" i="21"/>
  <c r="H374" i="21"/>
  <c r="I374" i="21" s="1"/>
  <c r="L373" i="21"/>
  <c r="K373" i="21"/>
  <c r="H373" i="21"/>
  <c r="I373" i="21" s="1"/>
  <c r="L372" i="21"/>
  <c r="K372" i="21"/>
  <c r="H372" i="21"/>
  <c r="I372" i="21" s="1"/>
  <c r="L371" i="21"/>
  <c r="K371" i="21"/>
  <c r="H371" i="21"/>
  <c r="I371" i="21" s="1"/>
  <c r="L370" i="21"/>
  <c r="K370" i="21"/>
  <c r="H370" i="21"/>
  <c r="I370" i="21" s="1"/>
  <c r="L369" i="21"/>
  <c r="K369" i="21"/>
  <c r="H369" i="21"/>
  <c r="I369" i="21" s="1"/>
  <c r="L368" i="21"/>
  <c r="K368" i="21"/>
  <c r="H368" i="21"/>
  <c r="I368" i="21" s="1"/>
  <c r="L367" i="21"/>
  <c r="K367" i="21"/>
  <c r="H367" i="21"/>
  <c r="I367" i="21" s="1"/>
  <c r="L366" i="21"/>
  <c r="K366" i="21"/>
  <c r="H366" i="21"/>
  <c r="I366" i="21" s="1"/>
  <c r="L365" i="21"/>
  <c r="K365" i="21"/>
  <c r="H365" i="21"/>
  <c r="I365" i="21" s="1"/>
  <c r="L364" i="21"/>
  <c r="K364" i="21"/>
  <c r="H364" i="21"/>
  <c r="I364" i="21" s="1"/>
  <c r="L363" i="21"/>
  <c r="K363" i="21"/>
  <c r="H363" i="21"/>
  <c r="I363" i="21" s="1"/>
  <c r="L362" i="21"/>
  <c r="K362" i="21"/>
  <c r="H362" i="21"/>
  <c r="I362" i="21" s="1"/>
  <c r="L361" i="21"/>
  <c r="K361" i="21"/>
  <c r="H361" i="21"/>
  <c r="I361" i="21" s="1"/>
  <c r="L360" i="21"/>
  <c r="K360" i="21"/>
  <c r="H360" i="21"/>
  <c r="I360" i="21" s="1"/>
  <c r="L359" i="21"/>
  <c r="K359" i="21"/>
  <c r="H359" i="21"/>
  <c r="I359" i="21" s="1"/>
  <c r="L358" i="21"/>
  <c r="K358" i="21"/>
  <c r="H358" i="21"/>
  <c r="I358" i="21" s="1"/>
  <c r="L357" i="21"/>
  <c r="K357" i="21"/>
  <c r="H357" i="21"/>
  <c r="I357" i="21" s="1"/>
  <c r="L356" i="21"/>
  <c r="K356" i="21"/>
  <c r="H356" i="21"/>
  <c r="I356" i="21" s="1"/>
  <c r="L355" i="21"/>
  <c r="K355" i="21"/>
  <c r="H355" i="21"/>
  <c r="I355" i="21" s="1"/>
  <c r="L354" i="21"/>
  <c r="K354" i="21"/>
  <c r="H354" i="21"/>
  <c r="I354" i="21" s="1"/>
  <c r="L353" i="21"/>
  <c r="K353" i="21"/>
  <c r="H353" i="21"/>
  <c r="I353" i="21" s="1"/>
  <c r="L352" i="21"/>
  <c r="K352" i="21"/>
  <c r="H352" i="21"/>
  <c r="I352" i="21" s="1"/>
  <c r="L351" i="21"/>
  <c r="K351" i="21"/>
  <c r="H351" i="21"/>
  <c r="I351" i="21" s="1"/>
  <c r="L350" i="21"/>
  <c r="K350" i="21"/>
  <c r="H350" i="21"/>
  <c r="I350" i="21" s="1"/>
  <c r="L349" i="21"/>
  <c r="K349" i="21"/>
  <c r="H349" i="21"/>
  <c r="I349" i="21" s="1"/>
  <c r="L348" i="21"/>
  <c r="K348" i="21"/>
  <c r="H348" i="21"/>
  <c r="I348" i="21" s="1"/>
  <c r="L347" i="21"/>
  <c r="K347" i="21"/>
  <c r="H347" i="21"/>
  <c r="I347" i="21" s="1"/>
  <c r="L346" i="21"/>
  <c r="K346" i="21"/>
  <c r="H346" i="21"/>
  <c r="I346" i="21" s="1"/>
  <c r="L345" i="21"/>
  <c r="K345" i="21"/>
  <c r="H345" i="21"/>
  <c r="I345" i="21" s="1"/>
  <c r="L344" i="21"/>
  <c r="K344" i="21"/>
  <c r="H344" i="21"/>
  <c r="I344" i="21" s="1"/>
  <c r="L343" i="21"/>
  <c r="K343" i="21"/>
  <c r="H343" i="21"/>
  <c r="I343" i="21" s="1"/>
  <c r="L342" i="21"/>
  <c r="K342" i="21"/>
  <c r="H342" i="21"/>
  <c r="I342" i="21" s="1"/>
  <c r="L341" i="21"/>
  <c r="K341" i="21"/>
  <c r="H341" i="21"/>
  <c r="I341" i="21" s="1"/>
  <c r="L340" i="21"/>
  <c r="K340" i="21"/>
  <c r="H340" i="21"/>
  <c r="I340" i="21" s="1"/>
  <c r="L339" i="21"/>
  <c r="K339" i="21"/>
  <c r="H339" i="21"/>
  <c r="I339" i="21" s="1"/>
  <c r="L338" i="21"/>
  <c r="K338" i="21"/>
  <c r="H338" i="21"/>
  <c r="I338" i="21" s="1"/>
  <c r="L337" i="21"/>
  <c r="K337" i="21"/>
  <c r="H337" i="21"/>
  <c r="I337" i="21" s="1"/>
  <c r="L336" i="21"/>
  <c r="K336" i="21"/>
  <c r="H336" i="21"/>
  <c r="I336" i="21" s="1"/>
  <c r="L335" i="21"/>
  <c r="K335" i="21"/>
  <c r="H335" i="21"/>
  <c r="I335" i="21" s="1"/>
  <c r="L334" i="21"/>
  <c r="K334" i="21"/>
  <c r="H334" i="21"/>
  <c r="I334" i="21" s="1"/>
  <c r="L333" i="21"/>
  <c r="K333" i="21"/>
  <c r="H333" i="21"/>
  <c r="I333" i="21" s="1"/>
  <c r="L332" i="21"/>
  <c r="K332" i="21"/>
  <c r="H332" i="21"/>
  <c r="I332" i="21" s="1"/>
  <c r="L331" i="21"/>
  <c r="K331" i="21"/>
  <c r="H331" i="21"/>
  <c r="I331" i="21" s="1"/>
  <c r="L330" i="21"/>
  <c r="K330" i="21"/>
  <c r="H330" i="21"/>
  <c r="I330" i="21" s="1"/>
  <c r="L329" i="21"/>
  <c r="K329" i="21"/>
  <c r="H329" i="21"/>
  <c r="I329" i="21" s="1"/>
  <c r="L328" i="21"/>
  <c r="K328" i="21"/>
  <c r="H328" i="21"/>
  <c r="I328" i="21" s="1"/>
  <c r="L327" i="21"/>
  <c r="K327" i="21"/>
  <c r="H327" i="21"/>
  <c r="I327" i="21" s="1"/>
  <c r="L326" i="21"/>
  <c r="K326" i="21"/>
  <c r="H326" i="21"/>
  <c r="I326" i="21" s="1"/>
  <c r="L325" i="21"/>
  <c r="K325" i="21"/>
  <c r="H325" i="21"/>
  <c r="I325" i="21" s="1"/>
  <c r="L324" i="21"/>
  <c r="K324" i="21"/>
  <c r="H324" i="21"/>
  <c r="I324" i="21" s="1"/>
  <c r="L323" i="21"/>
  <c r="K323" i="21"/>
  <c r="H323" i="21"/>
  <c r="I323" i="21" s="1"/>
  <c r="L322" i="21"/>
  <c r="K322" i="21"/>
  <c r="H322" i="21"/>
  <c r="I322" i="21" s="1"/>
  <c r="L321" i="21"/>
  <c r="K321" i="21"/>
  <c r="H321" i="21"/>
  <c r="I321" i="21" s="1"/>
  <c r="L320" i="21"/>
  <c r="K320" i="21"/>
  <c r="H320" i="21"/>
  <c r="I320" i="21" s="1"/>
  <c r="L319" i="21"/>
  <c r="K319" i="21"/>
  <c r="H319" i="21"/>
  <c r="I319" i="21" s="1"/>
  <c r="L318" i="21"/>
  <c r="K318" i="21"/>
  <c r="H318" i="21"/>
  <c r="I318" i="21" s="1"/>
  <c r="L317" i="21"/>
  <c r="K317" i="21"/>
  <c r="H317" i="21"/>
  <c r="I317" i="21" s="1"/>
  <c r="L316" i="21"/>
  <c r="K316" i="21"/>
  <c r="H316" i="21"/>
  <c r="I316" i="21" s="1"/>
  <c r="L315" i="21"/>
  <c r="K315" i="21"/>
  <c r="H315" i="21"/>
  <c r="I315" i="21" s="1"/>
  <c r="L314" i="21"/>
  <c r="K314" i="21"/>
  <c r="H314" i="21"/>
  <c r="I314" i="21" s="1"/>
  <c r="L313" i="21"/>
  <c r="K313" i="21"/>
  <c r="H313" i="21"/>
  <c r="I313" i="21" s="1"/>
  <c r="L312" i="21"/>
  <c r="K312" i="21"/>
  <c r="H312" i="21"/>
  <c r="I312" i="21" s="1"/>
  <c r="L311" i="21"/>
  <c r="K311" i="21"/>
  <c r="H311" i="21"/>
  <c r="I311" i="21" s="1"/>
  <c r="L310" i="21"/>
  <c r="K310" i="21"/>
  <c r="H310" i="21"/>
  <c r="I310" i="21" s="1"/>
  <c r="L309" i="21"/>
  <c r="K309" i="21"/>
  <c r="H309" i="21"/>
  <c r="I309" i="21" s="1"/>
  <c r="L308" i="21"/>
  <c r="K308" i="21"/>
  <c r="H308" i="21"/>
  <c r="I308" i="21" s="1"/>
  <c r="L307" i="21"/>
  <c r="K307" i="21"/>
  <c r="H307" i="21"/>
  <c r="I307" i="21" s="1"/>
  <c r="L306" i="21"/>
  <c r="K306" i="21"/>
  <c r="H306" i="21"/>
  <c r="I306" i="21" s="1"/>
  <c r="L305" i="21"/>
  <c r="K305" i="21"/>
  <c r="H305" i="21"/>
  <c r="I305" i="21" s="1"/>
  <c r="L304" i="21"/>
  <c r="K304" i="21"/>
  <c r="H304" i="21"/>
  <c r="I304" i="21" s="1"/>
  <c r="L303" i="21"/>
  <c r="K303" i="21"/>
  <c r="H303" i="21"/>
  <c r="I303" i="21" s="1"/>
  <c r="L302" i="21"/>
  <c r="K302" i="21"/>
  <c r="H302" i="21"/>
  <c r="I302" i="21" s="1"/>
  <c r="L301" i="21"/>
  <c r="K301" i="21"/>
  <c r="H301" i="21"/>
  <c r="I301" i="21" s="1"/>
  <c r="L300" i="21"/>
  <c r="K300" i="21"/>
  <c r="H300" i="21"/>
  <c r="I300" i="21" s="1"/>
  <c r="L299" i="21"/>
  <c r="K299" i="21"/>
  <c r="H299" i="21"/>
  <c r="I299" i="21" s="1"/>
  <c r="L298" i="21"/>
  <c r="K298" i="21"/>
  <c r="H298" i="21"/>
  <c r="I298" i="21" s="1"/>
  <c r="L297" i="21"/>
  <c r="K297" i="21"/>
  <c r="H297" i="21"/>
  <c r="I297" i="21" s="1"/>
  <c r="L296" i="21"/>
  <c r="K296" i="21"/>
  <c r="H296" i="21"/>
  <c r="I296" i="21" s="1"/>
  <c r="L295" i="21"/>
  <c r="K295" i="21"/>
  <c r="H295" i="21"/>
  <c r="I295" i="21" s="1"/>
  <c r="L294" i="21"/>
  <c r="K294" i="21"/>
  <c r="H294" i="21"/>
  <c r="I294" i="21" s="1"/>
  <c r="L293" i="21"/>
  <c r="K293" i="21"/>
  <c r="H293" i="21"/>
  <c r="I293" i="21" s="1"/>
  <c r="L292" i="21"/>
  <c r="K292" i="21"/>
  <c r="H292" i="21"/>
  <c r="I292" i="21" s="1"/>
  <c r="L291" i="21"/>
  <c r="K291" i="21"/>
  <c r="H291" i="21"/>
  <c r="I291" i="21" s="1"/>
  <c r="L290" i="21"/>
  <c r="K290" i="21"/>
  <c r="H290" i="21"/>
  <c r="I290" i="21" s="1"/>
  <c r="L289" i="21"/>
  <c r="K289" i="21"/>
  <c r="H289" i="21"/>
  <c r="I289" i="21" s="1"/>
  <c r="L288" i="21"/>
  <c r="K288" i="21"/>
  <c r="H288" i="21"/>
  <c r="I288" i="21" s="1"/>
  <c r="L287" i="21"/>
  <c r="K287" i="21"/>
  <c r="H287" i="21"/>
  <c r="I287" i="21" s="1"/>
  <c r="L286" i="21"/>
  <c r="K286" i="21"/>
  <c r="H286" i="21"/>
  <c r="I286" i="21" s="1"/>
  <c r="L285" i="21"/>
  <c r="K285" i="21"/>
  <c r="H285" i="21"/>
  <c r="I285" i="21" s="1"/>
  <c r="L284" i="21"/>
  <c r="K284" i="21"/>
  <c r="H284" i="21"/>
  <c r="I284" i="21" s="1"/>
  <c r="L283" i="21"/>
  <c r="K283" i="21"/>
  <c r="H283" i="21"/>
  <c r="I283" i="21" s="1"/>
  <c r="L282" i="21"/>
  <c r="K282" i="21"/>
  <c r="H282" i="21"/>
  <c r="I282" i="21" s="1"/>
  <c r="L281" i="21"/>
  <c r="K281" i="21"/>
  <c r="H281" i="21"/>
  <c r="I281" i="21" s="1"/>
  <c r="L280" i="21"/>
  <c r="K280" i="21"/>
  <c r="H280" i="21"/>
  <c r="I280" i="21" s="1"/>
  <c r="L279" i="21"/>
  <c r="K279" i="21"/>
  <c r="H279" i="21"/>
  <c r="I279" i="21" s="1"/>
  <c r="L278" i="21"/>
  <c r="K278" i="21"/>
  <c r="H278" i="21"/>
  <c r="I278" i="21" s="1"/>
  <c r="L277" i="21"/>
  <c r="K277" i="21"/>
  <c r="H277" i="21"/>
  <c r="I277" i="21" s="1"/>
  <c r="L276" i="21"/>
  <c r="K276" i="21"/>
  <c r="H276" i="21"/>
  <c r="I276" i="21" s="1"/>
  <c r="L275" i="21"/>
  <c r="K275" i="21"/>
  <c r="H275" i="21"/>
  <c r="I275" i="21" s="1"/>
  <c r="L274" i="21"/>
  <c r="K274" i="21"/>
  <c r="H274" i="21"/>
  <c r="I274" i="21" s="1"/>
  <c r="L273" i="21"/>
  <c r="K273" i="21"/>
  <c r="H273" i="21"/>
  <c r="I273" i="21" s="1"/>
  <c r="L272" i="21"/>
  <c r="K272" i="21"/>
  <c r="H272" i="21"/>
  <c r="I272" i="21" s="1"/>
  <c r="L271" i="21"/>
  <c r="K271" i="21"/>
  <c r="H271" i="21"/>
  <c r="I271" i="21" s="1"/>
  <c r="L270" i="21"/>
  <c r="K270" i="21"/>
  <c r="H270" i="21"/>
  <c r="I270" i="21" s="1"/>
  <c r="L269" i="21"/>
  <c r="K269" i="21"/>
  <c r="H269" i="21"/>
  <c r="I269" i="21" s="1"/>
  <c r="L268" i="21"/>
  <c r="K268" i="21"/>
  <c r="H268" i="21"/>
  <c r="I268" i="21" s="1"/>
  <c r="L267" i="21"/>
  <c r="K267" i="21"/>
  <c r="H267" i="21"/>
  <c r="I267" i="21" s="1"/>
  <c r="L266" i="21"/>
  <c r="K266" i="21"/>
  <c r="H266" i="21"/>
  <c r="I266" i="21" s="1"/>
  <c r="L265" i="21"/>
  <c r="K265" i="21"/>
  <c r="H265" i="21"/>
  <c r="I265" i="21" s="1"/>
  <c r="L264" i="21"/>
  <c r="K264" i="21"/>
  <c r="H264" i="21"/>
  <c r="I264" i="21" s="1"/>
  <c r="L263" i="21"/>
  <c r="K263" i="21"/>
  <c r="H263" i="21"/>
  <c r="I263" i="21" s="1"/>
  <c r="L262" i="21"/>
  <c r="K262" i="21"/>
  <c r="H262" i="21"/>
  <c r="I262" i="21" s="1"/>
  <c r="L261" i="21"/>
  <c r="K261" i="21"/>
  <c r="H261" i="21"/>
  <c r="I261" i="21" s="1"/>
  <c r="L260" i="21"/>
  <c r="K260" i="21"/>
  <c r="H260" i="21"/>
  <c r="I260" i="21" s="1"/>
  <c r="L259" i="21"/>
  <c r="K259" i="21"/>
  <c r="H259" i="21"/>
  <c r="I259" i="21" s="1"/>
  <c r="L258" i="21"/>
  <c r="K258" i="21"/>
  <c r="H258" i="21"/>
  <c r="I258" i="21" s="1"/>
  <c r="L257" i="21"/>
  <c r="K257" i="21"/>
  <c r="H257" i="21"/>
  <c r="I257" i="21" s="1"/>
  <c r="L256" i="21"/>
  <c r="K256" i="21"/>
  <c r="H256" i="21"/>
  <c r="I256" i="21" s="1"/>
  <c r="L255" i="21"/>
  <c r="K255" i="21"/>
  <c r="H255" i="21"/>
  <c r="I255" i="21" s="1"/>
  <c r="L254" i="21"/>
  <c r="K254" i="21"/>
  <c r="H254" i="21"/>
  <c r="I254" i="21" s="1"/>
  <c r="L253" i="21"/>
  <c r="K253" i="21"/>
  <c r="H253" i="21"/>
  <c r="I253" i="21" s="1"/>
  <c r="L252" i="21"/>
  <c r="K252" i="21"/>
  <c r="H252" i="21"/>
  <c r="I252" i="21" s="1"/>
  <c r="L251" i="21"/>
  <c r="K251" i="21"/>
  <c r="H251" i="21"/>
  <c r="I251" i="21" s="1"/>
  <c r="L250" i="21"/>
  <c r="K250" i="21"/>
  <c r="H250" i="21"/>
  <c r="I250" i="21" s="1"/>
  <c r="L249" i="21"/>
  <c r="K249" i="21"/>
  <c r="H249" i="21"/>
  <c r="I249" i="21" s="1"/>
  <c r="L248" i="21"/>
  <c r="K248" i="21"/>
  <c r="H248" i="21"/>
  <c r="I248" i="21" s="1"/>
  <c r="L247" i="21"/>
  <c r="K247" i="21"/>
  <c r="H247" i="21"/>
  <c r="I247" i="21" s="1"/>
  <c r="L246" i="21"/>
  <c r="K246" i="21"/>
  <c r="H246" i="21"/>
  <c r="I246" i="21" s="1"/>
  <c r="L245" i="21"/>
  <c r="K245" i="21"/>
  <c r="H245" i="21"/>
  <c r="I245" i="21" s="1"/>
  <c r="L244" i="21"/>
  <c r="K244" i="21"/>
  <c r="H244" i="21"/>
  <c r="I244" i="21" s="1"/>
  <c r="L243" i="21"/>
  <c r="K243" i="21"/>
  <c r="H243" i="21"/>
  <c r="I243" i="21" s="1"/>
  <c r="L242" i="21"/>
  <c r="K242" i="21"/>
  <c r="H242" i="21"/>
  <c r="I242" i="21" s="1"/>
  <c r="L241" i="21"/>
  <c r="K241" i="21"/>
  <c r="H241" i="21"/>
  <c r="I241" i="21" s="1"/>
  <c r="L240" i="21"/>
  <c r="K240" i="21"/>
  <c r="H240" i="21"/>
  <c r="I240" i="21" s="1"/>
  <c r="L239" i="21"/>
  <c r="K239" i="21"/>
  <c r="H239" i="21"/>
  <c r="I239" i="21" s="1"/>
  <c r="L238" i="21"/>
  <c r="K238" i="21"/>
  <c r="H238" i="21"/>
  <c r="I238" i="21" s="1"/>
  <c r="L237" i="21"/>
  <c r="K237" i="21"/>
  <c r="H237" i="21"/>
  <c r="I237" i="21" s="1"/>
  <c r="L236" i="21"/>
  <c r="K236" i="21"/>
  <c r="H236" i="21"/>
  <c r="I236" i="21" s="1"/>
  <c r="L235" i="21"/>
  <c r="K235" i="21"/>
  <c r="H235" i="21"/>
  <c r="I235" i="21" s="1"/>
  <c r="L234" i="21"/>
  <c r="K234" i="21"/>
  <c r="H234" i="21"/>
  <c r="I234" i="21" s="1"/>
  <c r="L233" i="21"/>
  <c r="K233" i="21"/>
  <c r="H233" i="21"/>
  <c r="I233" i="21" s="1"/>
  <c r="L232" i="21"/>
  <c r="K232" i="21"/>
  <c r="H232" i="21"/>
  <c r="I232" i="21" s="1"/>
  <c r="L231" i="21"/>
  <c r="K231" i="21"/>
  <c r="H231" i="21"/>
  <c r="I231" i="21" s="1"/>
  <c r="L230" i="21"/>
  <c r="K230" i="21"/>
  <c r="H230" i="21"/>
  <c r="I230" i="21" s="1"/>
  <c r="L229" i="21"/>
  <c r="K229" i="21"/>
  <c r="H229" i="21"/>
  <c r="I229" i="21" s="1"/>
  <c r="L228" i="21"/>
  <c r="K228" i="21"/>
  <c r="H228" i="21"/>
  <c r="I228" i="21" s="1"/>
  <c r="L227" i="21"/>
  <c r="K227" i="21"/>
  <c r="H227" i="21"/>
  <c r="I227" i="21" s="1"/>
  <c r="L226" i="21"/>
  <c r="K226" i="21"/>
  <c r="H226" i="21"/>
  <c r="I226" i="21" s="1"/>
  <c r="L225" i="21"/>
  <c r="K225" i="21"/>
  <c r="H225" i="21"/>
  <c r="I225" i="21" s="1"/>
  <c r="L224" i="21"/>
  <c r="K224" i="21"/>
  <c r="H224" i="21"/>
  <c r="I224" i="21" s="1"/>
  <c r="L223" i="21"/>
  <c r="K223" i="21"/>
  <c r="H223" i="21"/>
  <c r="I223" i="21" s="1"/>
  <c r="L222" i="21"/>
  <c r="K222" i="21"/>
  <c r="H222" i="21"/>
  <c r="I222" i="21" s="1"/>
  <c r="L221" i="21"/>
  <c r="K221" i="21"/>
  <c r="H221" i="21"/>
  <c r="I221" i="21" s="1"/>
  <c r="L220" i="21"/>
  <c r="K220" i="21"/>
  <c r="H220" i="21"/>
  <c r="I220" i="21" s="1"/>
  <c r="L219" i="21"/>
  <c r="K219" i="21"/>
  <c r="H219" i="21"/>
  <c r="I219" i="21" s="1"/>
  <c r="L218" i="21"/>
  <c r="K218" i="21"/>
  <c r="H218" i="21"/>
  <c r="I218" i="21" s="1"/>
  <c r="L217" i="21"/>
  <c r="K217" i="21"/>
  <c r="H217" i="21"/>
  <c r="I217" i="21" s="1"/>
  <c r="L216" i="21"/>
  <c r="K216" i="21"/>
  <c r="H216" i="21"/>
  <c r="I216" i="21" s="1"/>
  <c r="L215" i="21"/>
  <c r="K215" i="21"/>
  <c r="H215" i="21"/>
  <c r="I215" i="21" s="1"/>
  <c r="L214" i="21"/>
  <c r="K214" i="21"/>
  <c r="H214" i="21"/>
  <c r="I214" i="21" s="1"/>
  <c r="L213" i="21"/>
  <c r="K213" i="21"/>
  <c r="H213" i="21"/>
  <c r="I213" i="21" s="1"/>
  <c r="L212" i="21"/>
  <c r="K212" i="21"/>
  <c r="H212" i="21"/>
  <c r="I212" i="21" s="1"/>
  <c r="L211" i="21"/>
  <c r="K211" i="21"/>
  <c r="H211" i="21"/>
  <c r="I211" i="21" s="1"/>
  <c r="L210" i="21"/>
  <c r="K210" i="21"/>
  <c r="H210" i="21"/>
  <c r="I210" i="21" s="1"/>
  <c r="L209" i="21"/>
  <c r="K209" i="21"/>
  <c r="H209" i="21"/>
  <c r="I209" i="21" s="1"/>
  <c r="L208" i="21"/>
  <c r="K208" i="21"/>
  <c r="H208" i="21"/>
  <c r="I208" i="21" s="1"/>
  <c r="L207" i="21"/>
  <c r="K207" i="21"/>
  <c r="H207" i="21"/>
  <c r="I207" i="21" s="1"/>
  <c r="L206" i="21"/>
  <c r="K206" i="21"/>
  <c r="H206" i="21"/>
  <c r="I206" i="21" s="1"/>
  <c r="L205" i="21"/>
  <c r="K205" i="21"/>
  <c r="H205" i="21"/>
  <c r="I205" i="21" s="1"/>
  <c r="L204" i="21"/>
  <c r="K204" i="21"/>
  <c r="H204" i="21"/>
  <c r="I204" i="21" s="1"/>
  <c r="L203" i="21"/>
  <c r="K203" i="21"/>
  <c r="H203" i="21"/>
  <c r="I203" i="21" s="1"/>
  <c r="L202" i="21"/>
  <c r="K202" i="21"/>
  <c r="H202" i="21"/>
  <c r="I202" i="21" s="1"/>
  <c r="L201" i="21"/>
  <c r="K201" i="21"/>
  <c r="H201" i="21"/>
  <c r="I201" i="21" s="1"/>
  <c r="L200" i="21"/>
  <c r="K200" i="21"/>
  <c r="H200" i="21"/>
  <c r="I200" i="21" s="1"/>
  <c r="L199" i="21"/>
  <c r="K199" i="21"/>
  <c r="H199" i="21"/>
  <c r="I199" i="21" s="1"/>
  <c r="L198" i="21"/>
  <c r="K198" i="21"/>
  <c r="H198" i="21"/>
  <c r="I198" i="21" s="1"/>
  <c r="L197" i="21"/>
  <c r="K197" i="21"/>
  <c r="H197" i="21"/>
  <c r="I197" i="21" s="1"/>
  <c r="L196" i="21"/>
  <c r="K196" i="21"/>
  <c r="H196" i="21"/>
  <c r="I196" i="21" s="1"/>
  <c r="M195" i="21"/>
  <c r="L195" i="21"/>
  <c r="K195" i="21"/>
  <c r="H195" i="21"/>
  <c r="I195" i="21" s="1"/>
  <c r="M194" i="21"/>
  <c r="L194" i="21"/>
  <c r="K194" i="21"/>
  <c r="H194" i="21"/>
  <c r="I194" i="21" s="1"/>
  <c r="M193" i="21"/>
  <c r="L193" i="21"/>
  <c r="K193" i="21"/>
  <c r="H193" i="21"/>
  <c r="I193" i="21" s="1"/>
  <c r="M192" i="21"/>
  <c r="L192" i="21"/>
  <c r="K192" i="21"/>
  <c r="H192" i="21"/>
  <c r="I192" i="21" s="1"/>
  <c r="M191" i="21"/>
  <c r="L191" i="21"/>
  <c r="K191" i="21"/>
  <c r="H191" i="21"/>
  <c r="I191" i="21" s="1"/>
  <c r="M190" i="21"/>
  <c r="L190" i="21"/>
  <c r="K190" i="21"/>
  <c r="H190" i="21"/>
  <c r="I190" i="21" s="1"/>
  <c r="M189" i="21"/>
  <c r="L189" i="21"/>
  <c r="K189" i="21"/>
  <c r="H189" i="21"/>
  <c r="I189" i="21" s="1"/>
  <c r="M188" i="21"/>
  <c r="L188" i="21"/>
  <c r="K188" i="21"/>
  <c r="H188" i="21"/>
  <c r="I188" i="21" s="1"/>
  <c r="M187" i="21"/>
  <c r="L187" i="21"/>
  <c r="K187" i="21"/>
  <c r="H187" i="21"/>
  <c r="I187" i="21" s="1"/>
  <c r="M186" i="21"/>
  <c r="L186" i="21"/>
  <c r="K186" i="21"/>
  <c r="H186" i="21"/>
  <c r="I186" i="21" s="1"/>
  <c r="M185" i="21"/>
  <c r="L185" i="21"/>
  <c r="K185" i="21"/>
  <c r="H185" i="21"/>
  <c r="I185" i="21" s="1"/>
  <c r="M184" i="21"/>
  <c r="L184" i="21"/>
  <c r="K184" i="21"/>
  <c r="H184" i="21"/>
  <c r="I184" i="21" s="1"/>
  <c r="M183" i="21"/>
  <c r="L183" i="21"/>
  <c r="K183" i="21"/>
  <c r="H183" i="21"/>
  <c r="I183" i="21" s="1"/>
  <c r="M182" i="21"/>
  <c r="L182" i="21"/>
  <c r="K182" i="21"/>
  <c r="H182" i="21"/>
  <c r="I182" i="21" s="1"/>
  <c r="M181" i="21"/>
  <c r="L181" i="21"/>
  <c r="K181" i="21"/>
  <c r="H181" i="21"/>
  <c r="I181" i="21" s="1"/>
  <c r="M180" i="21"/>
  <c r="L180" i="21"/>
  <c r="K180" i="21"/>
  <c r="H180" i="21"/>
  <c r="I180" i="21" s="1"/>
  <c r="M179" i="21"/>
  <c r="L179" i="21"/>
  <c r="K179" i="21"/>
  <c r="H179" i="21"/>
  <c r="I179" i="21" s="1"/>
  <c r="M178" i="21"/>
  <c r="L178" i="21"/>
  <c r="K178" i="21"/>
  <c r="H178" i="21"/>
  <c r="I178" i="21" s="1"/>
  <c r="M177" i="21"/>
  <c r="L177" i="21"/>
  <c r="K177" i="21"/>
  <c r="H177" i="21"/>
  <c r="I177" i="21" s="1"/>
  <c r="M176" i="21"/>
  <c r="L176" i="21"/>
  <c r="K176" i="21"/>
  <c r="H176" i="21"/>
  <c r="I176" i="21" s="1"/>
  <c r="M175" i="21"/>
  <c r="L175" i="21"/>
  <c r="K175" i="21"/>
  <c r="H175" i="21"/>
  <c r="I175" i="21" s="1"/>
  <c r="M174" i="21"/>
  <c r="L174" i="21"/>
  <c r="K174" i="21"/>
  <c r="H174" i="21"/>
  <c r="I174" i="21" s="1"/>
  <c r="M173" i="21"/>
  <c r="L173" i="21"/>
  <c r="K173" i="21"/>
  <c r="H173" i="21"/>
  <c r="I173" i="21" s="1"/>
  <c r="M172" i="21"/>
  <c r="L172" i="21"/>
  <c r="K172" i="21"/>
  <c r="H172" i="21"/>
  <c r="I172" i="21" s="1"/>
  <c r="M171" i="21"/>
  <c r="L171" i="21"/>
  <c r="K171" i="21"/>
  <c r="H171" i="21"/>
  <c r="I171" i="21" s="1"/>
  <c r="M170" i="21"/>
  <c r="L170" i="21"/>
  <c r="K170" i="21"/>
  <c r="H170" i="21"/>
  <c r="I170" i="21" s="1"/>
  <c r="M169" i="21"/>
  <c r="L169" i="21"/>
  <c r="K169" i="21"/>
  <c r="H169" i="21"/>
  <c r="I169" i="21" s="1"/>
  <c r="M168" i="21"/>
  <c r="L168" i="21"/>
  <c r="K168" i="21"/>
  <c r="H168" i="21"/>
  <c r="I168" i="21" s="1"/>
  <c r="M167" i="21"/>
  <c r="L167" i="21"/>
  <c r="K167" i="21"/>
  <c r="H167" i="21"/>
  <c r="I167" i="21" s="1"/>
  <c r="M166" i="21"/>
  <c r="L166" i="21"/>
  <c r="K166" i="21"/>
  <c r="H166" i="21"/>
  <c r="I166" i="21" s="1"/>
  <c r="M165" i="21"/>
  <c r="L165" i="21"/>
  <c r="K165" i="21"/>
  <c r="H165" i="21"/>
  <c r="I165" i="21" s="1"/>
  <c r="M164" i="21"/>
  <c r="L164" i="21"/>
  <c r="K164" i="21"/>
  <c r="H164" i="21"/>
  <c r="I164" i="21" s="1"/>
  <c r="M163" i="21"/>
  <c r="L163" i="21"/>
  <c r="K163" i="21"/>
  <c r="H163" i="21"/>
  <c r="I163" i="21" s="1"/>
  <c r="M162" i="21"/>
  <c r="L162" i="21"/>
  <c r="K162" i="21"/>
  <c r="H162" i="21"/>
  <c r="I162" i="21" s="1"/>
  <c r="M161" i="21"/>
  <c r="L161" i="21"/>
  <c r="K161" i="21"/>
  <c r="H161" i="21"/>
  <c r="I161" i="21" s="1"/>
  <c r="M160" i="21"/>
  <c r="L160" i="21"/>
  <c r="K160" i="21"/>
  <c r="H160" i="21"/>
  <c r="I160" i="21" s="1"/>
  <c r="M159" i="21"/>
  <c r="L159" i="21"/>
  <c r="K159" i="21"/>
  <c r="H159" i="21"/>
  <c r="I159" i="21" s="1"/>
  <c r="M158" i="21"/>
  <c r="L158" i="21"/>
  <c r="K158" i="21"/>
  <c r="H158" i="21"/>
  <c r="I158" i="21" s="1"/>
  <c r="M157" i="21"/>
  <c r="L157" i="21"/>
  <c r="K157" i="21"/>
  <c r="H157" i="21"/>
  <c r="I157" i="21" s="1"/>
  <c r="M156" i="21"/>
  <c r="L156" i="21"/>
  <c r="K156" i="21"/>
  <c r="H156" i="21"/>
  <c r="I156" i="21" s="1"/>
  <c r="M155" i="21"/>
  <c r="L155" i="21"/>
  <c r="K155" i="21"/>
  <c r="H155" i="21"/>
  <c r="I155" i="21" s="1"/>
  <c r="M154" i="21"/>
  <c r="L154" i="21"/>
  <c r="K154" i="21"/>
  <c r="H154" i="21"/>
  <c r="I154" i="21" s="1"/>
  <c r="M153" i="21"/>
  <c r="L153" i="21"/>
  <c r="K153" i="21"/>
  <c r="H153" i="21"/>
  <c r="I153" i="21" s="1"/>
  <c r="M152" i="21"/>
  <c r="L152" i="21"/>
  <c r="K152" i="21"/>
  <c r="H152" i="21"/>
  <c r="I152" i="21" s="1"/>
  <c r="M151" i="21"/>
  <c r="L151" i="21"/>
  <c r="K151" i="21"/>
  <c r="H151" i="21"/>
  <c r="I151" i="21" s="1"/>
  <c r="M150" i="21"/>
  <c r="L150" i="21"/>
  <c r="K150" i="21"/>
  <c r="H150" i="21"/>
  <c r="I150" i="21" s="1"/>
  <c r="M149" i="21"/>
  <c r="L149" i="21"/>
  <c r="K149" i="21"/>
  <c r="H149" i="21"/>
  <c r="I149" i="21" s="1"/>
  <c r="M148" i="21"/>
  <c r="L148" i="21"/>
  <c r="K148" i="21"/>
  <c r="H148" i="21"/>
  <c r="I148" i="21" s="1"/>
  <c r="M147" i="21"/>
  <c r="L147" i="21"/>
  <c r="K147" i="21"/>
  <c r="H147" i="21"/>
  <c r="I147" i="21" s="1"/>
  <c r="M146" i="21"/>
  <c r="L146" i="21"/>
  <c r="K146" i="21"/>
  <c r="H146" i="21"/>
  <c r="I146" i="21" s="1"/>
  <c r="M145" i="21"/>
  <c r="L145" i="21"/>
  <c r="K145" i="21"/>
  <c r="H145" i="21"/>
  <c r="I145" i="21" s="1"/>
  <c r="M144" i="21"/>
  <c r="L144" i="21"/>
  <c r="K144" i="21"/>
  <c r="H144" i="21"/>
  <c r="I144" i="21" s="1"/>
  <c r="M143" i="21"/>
  <c r="L143" i="21"/>
  <c r="K143" i="21"/>
  <c r="H143" i="21"/>
  <c r="I143" i="21" s="1"/>
  <c r="M142" i="21"/>
  <c r="L142" i="21"/>
  <c r="K142" i="21"/>
  <c r="H142" i="21"/>
  <c r="I142" i="21" s="1"/>
  <c r="M141" i="21"/>
  <c r="L141" i="21"/>
  <c r="K141" i="21"/>
  <c r="H141" i="21"/>
  <c r="I141" i="21" s="1"/>
  <c r="M140" i="21"/>
  <c r="L140" i="21"/>
  <c r="K140" i="21"/>
  <c r="H140" i="21"/>
  <c r="I140" i="21" s="1"/>
  <c r="M139" i="21"/>
  <c r="L139" i="21"/>
  <c r="K139" i="21"/>
  <c r="H139" i="21"/>
  <c r="I139" i="21" s="1"/>
  <c r="M138" i="21"/>
  <c r="L138" i="21"/>
  <c r="K138" i="21"/>
  <c r="H138" i="21"/>
  <c r="I138" i="21" s="1"/>
  <c r="M137" i="21"/>
  <c r="L137" i="21"/>
  <c r="K137" i="21"/>
  <c r="H137" i="21"/>
  <c r="I137" i="21" s="1"/>
  <c r="M136" i="21"/>
  <c r="L136" i="21"/>
  <c r="K136" i="21"/>
  <c r="H136" i="21"/>
  <c r="I136" i="21" s="1"/>
  <c r="M135" i="21"/>
  <c r="L135" i="21"/>
  <c r="K135" i="21"/>
  <c r="H135" i="21"/>
  <c r="I135" i="21" s="1"/>
  <c r="M134" i="21"/>
  <c r="L134" i="21"/>
  <c r="K134" i="21"/>
  <c r="H134" i="21"/>
  <c r="I134" i="21" s="1"/>
  <c r="M133" i="21"/>
  <c r="L133" i="21"/>
  <c r="K133" i="21"/>
  <c r="H133" i="21"/>
  <c r="I133" i="21" s="1"/>
  <c r="M132" i="21"/>
  <c r="L132" i="21"/>
  <c r="K132" i="21"/>
  <c r="H132" i="21"/>
  <c r="I132" i="21" s="1"/>
  <c r="M131" i="21"/>
  <c r="L131" i="21"/>
  <c r="K131" i="21"/>
  <c r="H131" i="21"/>
  <c r="I131" i="21" s="1"/>
  <c r="M130" i="21"/>
  <c r="L130" i="21"/>
  <c r="K130" i="21"/>
  <c r="H130" i="21"/>
  <c r="I130" i="21" s="1"/>
  <c r="M129" i="21"/>
  <c r="L129" i="21"/>
  <c r="K129" i="21"/>
  <c r="H129" i="21"/>
  <c r="I129" i="21" s="1"/>
  <c r="M128" i="21"/>
  <c r="L128" i="21"/>
  <c r="K128" i="21"/>
  <c r="H128" i="21"/>
  <c r="I128" i="21" s="1"/>
  <c r="M127" i="21"/>
  <c r="L127" i="21"/>
  <c r="K127" i="21"/>
  <c r="H127" i="21"/>
  <c r="I127" i="21" s="1"/>
  <c r="M126" i="21"/>
  <c r="L126" i="21"/>
  <c r="K126" i="21"/>
  <c r="H126" i="21"/>
  <c r="I126" i="21" s="1"/>
  <c r="M125" i="21"/>
  <c r="L125" i="21"/>
  <c r="K125" i="21"/>
  <c r="H125" i="21"/>
  <c r="I125" i="21" s="1"/>
  <c r="M124" i="21"/>
  <c r="L124" i="21"/>
  <c r="K124" i="21"/>
  <c r="H124" i="21"/>
  <c r="I124" i="21" s="1"/>
  <c r="M123" i="21"/>
  <c r="L123" i="21"/>
  <c r="K123" i="21"/>
  <c r="H123" i="21"/>
  <c r="I123" i="21" s="1"/>
  <c r="M122" i="21"/>
  <c r="L122" i="21"/>
  <c r="K122" i="21"/>
  <c r="H122" i="21"/>
  <c r="I122" i="21" s="1"/>
  <c r="M121" i="21"/>
  <c r="L121" i="21"/>
  <c r="K121" i="21"/>
  <c r="H121" i="21"/>
  <c r="I121" i="21" s="1"/>
  <c r="M120" i="21"/>
  <c r="L120" i="21"/>
  <c r="K120" i="21"/>
  <c r="H120" i="21"/>
  <c r="I120" i="21" s="1"/>
  <c r="M119" i="21"/>
  <c r="L119" i="21"/>
  <c r="K119" i="21"/>
  <c r="H119" i="21"/>
  <c r="I119" i="21" s="1"/>
  <c r="M118" i="21"/>
  <c r="L118" i="21"/>
  <c r="K118" i="21"/>
  <c r="H118" i="21"/>
  <c r="I118" i="21" s="1"/>
  <c r="M117" i="21"/>
  <c r="L117" i="21"/>
  <c r="K117" i="21"/>
  <c r="H117" i="21"/>
  <c r="I117" i="21" s="1"/>
  <c r="M116" i="21"/>
  <c r="L116" i="21"/>
  <c r="K116" i="21"/>
  <c r="H116" i="21"/>
  <c r="I116" i="21" s="1"/>
  <c r="M115" i="21"/>
  <c r="L115" i="21"/>
  <c r="K115" i="21"/>
  <c r="H115" i="21"/>
  <c r="I115" i="21" s="1"/>
  <c r="M114" i="21"/>
  <c r="L114" i="21"/>
  <c r="K114" i="21"/>
  <c r="H114" i="21"/>
  <c r="I114" i="21" s="1"/>
  <c r="M113" i="21"/>
  <c r="L113" i="21"/>
  <c r="K113" i="21"/>
  <c r="H113" i="21"/>
  <c r="I113" i="21" s="1"/>
  <c r="M112" i="21"/>
  <c r="L112" i="21"/>
  <c r="K112" i="21"/>
  <c r="H112" i="21"/>
  <c r="I112" i="21" s="1"/>
  <c r="M111" i="21"/>
  <c r="L111" i="21"/>
  <c r="K111" i="21"/>
  <c r="H111" i="21"/>
  <c r="I111" i="21" s="1"/>
  <c r="M110" i="21"/>
  <c r="L110" i="21"/>
  <c r="K110" i="21"/>
  <c r="H110" i="21"/>
  <c r="I110" i="21" s="1"/>
  <c r="M109" i="21"/>
  <c r="L109" i="21"/>
  <c r="K109" i="21"/>
  <c r="H109" i="21"/>
  <c r="I109" i="21" s="1"/>
  <c r="M108" i="21"/>
  <c r="L108" i="21"/>
  <c r="K108" i="21"/>
  <c r="H108" i="21"/>
  <c r="I108" i="21" s="1"/>
  <c r="M107" i="21"/>
  <c r="L107" i="21"/>
  <c r="K107" i="21"/>
  <c r="H107" i="21"/>
  <c r="I107" i="21" s="1"/>
  <c r="M106" i="21"/>
  <c r="L106" i="21"/>
  <c r="K106" i="21"/>
  <c r="H106" i="21"/>
  <c r="I106" i="21" s="1"/>
  <c r="M105" i="21"/>
  <c r="L105" i="21"/>
  <c r="K105" i="21"/>
  <c r="H105" i="21"/>
  <c r="I105" i="21" s="1"/>
  <c r="M104" i="21"/>
  <c r="L104" i="21"/>
  <c r="K104" i="21"/>
  <c r="H104" i="21"/>
  <c r="I104" i="21" s="1"/>
  <c r="M103" i="21"/>
  <c r="L103" i="21"/>
  <c r="K103" i="21"/>
  <c r="H103" i="21"/>
  <c r="I103" i="21" s="1"/>
  <c r="M102" i="21"/>
  <c r="L102" i="21"/>
  <c r="K102" i="21"/>
  <c r="H102" i="21"/>
  <c r="I102" i="21" s="1"/>
  <c r="M101" i="21"/>
  <c r="L101" i="21"/>
  <c r="K101" i="21"/>
  <c r="H101" i="21"/>
  <c r="I101" i="21" s="1"/>
  <c r="M100" i="21"/>
  <c r="L100" i="21"/>
  <c r="K100" i="21"/>
  <c r="H100" i="21"/>
  <c r="I100" i="21" s="1"/>
  <c r="M99" i="21"/>
  <c r="L99" i="21"/>
  <c r="K99" i="21"/>
  <c r="H99" i="21"/>
  <c r="I99" i="21" s="1"/>
  <c r="M98" i="21"/>
  <c r="L98" i="21"/>
  <c r="K98" i="21"/>
  <c r="H98" i="21"/>
  <c r="I98" i="21" s="1"/>
  <c r="M97" i="21"/>
  <c r="L97" i="21"/>
  <c r="K97" i="21"/>
  <c r="H97" i="21"/>
  <c r="I97" i="21" s="1"/>
  <c r="M96" i="21"/>
  <c r="L96" i="21"/>
  <c r="K96" i="21"/>
  <c r="H96" i="21"/>
  <c r="I96" i="21" s="1"/>
  <c r="M95" i="21"/>
  <c r="L95" i="21"/>
  <c r="K95" i="21"/>
  <c r="H95" i="21"/>
  <c r="I95" i="21" s="1"/>
  <c r="M94" i="21"/>
  <c r="L94" i="21"/>
  <c r="K94" i="21"/>
  <c r="H94" i="21"/>
  <c r="I94" i="21" s="1"/>
  <c r="M93" i="21"/>
  <c r="L93" i="21"/>
  <c r="K93" i="21"/>
  <c r="H93" i="21"/>
  <c r="I93" i="21" s="1"/>
  <c r="M92" i="21"/>
  <c r="L92" i="21"/>
  <c r="K92" i="21"/>
  <c r="H92" i="21"/>
  <c r="I92" i="21" s="1"/>
  <c r="M91" i="21"/>
  <c r="L91" i="21"/>
  <c r="K91" i="21"/>
  <c r="H91" i="21"/>
  <c r="I91" i="21" s="1"/>
  <c r="M90" i="21"/>
  <c r="L90" i="21"/>
  <c r="K90" i="21"/>
  <c r="H90" i="21"/>
  <c r="I90" i="21" s="1"/>
  <c r="M89" i="21"/>
  <c r="L89" i="21"/>
  <c r="K89" i="21"/>
  <c r="H89" i="21"/>
  <c r="I89" i="21" s="1"/>
  <c r="M88" i="21"/>
  <c r="L88" i="21"/>
  <c r="K88" i="21"/>
  <c r="H88" i="21"/>
  <c r="I88" i="21" s="1"/>
  <c r="M87" i="21"/>
  <c r="L87" i="21"/>
  <c r="K87" i="21"/>
  <c r="H87" i="21"/>
  <c r="I87" i="21" s="1"/>
  <c r="M86" i="21"/>
  <c r="L86" i="21"/>
  <c r="K86" i="21"/>
  <c r="H86" i="21"/>
  <c r="I86" i="21" s="1"/>
  <c r="M85" i="21"/>
  <c r="L85" i="21"/>
  <c r="K85" i="21"/>
  <c r="H85" i="21"/>
  <c r="I85" i="21" s="1"/>
  <c r="M84" i="21"/>
  <c r="L84" i="21"/>
  <c r="K84" i="21"/>
  <c r="H84" i="21"/>
  <c r="I84" i="21" s="1"/>
  <c r="M83" i="21"/>
  <c r="L83" i="21"/>
  <c r="K83" i="21"/>
  <c r="H83" i="21"/>
  <c r="I83" i="21" s="1"/>
  <c r="M82" i="21"/>
  <c r="L82" i="21"/>
  <c r="K82" i="21"/>
  <c r="H82" i="21"/>
  <c r="I82" i="21" s="1"/>
  <c r="M81" i="21"/>
  <c r="L81" i="21"/>
  <c r="K81" i="21"/>
  <c r="H81" i="21"/>
  <c r="I81" i="21" s="1"/>
  <c r="M80" i="21"/>
  <c r="L80" i="21"/>
  <c r="K80" i="21"/>
  <c r="H80" i="21"/>
  <c r="I80" i="21" s="1"/>
  <c r="M79" i="21"/>
  <c r="L79" i="21"/>
  <c r="K79" i="21"/>
  <c r="H79" i="21"/>
  <c r="I79" i="21" s="1"/>
  <c r="M78" i="21"/>
  <c r="L78" i="21"/>
  <c r="K78" i="21"/>
  <c r="H78" i="21"/>
  <c r="I78" i="21" s="1"/>
  <c r="M77" i="21"/>
  <c r="L77" i="21"/>
  <c r="K77" i="21"/>
  <c r="H77" i="21"/>
  <c r="I77" i="21" s="1"/>
  <c r="M76" i="21"/>
  <c r="L76" i="21"/>
  <c r="K76" i="21"/>
  <c r="H76" i="21"/>
  <c r="I76" i="21" s="1"/>
  <c r="M75" i="21"/>
  <c r="L75" i="21"/>
  <c r="K75" i="21"/>
  <c r="H75" i="21"/>
  <c r="I75" i="21" s="1"/>
  <c r="M74" i="21"/>
  <c r="L74" i="21"/>
  <c r="K74" i="21"/>
  <c r="H74" i="21"/>
  <c r="I74" i="21" s="1"/>
  <c r="M73" i="21"/>
  <c r="L73" i="21"/>
  <c r="K73" i="21"/>
  <c r="H73" i="21"/>
  <c r="I73" i="21" s="1"/>
  <c r="M72" i="21"/>
  <c r="L72" i="21"/>
  <c r="K72" i="21"/>
  <c r="H72" i="21"/>
  <c r="I72" i="21" s="1"/>
  <c r="M71" i="21"/>
  <c r="L71" i="21"/>
  <c r="K71" i="21"/>
  <c r="H71" i="21"/>
  <c r="I71" i="21" s="1"/>
  <c r="M70" i="21"/>
  <c r="L70" i="21"/>
  <c r="K70" i="21"/>
  <c r="H70" i="21"/>
  <c r="I70" i="21" s="1"/>
  <c r="M69" i="21"/>
  <c r="L69" i="21"/>
  <c r="K69" i="21"/>
  <c r="H69" i="21"/>
  <c r="I69" i="21" s="1"/>
  <c r="M68" i="21"/>
  <c r="L68" i="21"/>
  <c r="K68" i="21"/>
  <c r="H68" i="21"/>
  <c r="I68" i="21" s="1"/>
  <c r="M67" i="21"/>
  <c r="L67" i="21"/>
  <c r="K67" i="21"/>
  <c r="H67" i="21"/>
  <c r="I67" i="21" s="1"/>
  <c r="M66" i="21"/>
  <c r="L66" i="21"/>
  <c r="K66" i="21"/>
  <c r="H66" i="21"/>
  <c r="I66" i="21" s="1"/>
  <c r="M65" i="21"/>
  <c r="L65" i="21"/>
  <c r="K65" i="21"/>
  <c r="H65" i="21"/>
  <c r="I65" i="21" s="1"/>
  <c r="M64" i="21"/>
  <c r="L64" i="21"/>
  <c r="K64" i="21"/>
  <c r="H64" i="21"/>
  <c r="I64" i="21" s="1"/>
  <c r="M63" i="21"/>
  <c r="L63" i="21"/>
  <c r="K63" i="21"/>
  <c r="H63" i="21"/>
  <c r="I63" i="21" s="1"/>
  <c r="M62" i="21"/>
  <c r="L62" i="21"/>
  <c r="K62" i="21"/>
  <c r="H62" i="21"/>
  <c r="I62" i="21" s="1"/>
  <c r="M61" i="21"/>
  <c r="L61" i="21"/>
  <c r="K61" i="21"/>
  <c r="H61" i="21"/>
  <c r="I61" i="21" s="1"/>
  <c r="M60" i="21"/>
  <c r="L60" i="21"/>
  <c r="K60" i="21"/>
  <c r="H60" i="21"/>
  <c r="I60" i="21" s="1"/>
  <c r="M59" i="21"/>
  <c r="L59" i="21"/>
  <c r="K59" i="21"/>
  <c r="H59" i="21"/>
  <c r="I59" i="21" s="1"/>
  <c r="M58" i="21"/>
  <c r="L58" i="21"/>
  <c r="K58" i="21"/>
  <c r="H58" i="21"/>
  <c r="I58" i="21" s="1"/>
  <c r="M57" i="21"/>
  <c r="L57" i="21"/>
  <c r="K57" i="21"/>
  <c r="H57" i="21"/>
  <c r="I57" i="21" s="1"/>
  <c r="M56" i="21"/>
  <c r="L56" i="21"/>
  <c r="K56" i="21"/>
  <c r="H56" i="21"/>
  <c r="I56" i="21" s="1"/>
  <c r="M55" i="21"/>
  <c r="L55" i="21"/>
  <c r="K55" i="21"/>
  <c r="H55" i="21"/>
  <c r="I55" i="21" s="1"/>
  <c r="M54" i="21"/>
  <c r="L54" i="21"/>
  <c r="K54" i="21"/>
  <c r="H54" i="21"/>
  <c r="I54" i="21" s="1"/>
  <c r="M53" i="21"/>
  <c r="L53" i="21"/>
  <c r="K53" i="21"/>
  <c r="H53" i="21"/>
  <c r="I53" i="21" s="1"/>
  <c r="M52" i="21"/>
  <c r="L52" i="21"/>
  <c r="K52" i="21"/>
  <c r="H52" i="21"/>
  <c r="I52" i="21" s="1"/>
  <c r="M51" i="21"/>
  <c r="L51" i="21"/>
  <c r="K51" i="21"/>
  <c r="H51" i="21"/>
  <c r="I51" i="21" s="1"/>
  <c r="M50" i="21"/>
  <c r="L50" i="21"/>
  <c r="K50" i="21"/>
  <c r="H50" i="21"/>
  <c r="I50" i="21" s="1"/>
  <c r="M49" i="21"/>
  <c r="L49" i="21"/>
  <c r="K49" i="21"/>
  <c r="H49" i="21"/>
  <c r="I49" i="21" s="1"/>
  <c r="M48" i="21"/>
  <c r="L48" i="21"/>
  <c r="K48" i="21"/>
  <c r="H48" i="21"/>
  <c r="I48" i="21" s="1"/>
  <c r="M47" i="21"/>
  <c r="L47" i="21"/>
  <c r="K47" i="21"/>
  <c r="H47" i="21"/>
  <c r="I47" i="21" s="1"/>
  <c r="M46" i="21"/>
  <c r="L46" i="21"/>
  <c r="K46" i="21"/>
  <c r="H46" i="21"/>
  <c r="I46" i="21" s="1"/>
  <c r="M45" i="21"/>
  <c r="L45" i="21"/>
  <c r="K45" i="21"/>
  <c r="H45" i="21"/>
  <c r="I45" i="21" s="1"/>
  <c r="M44" i="21"/>
  <c r="L44" i="21"/>
  <c r="K44" i="21"/>
  <c r="H44" i="21"/>
  <c r="I44" i="21" s="1"/>
  <c r="M43" i="21"/>
  <c r="L43" i="21"/>
  <c r="K43" i="21"/>
  <c r="H43" i="21"/>
  <c r="I43" i="21" s="1"/>
  <c r="M42" i="21"/>
  <c r="L42" i="21"/>
  <c r="K42" i="21"/>
  <c r="H42" i="21"/>
  <c r="I42" i="21" s="1"/>
  <c r="M41" i="21"/>
  <c r="L41" i="21"/>
  <c r="K41" i="21"/>
  <c r="H41" i="21"/>
  <c r="I41" i="21" s="1"/>
  <c r="M40" i="21"/>
  <c r="L40" i="21"/>
  <c r="K40" i="21"/>
  <c r="H40" i="21"/>
  <c r="I40" i="21" s="1"/>
  <c r="M39" i="21"/>
  <c r="L39" i="21"/>
  <c r="K39" i="21"/>
  <c r="H39" i="21"/>
  <c r="I39" i="21" s="1"/>
  <c r="M38" i="21"/>
  <c r="L38" i="21"/>
  <c r="K38" i="21"/>
  <c r="H38" i="21"/>
  <c r="I38" i="21" s="1"/>
  <c r="M37" i="21"/>
  <c r="L37" i="21"/>
  <c r="K37" i="21"/>
  <c r="H37" i="21"/>
  <c r="I37" i="21" s="1"/>
  <c r="M36" i="21"/>
  <c r="L36" i="21"/>
  <c r="K36" i="21"/>
  <c r="H36" i="21"/>
  <c r="I36" i="21" s="1"/>
  <c r="M35" i="21"/>
  <c r="L35" i="21"/>
  <c r="K35" i="21"/>
  <c r="H35" i="21"/>
  <c r="I35" i="21" s="1"/>
  <c r="M34" i="21"/>
  <c r="L34" i="21"/>
  <c r="K34" i="21"/>
  <c r="H34" i="21"/>
  <c r="I34" i="21" s="1"/>
  <c r="M33" i="21"/>
  <c r="L33" i="21"/>
  <c r="K33" i="21"/>
  <c r="H33" i="21"/>
  <c r="I33" i="21" s="1"/>
  <c r="M32" i="21"/>
  <c r="L32" i="21"/>
  <c r="K32" i="21"/>
  <c r="H32" i="21"/>
  <c r="I32" i="21" s="1"/>
  <c r="M31" i="21"/>
  <c r="L31" i="21"/>
  <c r="K31" i="21"/>
  <c r="H31" i="21"/>
  <c r="I31" i="21" s="1"/>
  <c r="M30" i="21"/>
  <c r="L30" i="21"/>
  <c r="K30" i="21"/>
  <c r="H30" i="21"/>
  <c r="I30" i="21" s="1"/>
  <c r="M29" i="21"/>
  <c r="L29" i="21"/>
  <c r="K29" i="21"/>
  <c r="H29" i="21"/>
  <c r="I29" i="21" s="1"/>
  <c r="M28" i="21"/>
  <c r="L28" i="21"/>
  <c r="K28" i="21"/>
  <c r="H28" i="21"/>
  <c r="I28" i="21" s="1"/>
  <c r="M27" i="21"/>
  <c r="L27" i="21"/>
  <c r="K27" i="21"/>
  <c r="H27" i="21"/>
  <c r="I27" i="21" s="1"/>
  <c r="M26" i="21"/>
  <c r="L26" i="21"/>
  <c r="K26" i="21"/>
  <c r="H26" i="21"/>
  <c r="I26" i="21" s="1"/>
  <c r="M25" i="21"/>
  <c r="L25" i="21"/>
  <c r="K25" i="21"/>
  <c r="H25" i="21"/>
  <c r="I25" i="21" s="1"/>
  <c r="M24" i="21"/>
  <c r="L24" i="21"/>
  <c r="K24" i="21"/>
  <c r="H24" i="21"/>
  <c r="I24" i="21" s="1"/>
  <c r="M23" i="21"/>
  <c r="L23" i="21"/>
  <c r="K23" i="21"/>
  <c r="H23" i="21"/>
  <c r="I23" i="21" s="1"/>
  <c r="M22" i="21"/>
  <c r="L22" i="21"/>
  <c r="K22" i="21"/>
  <c r="H22" i="21"/>
  <c r="I22" i="21" s="1"/>
  <c r="M21" i="21"/>
  <c r="L21" i="21"/>
  <c r="K21" i="21"/>
  <c r="H21" i="21"/>
  <c r="I21" i="21" s="1"/>
  <c r="M20" i="21"/>
  <c r="L20" i="21"/>
  <c r="K20" i="21"/>
  <c r="H20" i="21"/>
  <c r="I20" i="21" s="1"/>
  <c r="M19" i="21"/>
  <c r="L19" i="21"/>
  <c r="K19" i="21"/>
  <c r="H19" i="21"/>
  <c r="I19" i="21" s="1"/>
  <c r="M18" i="21"/>
  <c r="L18" i="21"/>
  <c r="K18" i="21"/>
  <c r="H18" i="21"/>
  <c r="I18" i="21" s="1"/>
  <c r="M17" i="21"/>
  <c r="L17" i="21"/>
  <c r="K17" i="21"/>
  <c r="H17" i="21"/>
  <c r="I17" i="21" s="1"/>
  <c r="M16" i="21"/>
  <c r="L16" i="21"/>
  <c r="K16" i="21"/>
  <c r="H16" i="21"/>
  <c r="I16" i="21" s="1"/>
  <c r="M15" i="21"/>
  <c r="L15" i="21"/>
  <c r="K15" i="21"/>
  <c r="H15" i="21"/>
  <c r="I15" i="21" s="1"/>
  <c r="M14" i="21"/>
  <c r="L14" i="21"/>
  <c r="K14" i="21"/>
  <c r="H14" i="21"/>
  <c r="I14" i="21" s="1"/>
  <c r="M13" i="21"/>
  <c r="L13" i="21"/>
  <c r="K13" i="21"/>
  <c r="H13" i="21"/>
  <c r="I13" i="21" s="1"/>
  <c r="M12" i="21"/>
  <c r="L12" i="21"/>
  <c r="K12" i="21"/>
  <c r="H12" i="21"/>
  <c r="I12" i="21" s="1"/>
  <c r="M11" i="21"/>
  <c r="L11" i="21"/>
  <c r="K11" i="21"/>
  <c r="H11" i="21"/>
  <c r="I11" i="21" s="1"/>
  <c r="M10" i="21"/>
  <c r="L10" i="21"/>
  <c r="K10" i="21"/>
  <c r="H10" i="21"/>
  <c r="I10" i="21" s="1"/>
  <c r="M9" i="21"/>
  <c r="L9" i="21"/>
  <c r="K9" i="21"/>
  <c r="H9" i="21"/>
  <c r="I9" i="21" s="1"/>
  <c r="M8" i="21"/>
  <c r="L8" i="21"/>
  <c r="K8" i="21"/>
  <c r="H8" i="21"/>
  <c r="I8" i="21" s="1"/>
  <c r="M7" i="21"/>
  <c r="L7" i="21"/>
  <c r="K7" i="21"/>
  <c r="H7" i="21"/>
  <c r="I7" i="21" s="1"/>
  <c r="M6" i="21"/>
  <c r="L6" i="21"/>
  <c r="K6" i="21"/>
  <c r="H6" i="21"/>
  <c r="I6" i="21" s="1"/>
  <c r="M5" i="21"/>
  <c r="L5" i="21"/>
  <c r="K5" i="21"/>
  <c r="H5" i="21"/>
  <c r="I5" i="21" s="1"/>
  <c r="M4" i="21"/>
  <c r="L4" i="21"/>
  <c r="K4" i="21"/>
  <c r="H4" i="21"/>
  <c r="I4" i="21" s="1"/>
  <c r="M3" i="21"/>
  <c r="L3" i="21"/>
  <c r="K3" i="21"/>
  <c r="H3" i="21"/>
  <c r="I3" i="21" s="1"/>
  <c r="M2" i="21"/>
  <c r="L2" i="21"/>
  <c r="K2" i="21"/>
  <c r="H2" i="21"/>
  <c r="I2" i="21" s="1"/>
  <c r="B753" i="20"/>
  <c r="B752" i="20" s="1"/>
  <c r="L750" i="20"/>
  <c r="K750" i="20"/>
  <c r="H750" i="20"/>
  <c r="L749" i="20"/>
  <c r="K749" i="20"/>
  <c r="H749" i="20"/>
  <c r="L748" i="20"/>
  <c r="K748" i="20"/>
  <c r="H748" i="20"/>
  <c r="L747" i="20"/>
  <c r="K747" i="20"/>
  <c r="H747" i="20"/>
  <c r="L746" i="20"/>
  <c r="K746" i="20"/>
  <c r="H746" i="20"/>
  <c r="L745" i="20"/>
  <c r="K745" i="20"/>
  <c r="H745" i="20"/>
  <c r="L744" i="20"/>
  <c r="K744" i="20"/>
  <c r="H744" i="20"/>
  <c r="L743" i="20"/>
  <c r="K743" i="20"/>
  <c r="H743" i="20"/>
  <c r="L742" i="20"/>
  <c r="K742" i="20"/>
  <c r="H742" i="20"/>
  <c r="L741" i="20"/>
  <c r="K741" i="20"/>
  <c r="H741" i="20"/>
  <c r="L740" i="20"/>
  <c r="K740" i="20"/>
  <c r="H740" i="20"/>
  <c r="L739" i="20"/>
  <c r="K739" i="20"/>
  <c r="H739" i="20"/>
  <c r="L738" i="20"/>
  <c r="K738" i="20"/>
  <c r="H738" i="20"/>
  <c r="L737" i="20"/>
  <c r="K737" i="20"/>
  <c r="H737" i="20"/>
  <c r="L736" i="20"/>
  <c r="K736" i="20"/>
  <c r="H736" i="20"/>
  <c r="L735" i="20"/>
  <c r="K735" i="20"/>
  <c r="H735" i="20"/>
  <c r="L734" i="20"/>
  <c r="K734" i="20"/>
  <c r="H734" i="20"/>
  <c r="L733" i="20"/>
  <c r="K733" i="20"/>
  <c r="H733" i="20"/>
  <c r="L732" i="20"/>
  <c r="K732" i="20"/>
  <c r="H732" i="20"/>
  <c r="L731" i="20"/>
  <c r="K731" i="20"/>
  <c r="H731" i="20"/>
  <c r="L730" i="20"/>
  <c r="K730" i="20"/>
  <c r="H730" i="20"/>
  <c r="L729" i="20"/>
  <c r="K729" i="20"/>
  <c r="H729" i="20"/>
  <c r="L728" i="20"/>
  <c r="K728" i="20"/>
  <c r="H728" i="20"/>
  <c r="L727" i="20"/>
  <c r="K727" i="20"/>
  <c r="H727" i="20"/>
  <c r="L726" i="20"/>
  <c r="K726" i="20"/>
  <c r="H726" i="20"/>
  <c r="L725" i="20"/>
  <c r="K725" i="20"/>
  <c r="H725" i="20"/>
  <c r="L724" i="20"/>
  <c r="K724" i="20"/>
  <c r="H724" i="20"/>
  <c r="L723" i="20"/>
  <c r="K723" i="20"/>
  <c r="H723" i="20"/>
  <c r="L722" i="20"/>
  <c r="K722" i="20"/>
  <c r="H722" i="20"/>
  <c r="L721" i="20"/>
  <c r="K721" i="20"/>
  <c r="H721" i="20"/>
  <c r="L720" i="20"/>
  <c r="K720" i="20"/>
  <c r="H720" i="20"/>
  <c r="L719" i="20"/>
  <c r="K719" i="20"/>
  <c r="H719" i="20"/>
  <c r="L718" i="20"/>
  <c r="K718" i="20"/>
  <c r="H718" i="20"/>
  <c r="L717" i="20"/>
  <c r="K717" i="20"/>
  <c r="H717" i="20"/>
  <c r="L716" i="20"/>
  <c r="K716" i="20"/>
  <c r="H716" i="20"/>
  <c r="L715" i="20"/>
  <c r="K715" i="20"/>
  <c r="H715" i="20"/>
  <c r="L714" i="20"/>
  <c r="K714" i="20"/>
  <c r="H714" i="20"/>
  <c r="L713" i="20"/>
  <c r="K713" i="20"/>
  <c r="H713" i="20"/>
  <c r="L712" i="20"/>
  <c r="K712" i="20"/>
  <c r="H712" i="20"/>
  <c r="L711" i="20"/>
  <c r="K711" i="20"/>
  <c r="H711" i="20"/>
  <c r="L710" i="20"/>
  <c r="K710" i="20"/>
  <c r="H710" i="20"/>
  <c r="L709" i="20"/>
  <c r="K709" i="20"/>
  <c r="H709" i="20"/>
  <c r="L708" i="20"/>
  <c r="K708" i="20"/>
  <c r="H708" i="20"/>
  <c r="L707" i="20"/>
  <c r="K707" i="20"/>
  <c r="H707" i="20"/>
  <c r="L706" i="20"/>
  <c r="K706" i="20"/>
  <c r="H706" i="20"/>
  <c r="L705" i="20"/>
  <c r="K705" i="20"/>
  <c r="H705" i="20"/>
  <c r="L704" i="20"/>
  <c r="K704" i="20"/>
  <c r="H704" i="20"/>
  <c r="L703" i="20"/>
  <c r="K703" i="20"/>
  <c r="H703" i="20"/>
  <c r="L702" i="20"/>
  <c r="K702" i="20"/>
  <c r="H702" i="20"/>
  <c r="L701" i="20"/>
  <c r="K701" i="20"/>
  <c r="H701" i="20"/>
  <c r="L700" i="20"/>
  <c r="K700" i="20"/>
  <c r="H700" i="20"/>
  <c r="L699" i="20"/>
  <c r="K699" i="20"/>
  <c r="H699" i="20"/>
  <c r="L698" i="20"/>
  <c r="K698" i="20"/>
  <c r="H698" i="20"/>
  <c r="L697" i="20"/>
  <c r="K697" i="20"/>
  <c r="H697" i="20"/>
  <c r="L696" i="20"/>
  <c r="K696" i="20"/>
  <c r="H696" i="20"/>
  <c r="L695" i="20"/>
  <c r="K695" i="20"/>
  <c r="H695" i="20"/>
  <c r="L694" i="20"/>
  <c r="K694" i="20"/>
  <c r="H694" i="20"/>
  <c r="L693" i="20"/>
  <c r="K693" i="20"/>
  <c r="H693" i="20"/>
  <c r="L692" i="20"/>
  <c r="K692" i="20"/>
  <c r="H692" i="20"/>
  <c r="L691" i="20"/>
  <c r="K691" i="20"/>
  <c r="H691" i="20"/>
  <c r="L690" i="20"/>
  <c r="K690" i="20"/>
  <c r="H690" i="20"/>
  <c r="L689" i="20"/>
  <c r="K689" i="20"/>
  <c r="H689" i="20"/>
  <c r="L688" i="20"/>
  <c r="K688" i="20"/>
  <c r="H688" i="20"/>
  <c r="L687" i="20"/>
  <c r="K687" i="20"/>
  <c r="H687" i="20"/>
  <c r="L686" i="20"/>
  <c r="K686" i="20"/>
  <c r="H686" i="20"/>
  <c r="L685" i="20"/>
  <c r="K685" i="20"/>
  <c r="H685" i="20"/>
  <c r="L684" i="20"/>
  <c r="K684" i="20"/>
  <c r="H684" i="20"/>
  <c r="L683" i="20"/>
  <c r="K683" i="20"/>
  <c r="H683" i="20"/>
  <c r="L682" i="20"/>
  <c r="K682" i="20"/>
  <c r="H682" i="20"/>
  <c r="L681" i="20"/>
  <c r="K681" i="20"/>
  <c r="H681" i="20"/>
  <c r="L680" i="20"/>
  <c r="K680" i="20"/>
  <c r="H680" i="20"/>
  <c r="L679" i="20"/>
  <c r="K679" i="20"/>
  <c r="H679" i="20"/>
  <c r="L678" i="20"/>
  <c r="K678" i="20"/>
  <c r="H678" i="20"/>
  <c r="L677" i="20"/>
  <c r="K677" i="20"/>
  <c r="H677" i="20"/>
  <c r="L676" i="20"/>
  <c r="K676" i="20"/>
  <c r="H676" i="20"/>
  <c r="L675" i="20"/>
  <c r="K675" i="20"/>
  <c r="H675" i="20"/>
  <c r="L674" i="20"/>
  <c r="K674" i="20"/>
  <c r="H674" i="20"/>
  <c r="L673" i="20"/>
  <c r="K673" i="20"/>
  <c r="H673" i="20"/>
  <c r="L672" i="20"/>
  <c r="K672" i="20"/>
  <c r="H672" i="20"/>
  <c r="L671" i="20"/>
  <c r="K671" i="20"/>
  <c r="H671" i="20"/>
  <c r="L670" i="20"/>
  <c r="K670" i="20"/>
  <c r="H670" i="20"/>
  <c r="L669" i="20"/>
  <c r="K669" i="20"/>
  <c r="H669" i="20"/>
  <c r="L668" i="20"/>
  <c r="K668" i="20"/>
  <c r="H668" i="20"/>
  <c r="L667" i="20"/>
  <c r="K667" i="20"/>
  <c r="H667" i="20"/>
  <c r="L666" i="20"/>
  <c r="K666" i="20"/>
  <c r="H666" i="20"/>
  <c r="L665" i="20"/>
  <c r="K665" i="20"/>
  <c r="H665" i="20"/>
  <c r="L664" i="20"/>
  <c r="K664" i="20"/>
  <c r="H664" i="20"/>
  <c r="L663" i="20"/>
  <c r="K663" i="20"/>
  <c r="H663" i="20"/>
  <c r="L662" i="20"/>
  <c r="K662" i="20"/>
  <c r="H662" i="20"/>
  <c r="L661" i="20"/>
  <c r="K661" i="20"/>
  <c r="H661" i="20"/>
  <c r="L660" i="20"/>
  <c r="K660" i="20"/>
  <c r="H660" i="20"/>
  <c r="L659" i="20"/>
  <c r="K659" i="20"/>
  <c r="H659" i="20"/>
  <c r="L658" i="20"/>
  <c r="K658" i="20"/>
  <c r="H658" i="20"/>
  <c r="L657" i="20"/>
  <c r="K657" i="20"/>
  <c r="H657" i="20"/>
  <c r="L656" i="20"/>
  <c r="K656" i="20"/>
  <c r="H656" i="20"/>
  <c r="L655" i="20"/>
  <c r="K655" i="20"/>
  <c r="H655" i="20"/>
  <c r="L654" i="20"/>
  <c r="K654" i="20"/>
  <c r="H654" i="20"/>
  <c r="L653" i="20"/>
  <c r="K653" i="20"/>
  <c r="H653" i="20"/>
  <c r="L652" i="20"/>
  <c r="K652" i="20"/>
  <c r="H652" i="20"/>
  <c r="L651" i="20"/>
  <c r="K651" i="20"/>
  <c r="H651" i="20"/>
  <c r="L650" i="20"/>
  <c r="K650" i="20"/>
  <c r="H650" i="20"/>
  <c r="L649" i="20"/>
  <c r="K649" i="20"/>
  <c r="H649" i="20"/>
  <c r="L648" i="20"/>
  <c r="K648" i="20"/>
  <c r="H648" i="20"/>
  <c r="L647" i="20"/>
  <c r="K647" i="20"/>
  <c r="H647" i="20"/>
  <c r="L646" i="20"/>
  <c r="K646" i="20"/>
  <c r="H646" i="20"/>
  <c r="L645" i="20"/>
  <c r="K645" i="20"/>
  <c r="H645" i="20"/>
  <c r="L644" i="20"/>
  <c r="K644" i="20"/>
  <c r="H644" i="20"/>
  <c r="L643" i="20"/>
  <c r="K643" i="20"/>
  <c r="H643" i="20"/>
  <c r="L642" i="20"/>
  <c r="K642" i="20"/>
  <c r="H642" i="20"/>
  <c r="L641" i="20"/>
  <c r="K641" i="20"/>
  <c r="H641" i="20"/>
  <c r="L640" i="20"/>
  <c r="K640" i="20"/>
  <c r="H640" i="20"/>
  <c r="L639" i="20"/>
  <c r="K639" i="20"/>
  <c r="H639" i="20"/>
  <c r="L638" i="20"/>
  <c r="K638" i="20"/>
  <c r="H638" i="20"/>
  <c r="L637" i="20"/>
  <c r="K637" i="20"/>
  <c r="H637" i="20"/>
  <c r="L636" i="20"/>
  <c r="K636" i="20"/>
  <c r="H636" i="20"/>
  <c r="L635" i="20"/>
  <c r="K635" i="20"/>
  <c r="H635" i="20"/>
  <c r="L634" i="20"/>
  <c r="K634" i="20"/>
  <c r="H634" i="20"/>
  <c r="L633" i="20"/>
  <c r="K633" i="20"/>
  <c r="H633" i="20"/>
  <c r="L632" i="20"/>
  <c r="K632" i="20"/>
  <c r="H632" i="20"/>
  <c r="L631" i="20"/>
  <c r="K631" i="20"/>
  <c r="H631" i="20"/>
  <c r="L630" i="20"/>
  <c r="K630" i="20"/>
  <c r="H630" i="20"/>
  <c r="L629" i="20"/>
  <c r="K629" i="20"/>
  <c r="H629" i="20"/>
  <c r="L628" i="20"/>
  <c r="K628" i="20"/>
  <c r="H628" i="20"/>
  <c r="L627" i="20"/>
  <c r="K627" i="20"/>
  <c r="H627" i="20"/>
  <c r="L626" i="20"/>
  <c r="K626" i="20"/>
  <c r="H626" i="20"/>
  <c r="L625" i="20"/>
  <c r="K625" i="20"/>
  <c r="H625" i="20"/>
  <c r="L624" i="20"/>
  <c r="K624" i="20"/>
  <c r="H624" i="20"/>
  <c r="L623" i="20"/>
  <c r="K623" i="20"/>
  <c r="H623" i="20"/>
  <c r="L622" i="20"/>
  <c r="K622" i="20"/>
  <c r="H622" i="20"/>
  <c r="L621" i="20"/>
  <c r="K621" i="20"/>
  <c r="H621" i="20"/>
  <c r="L620" i="20"/>
  <c r="K620" i="20"/>
  <c r="H620" i="20"/>
  <c r="L619" i="20"/>
  <c r="K619" i="20"/>
  <c r="H619" i="20"/>
  <c r="L618" i="20"/>
  <c r="K618" i="20"/>
  <c r="H618" i="20"/>
  <c r="L617" i="20"/>
  <c r="K617" i="20"/>
  <c r="H617" i="20"/>
  <c r="L616" i="20"/>
  <c r="K616" i="20"/>
  <c r="H616" i="20"/>
  <c r="L615" i="20"/>
  <c r="K615" i="20"/>
  <c r="H615" i="20"/>
  <c r="L614" i="20"/>
  <c r="K614" i="20"/>
  <c r="H614" i="20"/>
  <c r="L613" i="20"/>
  <c r="K613" i="20"/>
  <c r="H613" i="20"/>
  <c r="L612" i="20"/>
  <c r="K612" i="20"/>
  <c r="H612" i="20"/>
  <c r="L611" i="20"/>
  <c r="K611" i="20"/>
  <c r="H611" i="20"/>
  <c r="L610" i="20"/>
  <c r="K610" i="20"/>
  <c r="H610" i="20"/>
  <c r="L609" i="20"/>
  <c r="K609" i="20"/>
  <c r="H609" i="20"/>
  <c r="L608" i="20"/>
  <c r="K608" i="20"/>
  <c r="H608" i="20"/>
  <c r="L607" i="20"/>
  <c r="K607" i="20"/>
  <c r="H607" i="20"/>
  <c r="L606" i="20"/>
  <c r="K606" i="20"/>
  <c r="H606" i="20"/>
  <c r="L605" i="20"/>
  <c r="K605" i="20"/>
  <c r="H605" i="20"/>
  <c r="L604" i="20"/>
  <c r="K604" i="20"/>
  <c r="H604" i="20"/>
  <c r="L603" i="20"/>
  <c r="K603" i="20"/>
  <c r="H603" i="20"/>
  <c r="L602" i="20"/>
  <c r="K602" i="20"/>
  <c r="H602" i="20"/>
  <c r="L601" i="20"/>
  <c r="K601" i="20"/>
  <c r="H601" i="20"/>
  <c r="L600" i="20"/>
  <c r="K600" i="20"/>
  <c r="H600" i="20"/>
  <c r="L599" i="20"/>
  <c r="K599" i="20"/>
  <c r="H599" i="20"/>
  <c r="L598" i="20"/>
  <c r="K598" i="20"/>
  <c r="H598" i="20"/>
  <c r="L597" i="20"/>
  <c r="K597" i="20"/>
  <c r="H597" i="20"/>
  <c r="L596" i="20"/>
  <c r="K596" i="20"/>
  <c r="H596" i="20"/>
  <c r="L595" i="20"/>
  <c r="K595" i="20"/>
  <c r="H595" i="20"/>
  <c r="L594" i="20"/>
  <c r="K594" i="20"/>
  <c r="H594" i="20"/>
  <c r="L593" i="20"/>
  <c r="K593" i="20"/>
  <c r="H593" i="20"/>
  <c r="L592" i="20"/>
  <c r="K592" i="20"/>
  <c r="H592" i="20"/>
  <c r="L591" i="20"/>
  <c r="K591" i="20"/>
  <c r="H591" i="20"/>
  <c r="L590" i="20"/>
  <c r="K590" i="20"/>
  <c r="H590" i="20"/>
  <c r="L589" i="20"/>
  <c r="K589" i="20"/>
  <c r="H589" i="20"/>
  <c r="L588" i="20"/>
  <c r="K588" i="20"/>
  <c r="H588" i="20"/>
  <c r="L587" i="20"/>
  <c r="K587" i="20"/>
  <c r="H587" i="20"/>
  <c r="L586" i="20"/>
  <c r="K586" i="20"/>
  <c r="H586" i="20"/>
  <c r="L585" i="20"/>
  <c r="K585" i="20"/>
  <c r="H585" i="20"/>
  <c r="L584" i="20"/>
  <c r="K584" i="20"/>
  <c r="H584" i="20"/>
  <c r="L583" i="20"/>
  <c r="K583" i="20"/>
  <c r="H583" i="20"/>
  <c r="L582" i="20"/>
  <c r="K582" i="20"/>
  <c r="H582" i="20"/>
  <c r="L581" i="20"/>
  <c r="K581" i="20"/>
  <c r="H581" i="20"/>
  <c r="L580" i="20"/>
  <c r="K580" i="20"/>
  <c r="H580" i="20"/>
  <c r="L579" i="20"/>
  <c r="K579" i="20"/>
  <c r="H579" i="20"/>
  <c r="L578" i="20"/>
  <c r="K578" i="20"/>
  <c r="H578" i="20"/>
  <c r="L577" i="20"/>
  <c r="K577" i="20"/>
  <c r="H577" i="20"/>
  <c r="L576" i="20"/>
  <c r="K576" i="20"/>
  <c r="H576" i="20"/>
  <c r="L575" i="20"/>
  <c r="K575" i="20"/>
  <c r="H575" i="20"/>
  <c r="L574" i="20"/>
  <c r="K574" i="20"/>
  <c r="H574" i="20"/>
  <c r="L573" i="20"/>
  <c r="K573" i="20"/>
  <c r="H573" i="20"/>
  <c r="L572" i="20"/>
  <c r="K572" i="20"/>
  <c r="H572" i="20"/>
  <c r="L571" i="20"/>
  <c r="K571" i="20"/>
  <c r="H571" i="20"/>
  <c r="L570" i="20"/>
  <c r="K570" i="20"/>
  <c r="H570" i="20"/>
  <c r="L569" i="20"/>
  <c r="K569" i="20"/>
  <c r="H569" i="20"/>
  <c r="L568" i="20"/>
  <c r="K568" i="20"/>
  <c r="H568" i="20"/>
  <c r="L567" i="20"/>
  <c r="K567" i="20"/>
  <c r="H567" i="20"/>
  <c r="L566" i="20"/>
  <c r="K566" i="20"/>
  <c r="H566" i="20"/>
  <c r="L565" i="20"/>
  <c r="K565" i="20"/>
  <c r="H565" i="20"/>
  <c r="L564" i="20"/>
  <c r="K564" i="20"/>
  <c r="H564" i="20"/>
  <c r="L563" i="20"/>
  <c r="K563" i="20"/>
  <c r="H563" i="20"/>
  <c r="L562" i="20"/>
  <c r="K562" i="20"/>
  <c r="H562" i="20"/>
  <c r="L561" i="20"/>
  <c r="K561" i="20"/>
  <c r="H561" i="20"/>
  <c r="L560" i="20"/>
  <c r="K560" i="20"/>
  <c r="H560" i="20"/>
  <c r="L559" i="20"/>
  <c r="K559" i="20"/>
  <c r="H559" i="20"/>
  <c r="L558" i="20"/>
  <c r="K558" i="20"/>
  <c r="H558" i="20"/>
  <c r="L557" i="20"/>
  <c r="K557" i="20"/>
  <c r="H557" i="20"/>
  <c r="L556" i="20"/>
  <c r="K556" i="20"/>
  <c r="H556" i="20"/>
  <c r="L555" i="20"/>
  <c r="K555" i="20"/>
  <c r="H555" i="20"/>
  <c r="L554" i="20"/>
  <c r="K554" i="20"/>
  <c r="H554" i="20"/>
  <c r="L553" i="20"/>
  <c r="K553" i="20"/>
  <c r="H553" i="20"/>
  <c r="L552" i="20"/>
  <c r="K552" i="20"/>
  <c r="H552" i="20"/>
  <c r="L551" i="20"/>
  <c r="K551" i="20"/>
  <c r="H551" i="20"/>
  <c r="L550" i="20"/>
  <c r="K550" i="20"/>
  <c r="H550" i="20"/>
  <c r="L549" i="20"/>
  <c r="K549" i="20"/>
  <c r="H549" i="20"/>
  <c r="L548" i="20"/>
  <c r="K548" i="20"/>
  <c r="H548" i="20"/>
  <c r="L547" i="20"/>
  <c r="K547" i="20"/>
  <c r="H547" i="20"/>
  <c r="L546" i="20"/>
  <c r="K546" i="20"/>
  <c r="H546" i="20"/>
  <c r="L545" i="20"/>
  <c r="K545" i="20"/>
  <c r="H545" i="20"/>
  <c r="L544" i="20"/>
  <c r="K544" i="20"/>
  <c r="H544" i="20"/>
  <c r="L543" i="20"/>
  <c r="K543" i="20"/>
  <c r="H543" i="20"/>
  <c r="L542" i="20"/>
  <c r="K542" i="20"/>
  <c r="H542" i="20"/>
  <c r="L541" i="20"/>
  <c r="K541" i="20"/>
  <c r="H541" i="20"/>
  <c r="L540" i="20"/>
  <c r="K540" i="20"/>
  <c r="H540" i="20"/>
  <c r="L539" i="20"/>
  <c r="K539" i="20"/>
  <c r="H539" i="20"/>
  <c r="L538" i="20"/>
  <c r="K538" i="20"/>
  <c r="H538" i="20"/>
  <c r="L537" i="20"/>
  <c r="K537" i="20"/>
  <c r="H537" i="20"/>
  <c r="L536" i="20"/>
  <c r="K536" i="20"/>
  <c r="H536" i="20"/>
  <c r="L535" i="20"/>
  <c r="K535" i="20"/>
  <c r="H535" i="20"/>
  <c r="L534" i="20"/>
  <c r="K534" i="20"/>
  <c r="H534" i="20"/>
  <c r="L533" i="20"/>
  <c r="K533" i="20"/>
  <c r="H533" i="20"/>
  <c r="L532" i="20"/>
  <c r="K532" i="20"/>
  <c r="H532" i="20"/>
  <c r="L531" i="20"/>
  <c r="K531" i="20"/>
  <c r="H531" i="20"/>
  <c r="L530" i="20"/>
  <c r="K530" i="20"/>
  <c r="H530" i="20"/>
  <c r="L529" i="20"/>
  <c r="K529" i="20"/>
  <c r="H529" i="20"/>
  <c r="L528" i="20"/>
  <c r="K528" i="20"/>
  <c r="H528" i="20"/>
  <c r="L527" i="20"/>
  <c r="K527" i="20"/>
  <c r="H527" i="20"/>
  <c r="L526" i="20"/>
  <c r="K526" i="20"/>
  <c r="H526" i="20"/>
  <c r="L525" i="20"/>
  <c r="K525" i="20"/>
  <c r="H525" i="20"/>
  <c r="L524" i="20"/>
  <c r="K524" i="20"/>
  <c r="H524" i="20"/>
  <c r="L523" i="20"/>
  <c r="K523" i="20"/>
  <c r="H523" i="20"/>
  <c r="L522" i="20"/>
  <c r="K522" i="20"/>
  <c r="H522" i="20"/>
  <c r="L521" i="20"/>
  <c r="K521" i="20"/>
  <c r="H521" i="20"/>
  <c r="L520" i="20"/>
  <c r="K520" i="20"/>
  <c r="H520" i="20"/>
  <c r="L519" i="20"/>
  <c r="K519" i="20"/>
  <c r="H519" i="20"/>
  <c r="L518" i="20"/>
  <c r="K518" i="20"/>
  <c r="H518" i="20"/>
  <c r="L517" i="20"/>
  <c r="K517" i="20"/>
  <c r="H517" i="20"/>
  <c r="L516" i="20"/>
  <c r="K516" i="20"/>
  <c r="H516" i="20"/>
  <c r="L515" i="20"/>
  <c r="K515" i="20"/>
  <c r="H515" i="20"/>
  <c r="L514" i="20"/>
  <c r="K514" i="20"/>
  <c r="H514" i="20"/>
  <c r="L513" i="20"/>
  <c r="K513" i="20"/>
  <c r="H513" i="20"/>
  <c r="L512" i="20"/>
  <c r="K512" i="20"/>
  <c r="H512" i="20"/>
  <c r="L511" i="20"/>
  <c r="K511" i="20"/>
  <c r="H511" i="20"/>
  <c r="L510" i="20"/>
  <c r="K510" i="20"/>
  <c r="H510" i="20"/>
  <c r="L509" i="20"/>
  <c r="K509" i="20"/>
  <c r="H509" i="20"/>
  <c r="L508" i="20"/>
  <c r="K508" i="20"/>
  <c r="H508" i="20"/>
  <c r="L507" i="20"/>
  <c r="K507" i="20"/>
  <c r="H507" i="20"/>
  <c r="L506" i="20"/>
  <c r="K506" i="20"/>
  <c r="H506" i="20"/>
  <c r="L505" i="20"/>
  <c r="K505" i="20"/>
  <c r="H505" i="20"/>
  <c r="L504" i="20"/>
  <c r="K504" i="20"/>
  <c r="H504" i="20"/>
  <c r="L503" i="20"/>
  <c r="K503" i="20"/>
  <c r="H503" i="20"/>
  <c r="L502" i="20"/>
  <c r="K502" i="20"/>
  <c r="H502" i="20"/>
  <c r="L501" i="20"/>
  <c r="K501" i="20"/>
  <c r="H501" i="20"/>
  <c r="L500" i="20"/>
  <c r="K500" i="20"/>
  <c r="H500" i="20"/>
  <c r="L499" i="20"/>
  <c r="K499" i="20"/>
  <c r="H499" i="20"/>
  <c r="L498" i="20"/>
  <c r="K498" i="20"/>
  <c r="H498" i="20"/>
  <c r="L497" i="20"/>
  <c r="K497" i="20"/>
  <c r="H497" i="20"/>
  <c r="L496" i="20"/>
  <c r="K496" i="20"/>
  <c r="H496" i="20"/>
  <c r="L495" i="20"/>
  <c r="K495" i="20"/>
  <c r="H495" i="20"/>
  <c r="L494" i="20"/>
  <c r="K494" i="20"/>
  <c r="H494" i="20"/>
  <c r="L493" i="20"/>
  <c r="K493" i="20"/>
  <c r="H493" i="20"/>
  <c r="L492" i="20"/>
  <c r="K492" i="20"/>
  <c r="H492" i="20"/>
  <c r="L491" i="20"/>
  <c r="K491" i="20"/>
  <c r="H491" i="20"/>
  <c r="L490" i="20"/>
  <c r="K490" i="20"/>
  <c r="H490" i="20"/>
  <c r="L489" i="20"/>
  <c r="K489" i="20"/>
  <c r="H489" i="20"/>
  <c r="L488" i="20"/>
  <c r="K488" i="20"/>
  <c r="H488" i="20"/>
  <c r="L487" i="20"/>
  <c r="K487" i="20"/>
  <c r="H487" i="20"/>
  <c r="L486" i="20"/>
  <c r="K486" i="20"/>
  <c r="H486" i="20"/>
  <c r="L485" i="20"/>
  <c r="K485" i="20"/>
  <c r="H485" i="20"/>
  <c r="L484" i="20"/>
  <c r="K484" i="20"/>
  <c r="H484" i="20"/>
  <c r="L483" i="20"/>
  <c r="K483" i="20"/>
  <c r="H483" i="20"/>
  <c r="L482" i="20"/>
  <c r="K482" i="20"/>
  <c r="H482" i="20"/>
  <c r="L481" i="20"/>
  <c r="K481" i="20"/>
  <c r="H481" i="20"/>
  <c r="L480" i="20"/>
  <c r="K480" i="20"/>
  <c r="H480" i="20"/>
  <c r="L479" i="20"/>
  <c r="K479" i="20"/>
  <c r="H479" i="20"/>
  <c r="L478" i="20"/>
  <c r="K478" i="20"/>
  <c r="H478" i="20"/>
  <c r="L477" i="20"/>
  <c r="K477" i="20"/>
  <c r="H477" i="20"/>
  <c r="L476" i="20"/>
  <c r="K476" i="20"/>
  <c r="H476" i="20"/>
  <c r="L475" i="20"/>
  <c r="K475" i="20"/>
  <c r="H475" i="20"/>
  <c r="L474" i="20"/>
  <c r="K474" i="20"/>
  <c r="H474" i="20"/>
  <c r="L473" i="20"/>
  <c r="K473" i="20"/>
  <c r="H473" i="20"/>
  <c r="L472" i="20"/>
  <c r="K472" i="20"/>
  <c r="H472" i="20"/>
  <c r="L471" i="20"/>
  <c r="K471" i="20"/>
  <c r="H471" i="20"/>
  <c r="L470" i="20"/>
  <c r="K470" i="20"/>
  <c r="H470" i="20"/>
  <c r="L469" i="20"/>
  <c r="K469" i="20"/>
  <c r="H469" i="20"/>
  <c r="L468" i="20"/>
  <c r="K468" i="20"/>
  <c r="H468" i="20"/>
  <c r="L467" i="20"/>
  <c r="K467" i="20"/>
  <c r="H467" i="20"/>
  <c r="L466" i="20"/>
  <c r="K466" i="20"/>
  <c r="H466" i="20"/>
  <c r="L465" i="20"/>
  <c r="K465" i="20"/>
  <c r="H465" i="20"/>
  <c r="L464" i="20"/>
  <c r="K464" i="20"/>
  <c r="H464" i="20"/>
  <c r="L463" i="20"/>
  <c r="K463" i="20"/>
  <c r="H463" i="20"/>
  <c r="L462" i="20"/>
  <c r="K462" i="20"/>
  <c r="H462" i="20"/>
  <c r="L461" i="20"/>
  <c r="K461" i="20"/>
  <c r="H461" i="20"/>
  <c r="L460" i="20"/>
  <c r="K460" i="20"/>
  <c r="H460" i="20"/>
  <c r="L459" i="20"/>
  <c r="K459" i="20"/>
  <c r="H459" i="20"/>
  <c r="L458" i="20"/>
  <c r="K458" i="20"/>
  <c r="H458" i="20"/>
  <c r="L457" i="20"/>
  <c r="K457" i="20"/>
  <c r="H457" i="20"/>
  <c r="L456" i="20"/>
  <c r="K456" i="20"/>
  <c r="H456" i="20"/>
  <c r="L455" i="20"/>
  <c r="K455" i="20"/>
  <c r="H455" i="20"/>
  <c r="L454" i="20"/>
  <c r="K454" i="20"/>
  <c r="H454" i="20"/>
  <c r="L453" i="20"/>
  <c r="K453" i="20"/>
  <c r="H453" i="20"/>
  <c r="L452" i="20"/>
  <c r="K452" i="20"/>
  <c r="H452" i="20"/>
  <c r="L451" i="20"/>
  <c r="K451" i="20"/>
  <c r="H451" i="20"/>
  <c r="L450" i="20"/>
  <c r="K450" i="20"/>
  <c r="H450" i="20"/>
  <c r="L449" i="20"/>
  <c r="K449" i="20"/>
  <c r="H449" i="20"/>
  <c r="L448" i="20"/>
  <c r="K448" i="20"/>
  <c r="H448" i="20"/>
  <c r="L447" i="20"/>
  <c r="K447" i="20"/>
  <c r="H447" i="20"/>
  <c r="L446" i="20"/>
  <c r="K446" i="20"/>
  <c r="H446" i="20"/>
  <c r="L445" i="20"/>
  <c r="K445" i="20"/>
  <c r="H445" i="20"/>
  <c r="L444" i="20"/>
  <c r="K444" i="20"/>
  <c r="H444" i="20"/>
  <c r="L443" i="20"/>
  <c r="K443" i="20"/>
  <c r="H443" i="20"/>
  <c r="L442" i="20"/>
  <c r="K442" i="20"/>
  <c r="H442" i="20"/>
  <c r="L441" i="20"/>
  <c r="K441" i="20"/>
  <c r="H441" i="20"/>
  <c r="L440" i="20"/>
  <c r="K440" i="20"/>
  <c r="H440" i="20"/>
  <c r="L439" i="20"/>
  <c r="K439" i="20"/>
  <c r="H439" i="20"/>
  <c r="L438" i="20"/>
  <c r="K438" i="20"/>
  <c r="H438" i="20"/>
  <c r="L437" i="20"/>
  <c r="K437" i="20"/>
  <c r="H437" i="20"/>
  <c r="L436" i="20"/>
  <c r="K436" i="20"/>
  <c r="H436" i="20"/>
  <c r="L435" i="20"/>
  <c r="K435" i="20"/>
  <c r="H435" i="20"/>
  <c r="L434" i="20"/>
  <c r="K434" i="20"/>
  <c r="H434" i="20"/>
  <c r="L433" i="20"/>
  <c r="K433" i="20"/>
  <c r="H433" i="20"/>
  <c r="L432" i="20"/>
  <c r="K432" i="20"/>
  <c r="H432" i="20"/>
  <c r="L431" i="20"/>
  <c r="K431" i="20"/>
  <c r="H431" i="20"/>
  <c r="L430" i="20"/>
  <c r="K430" i="20"/>
  <c r="H430" i="20"/>
  <c r="L429" i="20"/>
  <c r="K429" i="20"/>
  <c r="H429" i="20"/>
  <c r="L428" i="20"/>
  <c r="K428" i="20"/>
  <c r="H428" i="20"/>
  <c r="L427" i="20"/>
  <c r="K427" i="20"/>
  <c r="H427" i="20"/>
  <c r="L426" i="20"/>
  <c r="K426" i="20"/>
  <c r="H426" i="20"/>
  <c r="L425" i="20"/>
  <c r="K425" i="20"/>
  <c r="H425" i="20"/>
  <c r="L424" i="20"/>
  <c r="K424" i="20"/>
  <c r="H424" i="20"/>
  <c r="L423" i="20"/>
  <c r="K423" i="20"/>
  <c r="H423" i="20"/>
  <c r="L422" i="20"/>
  <c r="K422" i="20"/>
  <c r="H422" i="20"/>
  <c r="L421" i="20"/>
  <c r="K421" i="20"/>
  <c r="H421" i="20"/>
  <c r="L420" i="20"/>
  <c r="K420" i="20"/>
  <c r="H420" i="20"/>
  <c r="L419" i="20"/>
  <c r="K419" i="20"/>
  <c r="H419" i="20"/>
  <c r="L418" i="20"/>
  <c r="K418" i="20"/>
  <c r="H418" i="20"/>
  <c r="L417" i="20"/>
  <c r="K417" i="20"/>
  <c r="H417" i="20"/>
  <c r="L416" i="20"/>
  <c r="K416" i="20"/>
  <c r="H416" i="20"/>
  <c r="L415" i="20"/>
  <c r="K415" i="20"/>
  <c r="H415" i="20"/>
  <c r="L414" i="20"/>
  <c r="K414" i="20"/>
  <c r="H414" i="20"/>
  <c r="L413" i="20"/>
  <c r="K413" i="20"/>
  <c r="H413" i="20"/>
  <c r="L412" i="20"/>
  <c r="K412" i="20"/>
  <c r="H412" i="20"/>
  <c r="L411" i="20"/>
  <c r="K411" i="20"/>
  <c r="H411" i="20"/>
  <c r="L410" i="20"/>
  <c r="K410" i="20"/>
  <c r="H410" i="20"/>
  <c r="L409" i="20"/>
  <c r="K409" i="20"/>
  <c r="H409" i="20"/>
  <c r="L408" i="20"/>
  <c r="K408" i="20"/>
  <c r="H408" i="20"/>
  <c r="L407" i="20"/>
  <c r="K407" i="20"/>
  <c r="H407" i="20"/>
  <c r="L406" i="20"/>
  <c r="K406" i="20"/>
  <c r="H406" i="20"/>
  <c r="L405" i="20"/>
  <c r="K405" i="20"/>
  <c r="H405" i="20"/>
  <c r="L404" i="20"/>
  <c r="K404" i="20"/>
  <c r="H404" i="20"/>
  <c r="L403" i="20"/>
  <c r="K403" i="20"/>
  <c r="H403" i="20"/>
  <c r="L402" i="20"/>
  <c r="K402" i="20"/>
  <c r="H402" i="20"/>
  <c r="L401" i="20"/>
  <c r="K401" i="20"/>
  <c r="H401" i="20"/>
  <c r="L400" i="20"/>
  <c r="K400" i="20"/>
  <c r="H400" i="20"/>
  <c r="L399" i="20"/>
  <c r="K399" i="20"/>
  <c r="H399" i="20"/>
  <c r="L398" i="20"/>
  <c r="K398" i="20"/>
  <c r="H398" i="20"/>
  <c r="L397" i="20"/>
  <c r="K397" i="20"/>
  <c r="H397" i="20"/>
  <c r="L396" i="20"/>
  <c r="K396" i="20"/>
  <c r="H396" i="20"/>
  <c r="L395" i="20"/>
  <c r="K395" i="20"/>
  <c r="H395" i="20"/>
  <c r="L394" i="20"/>
  <c r="K394" i="20"/>
  <c r="H394" i="20"/>
  <c r="L393" i="20"/>
  <c r="K393" i="20"/>
  <c r="H393" i="20"/>
  <c r="L392" i="20"/>
  <c r="K392" i="20"/>
  <c r="H392" i="20"/>
  <c r="L391" i="20"/>
  <c r="K391" i="20"/>
  <c r="H391" i="20"/>
  <c r="L390" i="20"/>
  <c r="K390" i="20"/>
  <c r="H390" i="20"/>
  <c r="L389" i="20"/>
  <c r="K389" i="20"/>
  <c r="H389" i="20"/>
  <c r="L388" i="20"/>
  <c r="K388" i="20"/>
  <c r="H388" i="20"/>
  <c r="L387" i="20"/>
  <c r="K387" i="20"/>
  <c r="H387" i="20"/>
  <c r="L386" i="20"/>
  <c r="K386" i="20"/>
  <c r="H386" i="20"/>
  <c r="L385" i="20"/>
  <c r="K385" i="20"/>
  <c r="H385" i="20"/>
  <c r="L384" i="20"/>
  <c r="K384" i="20"/>
  <c r="H384" i="20"/>
  <c r="L383" i="20"/>
  <c r="K383" i="20"/>
  <c r="H383" i="20"/>
  <c r="L382" i="20"/>
  <c r="K382" i="20"/>
  <c r="H382" i="20"/>
  <c r="L381" i="20"/>
  <c r="K381" i="20"/>
  <c r="H381" i="20"/>
  <c r="L380" i="20"/>
  <c r="K380" i="20"/>
  <c r="H380" i="20"/>
  <c r="L379" i="20"/>
  <c r="K379" i="20"/>
  <c r="H379" i="20"/>
  <c r="L378" i="20"/>
  <c r="K378" i="20"/>
  <c r="H378" i="20"/>
  <c r="L377" i="20"/>
  <c r="K377" i="20"/>
  <c r="H377" i="20"/>
  <c r="L376" i="20"/>
  <c r="K376" i="20"/>
  <c r="H376" i="20"/>
  <c r="L375" i="20"/>
  <c r="K375" i="20"/>
  <c r="H375" i="20"/>
  <c r="L374" i="20"/>
  <c r="K374" i="20"/>
  <c r="H374" i="20"/>
  <c r="L373" i="20"/>
  <c r="K373" i="20"/>
  <c r="H373" i="20"/>
  <c r="L372" i="20"/>
  <c r="K372" i="20"/>
  <c r="H372" i="20"/>
  <c r="L371" i="20"/>
  <c r="K371" i="20"/>
  <c r="H371" i="20"/>
  <c r="L370" i="20"/>
  <c r="K370" i="20"/>
  <c r="H370" i="20"/>
  <c r="L369" i="20"/>
  <c r="K369" i="20"/>
  <c r="H369" i="20"/>
  <c r="L368" i="20"/>
  <c r="K368" i="20"/>
  <c r="H368" i="20"/>
  <c r="L367" i="20"/>
  <c r="K367" i="20"/>
  <c r="H367" i="20"/>
  <c r="L366" i="20"/>
  <c r="K366" i="20"/>
  <c r="H366" i="20"/>
  <c r="L365" i="20"/>
  <c r="K365" i="20"/>
  <c r="H365" i="20"/>
  <c r="L364" i="20"/>
  <c r="K364" i="20"/>
  <c r="H364" i="20"/>
  <c r="L363" i="20"/>
  <c r="K363" i="20"/>
  <c r="H363" i="20"/>
  <c r="L362" i="20"/>
  <c r="K362" i="20"/>
  <c r="H362" i="20"/>
  <c r="L361" i="20"/>
  <c r="K361" i="20"/>
  <c r="H361" i="20"/>
  <c r="L360" i="20"/>
  <c r="K360" i="20"/>
  <c r="H360" i="20"/>
  <c r="L359" i="20"/>
  <c r="K359" i="20"/>
  <c r="H359" i="20"/>
  <c r="L358" i="20"/>
  <c r="K358" i="20"/>
  <c r="H358" i="20"/>
  <c r="L357" i="20"/>
  <c r="K357" i="20"/>
  <c r="H357" i="20"/>
  <c r="L356" i="20"/>
  <c r="K356" i="20"/>
  <c r="H356" i="20"/>
  <c r="L355" i="20"/>
  <c r="K355" i="20"/>
  <c r="H355" i="20"/>
  <c r="L354" i="20"/>
  <c r="K354" i="20"/>
  <c r="H354" i="20"/>
  <c r="L353" i="20"/>
  <c r="K353" i="20"/>
  <c r="H353" i="20"/>
  <c r="L352" i="20"/>
  <c r="K352" i="20"/>
  <c r="H352" i="20"/>
  <c r="L351" i="20"/>
  <c r="K351" i="20"/>
  <c r="H351" i="20"/>
  <c r="L350" i="20"/>
  <c r="K350" i="20"/>
  <c r="H350" i="20"/>
  <c r="L349" i="20"/>
  <c r="K349" i="20"/>
  <c r="H349" i="20"/>
  <c r="L348" i="20"/>
  <c r="K348" i="20"/>
  <c r="H348" i="20"/>
  <c r="L347" i="20"/>
  <c r="K347" i="20"/>
  <c r="H347" i="20"/>
  <c r="L346" i="20"/>
  <c r="K346" i="20"/>
  <c r="H346" i="20"/>
  <c r="L345" i="20"/>
  <c r="K345" i="20"/>
  <c r="H345" i="20"/>
  <c r="L344" i="20"/>
  <c r="K344" i="20"/>
  <c r="H344" i="20"/>
  <c r="L343" i="20"/>
  <c r="K343" i="20"/>
  <c r="H343" i="20"/>
  <c r="L342" i="20"/>
  <c r="K342" i="20"/>
  <c r="H342" i="20"/>
  <c r="L341" i="20"/>
  <c r="K341" i="20"/>
  <c r="H341" i="20"/>
  <c r="L340" i="20"/>
  <c r="K340" i="20"/>
  <c r="H340" i="20"/>
  <c r="L339" i="20"/>
  <c r="K339" i="20"/>
  <c r="H339" i="20"/>
  <c r="L338" i="20"/>
  <c r="K338" i="20"/>
  <c r="H338" i="20"/>
  <c r="L337" i="20"/>
  <c r="K337" i="20"/>
  <c r="H337" i="20"/>
  <c r="L336" i="20"/>
  <c r="K336" i="20"/>
  <c r="H336" i="20"/>
  <c r="L335" i="20"/>
  <c r="K335" i="20"/>
  <c r="H335" i="20"/>
  <c r="L334" i="20"/>
  <c r="K334" i="20"/>
  <c r="H334" i="20"/>
  <c r="L333" i="20"/>
  <c r="K333" i="20"/>
  <c r="H333" i="20"/>
  <c r="L332" i="20"/>
  <c r="K332" i="20"/>
  <c r="H332" i="20"/>
  <c r="L331" i="20"/>
  <c r="K331" i="20"/>
  <c r="H331" i="20"/>
  <c r="L330" i="20"/>
  <c r="K330" i="20"/>
  <c r="H330" i="20"/>
  <c r="L329" i="20"/>
  <c r="K329" i="20"/>
  <c r="H329" i="20"/>
  <c r="L328" i="20"/>
  <c r="K328" i="20"/>
  <c r="H328" i="20"/>
  <c r="L327" i="20"/>
  <c r="K327" i="20"/>
  <c r="H327" i="20"/>
  <c r="L326" i="20"/>
  <c r="K326" i="20"/>
  <c r="H326" i="20"/>
  <c r="L325" i="20"/>
  <c r="K325" i="20"/>
  <c r="H325" i="20"/>
  <c r="L324" i="20"/>
  <c r="K324" i="20"/>
  <c r="H324" i="20"/>
  <c r="L323" i="20"/>
  <c r="K323" i="20"/>
  <c r="H323" i="20"/>
  <c r="L322" i="20"/>
  <c r="K322" i="20"/>
  <c r="H322" i="20"/>
  <c r="L321" i="20"/>
  <c r="K321" i="20"/>
  <c r="H321" i="20"/>
  <c r="L320" i="20"/>
  <c r="K320" i="20"/>
  <c r="H320" i="20"/>
  <c r="L319" i="20"/>
  <c r="K319" i="20"/>
  <c r="H319" i="20"/>
  <c r="L318" i="20"/>
  <c r="K318" i="20"/>
  <c r="H318" i="20"/>
  <c r="L317" i="20"/>
  <c r="K317" i="20"/>
  <c r="H317" i="20"/>
  <c r="L316" i="20"/>
  <c r="K316" i="20"/>
  <c r="H316" i="20"/>
  <c r="L315" i="20"/>
  <c r="K315" i="20"/>
  <c r="H315" i="20"/>
  <c r="L314" i="20"/>
  <c r="K314" i="20"/>
  <c r="H314" i="20"/>
  <c r="L313" i="20"/>
  <c r="K313" i="20"/>
  <c r="H313" i="20"/>
  <c r="L312" i="20"/>
  <c r="K312" i="20"/>
  <c r="H312" i="20"/>
  <c r="L311" i="20"/>
  <c r="K311" i="20"/>
  <c r="H311" i="20"/>
  <c r="L310" i="20"/>
  <c r="K310" i="20"/>
  <c r="H310" i="20"/>
  <c r="L309" i="20"/>
  <c r="K309" i="20"/>
  <c r="H309" i="20"/>
  <c r="L308" i="20"/>
  <c r="K308" i="20"/>
  <c r="H308" i="20"/>
  <c r="L307" i="20"/>
  <c r="K307" i="20"/>
  <c r="H307" i="20"/>
  <c r="L306" i="20"/>
  <c r="K306" i="20"/>
  <c r="H306" i="20"/>
  <c r="L305" i="20"/>
  <c r="K305" i="20"/>
  <c r="H305" i="20"/>
  <c r="L304" i="20"/>
  <c r="K304" i="20"/>
  <c r="H304" i="20"/>
  <c r="L303" i="20"/>
  <c r="K303" i="20"/>
  <c r="H303" i="20"/>
  <c r="L302" i="20"/>
  <c r="K302" i="20"/>
  <c r="H302" i="20"/>
  <c r="L301" i="20"/>
  <c r="K301" i="20"/>
  <c r="H301" i="20"/>
  <c r="L300" i="20"/>
  <c r="K300" i="20"/>
  <c r="H300" i="20"/>
  <c r="L299" i="20"/>
  <c r="K299" i="20"/>
  <c r="H299" i="20"/>
  <c r="L298" i="20"/>
  <c r="K298" i="20"/>
  <c r="H298" i="20"/>
  <c r="L297" i="20"/>
  <c r="K297" i="20"/>
  <c r="H297" i="20"/>
  <c r="L296" i="20"/>
  <c r="K296" i="20"/>
  <c r="H296" i="20"/>
  <c r="L295" i="20"/>
  <c r="K295" i="20"/>
  <c r="H295" i="20"/>
  <c r="L294" i="20"/>
  <c r="K294" i="20"/>
  <c r="H294" i="20"/>
  <c r="L293" i="20"/>
  <c r="K293" i="20"/>
  <c r="H293" i="20"/>
  <c r="L292" i="20"/>
  <c r="K292" i="20"/>
  <c r="H292" i="20"/>
  <c r="L291" i="20"/>
  <c r="K291" i="20"/>
  <c r="H291" i="20"/>
  <c r="L290" i="20"/>
  <c r="K290" i="20"/>
  <c r="H290" i="20"/>
  <c r="L289" i="20"/>
  <c r="K289" i="20"/>
  <c r="H289" i="20"/>
  <c r="L288" i="20"/>
  <c r="K288" i="20"/>
  <c r="H288" i="20"/>
  <c r="L287" i="20"/>
  <c r="K287" i="20"/>
  <c r="H287" i="20"/>
  <c r="L286" i="20"/>
  <c r="K286" i="20"/>
  <c r="H286" i="20"/>
  <c r="L285" i="20"/>
  <c r="K285" i="20"/>
  <c r="H285" i="20"/>
  <c r="L284" i="20"/>
  <c r="K284" i="20"/>
  <c r="H284" i="20"/>
  <c r="L283" i="20"/>
  <c r="K283" i="20"/>
  <c r="H283" i="20"/>
  <c r="L282" i="20"/>
  <c r="K282" i="20"/>
  <c r="H282" i="20"/>
  <c r="L281" i="20"/>
  <c r="K281" i="20"/>
  <c r="H281" i="20"/>
  <c r="L280" i="20"/>
  <c r="K280" i="20"/>
  <c r="H280" i="20"/>
  <c r="L279" i="20"/>
  <c r="K279" i="20"/>
  <c r="H279" i="20"/>
  <c r="L278" i="20"/>
  <c r="K278" i="20"/>
  <c r="H278" i="20"/>
  <c r="L277" i="20"/>
  <c r="K277" i="20"/>
  <c r="H277" i="20"/>
  <c r="L276" i="20"/>
  <c r="K276" i="20"/>
  <c r="H276" i="20"/>
  <c r="L275" i="20"/>
  <c r="K275" i="20"/>
  <c r="H275" i="20"/>
  <c r="L274" i="20"/>
  <c r="K274" i="20"/>
  <c r="H274" i="20"/>
  <c r="L273" i="20"/>
  <c r="K273" i="20"/>
  <c r="H273" i="20"/>
  <c r="L272" i="20"/>
  <c r="K272" i="20"/>
  <c r="H272" i="20"/>
  <c r="L271" i="20"/>
  <c r="K271" i="20"/>
  <c r="H271" i="20"/>
  <c r="L270" i="20"/>
  <c r="K270" i="20"/>
  <c r="H270" i="20"/>
  <c r="L269" i="20"/>
  <c r="K269" i="20"/>
  <c r="H269" i="20"/>
  <c r="L268" i="20"/>
  <c r="K268" i="20"/>
  <c r="H268" i="20"/>
  <c r="L267" i="20"/>
  <c r="K267" i="20"/>
  <c r="H267" i="20"/>
  <c r="L266" i="20"/>
  <c r="K266" i="20"/>
  <c r="H266" i="20"/>
  <c r="L265" i="20"/>
  <c r="K265" i="20"/>
  <c r="H265" i="20"/>
  <c r="L264" i="20"/>
  <c r="K264" i="20"/>
  <c r="H264" i="20"/>
  <c r="L263" i="20"/>
  <c r="K263" i="20"/>
  <c r="H263" i="20"/>
  <c r="L262" i="20"/>
  <c r="K262" i="20"/>
  <c r="H262" i="20"/>
  <c r="L261" i="20"/>
  <c r="K261" i="20"/>
  <c r="H261" i="20"/>
  <c r="L260" i="20"/>
  <c r="K260" i="20"/>
  <c r="H260" i="20"/>
  <c r="L259" i="20"/>
  <c r="K259" i="20"/>
  <c r="H259" i="20"/>
  <c r="L258" i="20"/>
  <c r="K258" i="20"/>
  <c r="H258" i="20"/>
  <c r="L257" i="20"/>
  <c r="K257" i="20"/>
  <c r="H257" i="20"/>
  <c r="L256" i="20"/>
  <c r="K256" i="20"/>
  <c r="H256" i="20"/>
  <c r="L255" i="20"/>
  <c r="K255" i="20"/>
  <c r="H255" i="20"/>
  <c r="L254" i="20"/>
  <c r="K254" i="20"/>
  <c r="H254" i="20"/>
  <c r="L253" i="20"/>
  <c r="K253" i="20"/>
  <c r="H253" i="20"/>
  <c r="L252" i="20"/>
  <c r="K252" i="20"/>
  <c r="H252" i="20"/>
  <c r="L251" i="20"/>
  <c r="K251" i="20"/>
  <c r="H251" i="20"/>
  <c r="L250" i="20"/>
  <c r="K250" i="20"/>
  <c r="H250" i="20"/>
  <c r="L249" i="20"/>
  <c r="K249" i="20"/>
  <c r="H249" i="20"/>
  <c r="L248" i="20"/>
  <c r="K248" i="20"/>
  <c r="H248" i="20"/>
  <c r="L247" i="20"/>
  <c r="K247" i="20"/>
  <c r="H247" i="20"/>
  <c r="L246" i="20"/>
  <c r="K246" i="20"/>
  <c r="H246" i="20"/>
  <c r="L245" i="20"/>
  <c r="K245" i="20"/>
  <c r="H245" i="20"/>
  <c r="L244" i="20"/>
  <c r="K244" i="20"/>
  <c r="H244" i="20"/>
  <c r="L243" i="20"/>
  <c r="K243" i="20"/>
  <c r="H243" i="20"/>
  <c r="L242" i="20"/>
  <c r="K242" i="20"/>
  <c r="H242" i="20"/>
  <c r="L241" i="20"/>
  <c r="K241" i="20"/>
  <c r="H241" i="20"/>
  <c r="L240" i="20"/>
  <c r="K240" i="20"/>
  <c r="H240" i="20"/>
  <c r="L239" i="20"/>
  <c r="K239" i="20"/>
  <c r="H239" i="20"/>
  <c r="L238" i="20"/>
  <c r="K238" i="20"/>
  <c r="H238" i="20"/>
  <c r="L237" i="20"/>
  <c r="K237" i="20"/>
  <c r="H237" i="20"/>
  <c r="L236" i="20"/>
  <c r="K236" i="20"/>
  <c r="H236" i="20"/>
  <c r="L235" i="20"/>
  <c r="K235" i="20"/>
  <c r="H235" i="20"/>
  <c r="L234" i="20"/>
  <c r="K234" i="20"/>
  <c r="H234" i="20"/>
  <c r="L233" i="20"/>
  <c r="K233" i="20"/>
  <c r="H233" i="20"/>
  <c r="L232" i="20"/>
  <c r="K232" i="20"/>
  <c r="H232" i="20"/>
  <c r="L231" i="20"/>
  <c r="K231" i="20"/>
  <c r="H231" i="20"/>
  <c r="L230" i="20"/>
  <c r="K230" i="20"/>
  <c r="H230" i="20"/>
  <c r="L229" i="20"/>
  <c r="K229" i="20"/>
  <c r="H229" i="20"/>
  <c r="L228" i="20"/>
  <c r="K228" i="20"/>
  <c r="H228" i="20"/>
  <c r="L227" i="20"/>
  <c r="K227" i="20"/>
  <c r="H227" i="20"/>
  <c r="L226" i="20"/>
  <c r="K226" i="20"/>
  <c r="H226" i="20"/>
  <c r="L225" i="20"/>
  <c r="K225" i="20"/>
  <c r="H225" i="20"/>
  <c r="L224" i="20"/>
  <c r="K224" i="20"/>
  <c r="H224" i="20"/>
  <c r="L223" i="20"/>
  <c r="K223" i="20"/>
  <c r="H223" i="20"/>
  <c r="L222" i="20"/>
  <c r="K222" i="20"/>
  <c r="H222" i="20"/>
  <c r="L221" i="20"/>
  <c r="K221" i="20"/>
  <c r="H221" i="20"/>
  <c r="L220" i="20"/>
  <c r="K220" i="20"/>
  <c r="H220" i="20"/>
  <c r="L219" i="20"/>
  <c r="K219" i="20"/>
  <c r="H219" i="20"/>
  <c r="L218" i="20"/>
  <c r="K218" i="20"/>
  <c r="H218" i="20"/>
  <c r="L217" i="20"/>
  <c r="K217" i="20"/>
  <c r="H217" i="20"/>
  <c r="L216" i="20"/>
  <c r="K216" i="20"/>
  <c r="H216" i="20"/>
  <c r="L215" i="20"/>
  <c r="K215" i="20"/>
  <c r="H215" i="20"/>
  <c r="L214" i="20"/>
  <c r="K214" i="20"/>
  <c r="H214" i="20"/>
  <c r="L213" i="20"/>
  <c r="K213" i="20"/>
  <c r="H213" i="20"/>
  <c r="L212" i="20"/>
  <c r="K212" i="20"/>
  <c r="H212" i="20"/>
  <c r="L211" i="20"/>
  <c r="K211" i="20"/>
  <c r="H211" i="20"/>
  <c r="L210" i="20"/>
  <c r="K210" i="20"/>
  <c r="H210" i="20"/>
  <c r="L209" i="20"/>
  <c r="K209" i="20"/>
  <c r="H209" i="20"/>
  <c r="M208" i="20"/>
  <c r="L208" i="20"/>
  <c r="K208" i="20"/>
  <c r="H208" i="20"/>
  <c r="M207" i="20"/>
  <c r="L207" i="20"/>
  <c r="K207" i="20"/>
  <c r="H207" i="20"/>
  <c r="M206" i="20"/>
  <c r="L206" i="20"/>
  <c r="K206" i="20"/>
  <c r="H206" i="20"/>
  <c r="M205" i="20"/>
  <c r="L205" i="20"/>
  <c r="K205" i="20"/>
  <c r="H205" i="20"/>
  <c r="M204" i="20"/>
  <c r="L204" i="20"/>
  <c r="K204" i="20"/>
  <c r="H204" i="20"/>
  <c r="M203" i="20"/>
  <c r="L203" i="20"/>
  <c r="K203" i="20"/>
  <c r="H203" i="20"/>
  <c r="M202" i="20"/>
  <c r="L202" i="20"/>
  <c r="K202" i="20"/>
  <c r="H202" i="20"/>
  <c r="M201" i="20"/>
  <c r="L201" i="20"/>
  <c r="K201" i="20"/>
  <c r="H201" i="20"/>
  <c r="M200" i="20"/>
  <c r="L200" i="20"/>
  <c r="K200" i="20"/>
  <c r="H200" i="20"/>
  <c r="M199" i="20"/>
  <c r="L199" i="20"/>
  <c r="K199" i="20"/>
  <c r="H199" i="20"/>
  <c r="M198" i="20"/>
  <c r="L198" i="20"/>
  <c r="K198" i="20"/>
  <c r="H198" i="20"/>
  <c r="M197" i="20"/>
  <c r="L197" i="20"/>
  <c r="K197" i="20"/>
  <c r="H197" i="20"/>
  <c r="M196" i="20"/>
  <c r="L196" i="20"/>
  <c r="K196" i="20"/>
  <c r="H196" i="20"/>
  <c r="M195" i="20"/>
  <c r="L195" i="20"/>
  <c r="K195" i="20"/>
  <c r="H195" i="20"/>
  <c r="M194" i="20"/>
  <c r="L194" i="20"/>
  <c r="K194" i="20"/>
  <c r="H194" i="20"/>
  <c r="M193" i="20"/>
  <c r="L193" i="20"/>
  <c r="K193" i="20"/>
  <c r="H193" i="20"/>
  <c r="M192" i="20"/>
  <c r="L192" i="20"/>
  <c r="K192" i="20"/>
  <c r="H192" i="20"/>
  <c r="M191" i="20"/>
  <c r="L191" i="20"/>
  <c r="K191" i="20"/>
  <c r="H191" i="20"/>
  <c r="M190" i="20"/>
  <c r="L190" i="20"/>
  <c r="K190" i="20"/>
  <c r="H190" i="20"/>
  <c r="M189" i="20"/>
  <c r="L189" i="20"/>
  <c r="K189" i="20"/>
  <c r="H189" i="20"/>
  <c r="M188" i="20"/>
  <c r="L188" i="20"/>
  <c r="K188" i="20"/>
  <c r="H188" i="20"/>
  <c r="M187" i="20"/>
  <c r="L187" i="20"/>
  <c r="K187" i="20"/>
  <c r="H187" i="20"/>
  <c r="M186" i="20"/>
  <c r="L186" i="20"/>
  <c r="K186" i="20"/>
  <c r="H186" i="20"/>
  <c r="M185" i="20"/>
  <c r="L185" i="20"/>
  <c r="K185" i="20"/>
  <c r="H185" i="20"/>
  <c r="M184" i="20"/>
  <c r="L184" i="20"/>
  <c r="K184" i="20"/>
  <c r="H184" i="20"/>
  <c r="M183" i="20"/>
  <c r="L183" i="20"/>
  <c r="K183" i="20"/>
  <c r="H183" i="20"/>
  <c r="M182" i="20"/>
  <c r="L182" i="20"/>
  <c r="K182" i="20"/>
  <c r="H182" i="20"/>
  <c r="M181" i="20"/>
  <c r="L181" i="20"/>
  <c r="K181" i="20"/>
  <c r="H181" i="20"/>
  <c r="M180" i="20"/>
  <c r="L180" i="20"/>
  <c r="K180" i="20"/>
  <c r="H180" i="20"/>
  <c r="M179" i="20"/>
  <c r="L179" i="20"/>
  <c r="K179" i="20"/>
  <c r="H179" i="20"/>
  <c r="M178" i="20"/>
  <c r="L178" i="20"/>
  <c r="K178" i="20"/>
  <c r="H178" i="20"/>
  <c r="M177" i="20"/>
  <c r="L177" i="20"/>
  <c r="K177" i="20"/>
  <c r="H177" i="20"/>
  <c r="M176" i="20"/>
  <c r="L176" i="20"/>
  <c r="K176" i="20"/>
  <c r="H176" i="20"/>
  <c r="M175" i="20"/>
  <c r="L175" i="20"/>
  <c r="K175" i="20"/>
  <c r="H175" i="20"/>
  <c r="M174" i="20"/>
  <c r="L174" i="20"/>
  <c r="K174" i="20"/>
  <c r="H174" i="20"/>
  <c r="M173" i="20"/>
  <c r="L173" i="20"/>
  <c r="K173" i="20"/>
  <c r="H173" i="20"/>
  <c r="M172" i="20"/>
  <c r="L172" i="20"/>
  <c r="K172" i="20"/>
  <c r="H172" i="20"/>
  <c r="M171" i="20"/>
  <c r="L171" i="20"/>
  <c r="K171" i="20"/>
  <c r="H171" i="20"/>
  <c r="M170" i="20"/>
  <c r="L170" i="20"/>
  <c r="K170" i="20"/>
  <c r="H170" i="20"/>
  <c r="M169" i="20"/>
  <c r="L169" i="20"/>
  <c r="K169" i="20"/>
  <c r="H169" i="20"/>
  <c r="M168" i="20"/>
  <c r="L168" i="20"/>
  <c r="K168" i="20"/>
  <c r="H168" i="20"/>
  <c r="M167" i="20"/>
  <c r="L167" i="20"/>
  <c r="K167" i="20"/>
  <c r="H167" i="20"/>
  <c r="M166" i="20"/>
  <c r="L166" i="20"/>
  <c r="K166" i="20"/>
  <c r="H166" i="20"/>
  <c r="M165" i="20"/>
  <c r="L165" i="20"/>
  <c r="K165" i="20"/>
  <c r="H165" i="20"/>
  <c r="M164" i="20"/>
  <c r="L164" i="20"/>
  <c r="K164" i="20"/>
  <c r="H164" i="20"/>
  <c r="M163" i="20"/>
  <c r="L163" i="20"/>
  <c r="K163" i="20"/>
  <c r="H163" i="20"/>
  <c r="M162" i="20"/>
  <c r="L162" i="20"/>
  <c r="K162" i="20"/>
  <c r="H162" i="20"/>
  <c r="M161" i="20"/>
  <c r="L161" i="20"/>
  <c r="K161" i="20"/>
  <c r="H161" i="20"/>
  <c r="M160" i="20"/>
  <c r="L160" i="20"/>
  <c r="K160" i="20"/>
  <c r="H160" i="20"/>
  <c r="M159" i="20"/>
  <c r="L159" i="20"/>
  <c r="K159" i="20"/>
  <c r="H159" i="20"/>
  <c r="M158" i="20"/>
  <c r="L158" i="20"/>
  <c r="K158" i="20"/>
  <c r="H158" i="20"/>
  <c r="M157" i="20"/>
  <c r="L157" i="20"/>
  <c r="K157" i="20"/>
  <c r="H157" i="20"/>
  <c r="M156" i="20"/>
  <c r="L156" i="20"/>
  <c r="K156" i="20"/>
  <c r="H156" i="20"/>
  <c r="M155" i="20"/>
  <c r="L155" i="20"/>
  <c r="K155" i="20"/>
  <c r="H155" i="20"/>
  <c r="M154" i="20"/>
  <c r="L154" i="20"/>
  <c r="K154" i="20"/>
  <c r="H154" i="20"/>
  <c r="M153" i="20"/>
  <c r="L153" i="20"/>
  <c r="K153" i="20"/>
  <c r="H153" i="20"/>
  <c r="M152" i="20"/>
  <c r="L152" i="20"/>
  <c r="K152" i="20"/>
  <c r="H152" i="20"/>
  <c r="M151" i="20"/>
  <c r="L151" i="20"/>
  <c r="K151" i="20"/>
  <c r="H151" i="20"/>
  <c r="M150" i="20"/>
  <c r="L150" i="20"/>
  <c r="K150" i="20"/>
  <c r="H150" i="20"/>
  <c r="M149" i="20"/>
  <c r="L149" i="20"/>
  <c r="K149" i="20"/>
  <c r="H149" i="20"/>
  <c r="M148" i="20"/>
  <c r="L148" i="20"/>
  <c r="K148" i="20"/>
  <c r="H148" i="20"/>
  <c r="M147" i="20"/>
  <c r="L147" i="20"/>
  <c r="K147" i="20"/>
  <c r="H147" i="20"/>
  <c r="M146" i="20"/>
  <c r="L146" i="20"/>
  <c r="K146" i="20"/>
  <c r="H146" i="20"/>
  <c r="M145" i="20"/>
  <c r="L145" i="20"/>
  <c r="K145" i="20"/>
  <c r="H145" i="20"/>
  <c r="M144" i="20"/>
  <c r="L144" i="20"/>
  <c r="K144" i="20"/>
  <c r="H144" i="20"/>
  <c r="M143" i="20"/>
  <c r="L143" i="20"/>
  <c r="K143" i="20"/>
  <c r="H143" i="20"/>
  <c r="M142" i="20"/>
  <c r="L142" i="20"/>
  <c r="K142" i="20"/>
  <c r="H142" i="20"/>
  <c r="M141" i="20"/>
  <c r="L141" i="20"/>
  <c r="K141" i="20"/>
  <c r="H141" i="20"/>
  <c r="M140" i="20"/>
  <c r="L140" i="20"/>
  <c r="K140" i="20"/>
  <c r="H140" i="20"/>
  <c r="M139" i="20"/>
  <c r="L139" i="20"/>
  <c r="K139" i="20"/>
  <c r="H139" i="20"/>
  <c r="I139" i="20" s="1"/>
  <c r="M138" i="20"/>
  <c r="L138" i="20"/>
  <c r="K138" i="20"/>
  <c r="H138" i="20"/>
  <c r="I138" i="20" s="1"/>
  <c r="M137" i="20"/>
  <c r="L137" i="20"/>
  <c r="K137" i="20"/>
  <c r="H137" i="20"/>
  <c r="M136" i="20"/>
  <c r="L136" i="20"/>
  <c r="K136" i="20"/>
  <c r="H136" i="20"/>
  <c r="M135" i="20"/>
  <c r="L135" i="20"/>
  <c r="K135" i="20"/>
  <c r="H135" i="20"/>
  <c r="M134" i="20"/>
  <c r="L134" i="20"/>
  <c r="K134" i="20"/>
  <c r="H134" i="20"/>
  <c r="M133" i="20"/>
  <c r="L133" i="20"/>
  <c r="K133" i="20"/>
  <c r="H133" i="20"/>
  <c r="M132" i="20"/>
  <c r="L132" i="20"/>
  <c r="K132" i="20"/>
  <c r="H132" i="20"/>
  <c r="I132" i="20" s="1"/>
  <c r="M131" i="20"/>
  <c r="L131" i="20"/>
  <c r="K131" i="20"/>
  <c r="H131" i="20"/>
  <c r="I131" i="20" s="1"/>
  <c r="M130" i="20"/>
  <c r="L130" i="20"/>
  <c r="K130" i="20"/>
  <c r="H130" i="20"/>
  <c r="I130" i="20" s="1"/>
  <c r="M129" i="20"/>
  <c r="L129" i="20"/>
  <c r="K129" i="20"/>
  <c r="H129" i="20"/>
  <c r="I129" i="20" s="1"/>
  <c r="M128" i="20"/>
  <c r="L128" i="20"/>
  <c r="K128" i="20"/>
  <c r="H128" i="20"/>
  <c r="I128" i="20" s="1"/>
  <c r="M127" i="20"/>
  <c r="L127" i="20"/>
  <c r="K127" i="20"/>
  <c r="H127" i="20"/>
  <c r="I127" i="20" s="1"/>
  <c r="M126" i="20"/>
  <c r="L126" i="20"/>
  <c r="K126" i="20"/>
  <c r="H126" i="20"/>
  <c r="I126" i="20" s="1"/>
  <c r="M125" i="20"/>
  <c r="L125" i="20"/>
  <c r="K125" i="20"/>
  <c r="H125" i="20"/>
  <c r="I125" i="20" s="1"/>
  <c r="M124" i="20"/>
  <c r="L124" i="20"/>
  <c r="K124" i="20"/>
  <c r="H124" i="20"/>
  <c r="I124" i="20" s="1"/>
  <c r="M123" i="20"/>
  <c r="L123" i="20"/>
  <c r="K123" i="20"/>
  <c r="H123" i="20"/>
  <c r="I123" i="20" s="1"/>
  <c r="M122" i="20"/>
  <c r="L122" i="20"/>
  <c r="K122" i="20"/>
  <c r="H122" i="20"/>
  <c r="I122" i="20" s="1"/>
  <c r="M121" i="20"/>
  <c r="L121" i="20"/>
  <c r="K121" i="20"/>
  <c r="H121" i="20"/>
  <c r="M120" i="20"/>
  <c r="L120" i="20"/>
  <c r="K120" i="20"/>
  <c r="H120" i="20"/>
  <c r="I120" i="20" s="1"/>
  <c r="M119" i="20"/>
  <c r="L119" i="20"/>
  <c r="K119" i="20"/>
  <c r="H119" i="20"/>
  <c r="I119" i="20" s="1"/>
  <c r="M118" i="20"/>
  <c r="L118" i="20"/>
  <c r="K118" i="20"/>
  <c r="H118" i="20"/>
  <c r="M117" i="20"/>
  <c r="L117" i="20"/>
  <c r="K117" i="20"/>
  <c r="H117" i="20"/>
  <c r="I117" i="20" s="1"/>
  <c r="M116" i="20"/>
  <c r="L116" i="20"/>
  <c r="K116" i="20"/>
  <c r="H116" i="20"/>
  <c r="I116" i="20" s="1"/>
  <c r="M115" i="20"/>
  <c r="L115" i="20"/>
  <c r="K115" i="20"/>
  <c r="H115" i="20"/>
  <c r="M114" i="20"/>
  <c r="L114" i="20"/>
  <c r="K114" i="20"/>
  <c r="H114" i="20"/>
  <c r="M113" i="20"/>
  <c r="L113" i="20"/>
  <c r="K113" i="20"/>
  <c r="H113" i="20"/>
  <c r="M112" i="20"/>
  <c r="L112" i="20"/>
  <c r="K112" i="20"/>
  <c r="H112" i="20"/>
  <c r="M111" i="20"/>
  <c r="L111" i="20"/>
  <c r="K111" i="20"/>
  <c r="H111" i="20"/>
  <c r="M110" i="20"/>
  <c r="L110" i="20"/>
  <c r="K110" i="20"/>
  <c r="H110" i="20"/>
  <c r="I110" i="20" s="1"/>
  <c r="M109" i="20"/>
  <c r="L109" i="20"/>
  <c r="K109" i="20"/>
  <c r="H109" i="20"/>
  <c r="I109" i="20" s="1"/>
  <c r="M108" i="20"/>
  <c r="L108" i="20"/>
  <c r="K108" i="20"/>
  <c r="H108" i="20"/>
  <c r="I108" i="20" s="1"/>
  <c r="M107" i="20"/>
  <c r="L107" i="20"/>
  <c r="K107" i="20"/>
  <c r="H107" i="20"/>
  <c r="I107" i="20" s="1"/>
  <c r="M106" i="20"/>
  <c r="L106" i="20"/>
  <c r="K106" i="20"/>
  <c r="H106" i="20"/>
  <c r="I106" i="20" s="1"/>
  <c r="M105" i="20"/>
  <c r="L105" i="20"/>
  <c r="K105" i="20"/>
  <c r="H105" i="20"/>
  <c r="I105" i="20" s="1"/>
  <c r="M104" i="20"/>
  <c r="L104" i="20"/>
  <c r="K104" i="20"/>
  <c r="H104" i="20"/>
  <c r="I104" i="20" s="1"/>
  <c r="M103" i="20"/>
  <c r="L103" i="20"/>
  <c r="K103" i="20"/>
  <c r="H103" i="20"/>
  <c r="I103" i="20" s="1"/>
  <c r="M102" i="20"/>
  <c r="L102" i="20"/>
  <c r="K102" i="20"/>
  <c r="H102" i="20"/>
  <c r="I102" i="20" s="1"/>
  <c r="M101" i="20"/>
  <c r="L101" i="20"/>
  <c r="K101" i="20"/>
  <c r="H101" i="20"/>
  <c r="I101" i="20" s="1"/>
  <c r="M100" i="20"/>
  <c r="L100" i="20"/>
  <c r="K100" i="20"/>
  <c r="H100" i="20"/>
  <c r="I100" i="20" s="1"/>
  <c r="M99" i="20"/>
  <c r="L99" i="20"/>
  <c r="K99" i="20"/>
  <c r="H99" i="20"/>
  <c r="I99" i="20" s="1"/>
  <c r="M98" i="20"/>
  <c r="L98" i="20"/>
  <c r="K98" i="20"/>
  <c r="H98" i="20"/>
  <c r="I98" i="20" s="1"/>
  <c r="M97" i="20"/>
  <c r="L97" i="20"/>
  <c r="K97" i="20"/>
  <c r="H97" i="20"/>
  <c r="I97" i="20" s="1"/>
  <c r="M96" i="20"/>
  <c r="L96" i="20"/>
  <c r="K96" i="20"/>
  <c r="H96" i="20"/>
  <c r="I96" i="20" s="1"/>
  <c r="M95" i="20"/>
  <c r="L95" i="20"/>
  <c r="K95" i="20"/>
  <c r="H95" i="20"/>
  <c r="I95" i="20" s="1"/>
  <c r="M94" i="20"/>
  <c r="L94" i="20"/>
  <c r="K94" i="20"/>
  <c r="H94" i="20"/>
  <c r="I94" i="20" s="1"/>
  <c r="M93" i="20"/>
  <c r="L93" i="20"/>
  <c r="K93" i="20"/>
  <c r="H93" i="20"/>
  <c r="I93" i="20" s="1"/>
  <c r="M92" i="20"/>
  <c r="L92" i="20"/>
  <c r="K92" i="20"/>
  <c r="H92" i="20"/>
  <c r="I92" i="20" s="1"/>
  <c r="M91" i="20"/>
  <c r="L91" i="20"/>
  <c r="K91" i="20"/>
  <c r="H91" i="20"/>
  <c r="I91" i="20" s="1"/>
  <c r="M90" i="20"/>
  <c r="L90" i="20"/>
  <c r="K90" i="20"/>
  <c r="H90" i="20"/>
  <c r="I90" i="20" s="1"/>
  <c r="M89" i="20"/>
  <c r="L89" i="20"/>
  <c r="K89" i="20"/>
  <c r="H89" i="20"/>
  <c r="I89" i="20" s="1"/>
  <c r="M88" i="20"/>
  <c r="L88" i="20"/>
  <c r="K88" i="20"/>
  <c r="H88" i="20"/>
  <c r="I88" i="20" s="1"/>
  <c r="M87" i="20"/>
  <c r="L87" i="20"/>
  <c r="K87" i="20"/>
  <c r="H87" i="20"/>
  <c r="I87" i="20" s="1"/>
  <c r="M86" i="20"/>
  <c r="L86" i="20"/>
  <c r="K86" i="20"/>
  <c r="H86" i="20"/>
  <c r="I86" i="20" s="1"/>
  <c r="M85" i="20"/>
  <c r="L85" i="20"/>
  <c r="K85" i="20"/>
  <c r="H85" i="20"/>
  <c r="I85" i="20" s="1"/>
  <c r="M84" i="20"/>
  <c r="L84" i="20"/>
  <c r="K84" i="20"/>
  <c r="H84" i="20"/>
  <c r="I84" i="20" s="1"/>
  <c r="M83" i="20"/>
  <c r="L83" i="20"/>
  <c r="K83" i="20"/>
  <c r="H83" i="20"/>
  <c r="I83" i="20" s="1"/>
  <c r="M82" i="20"/>
  <c r="L82" i="20"/>
  <c r="K82" i="20"/>
  <c r="H82" i="20"/>
  <c r="I82" i="20" s="1"/>
  <c r="M81" i="20"/>
  <c r="L81" i="20"/>
  <c r="K81" i="20"/>
  <c r="H81" i="20"/>
  <c r="I81" i="20" s="1"/>
  <c r="M80" i="20"/>
  <c r="L80" i="20"/>
  <c r="K80" i="20"/>
  <c r="H80" i="20"/>
  <c r="I80" i="20" s="1"/>
  <c r="M79" i="20"/>
  <c r="L79" i="20"/>
  <c r="K79" i="20"/>
  <c r="H79" i="20"/>
  <c r="I79" i="20" s="1"/>
  <c r="M78" i="20"/>
  <c r="L78" i="20"/>
  <c r="K78" i="20"/>
  <c r="H78" i="20"/>
  <c r="I78" i="20" s="1"/>
  <c r="M77" i="20"/>
  <c r="L77" i="20"/>
  <c r="K77" i="20"/>
  <c r="H77" i="20"/>
  <c r="I77" i="20" s="1"/>
  <c r="M76" i="20"/>
  <c r="L76" i="20"/>
  <c r="K76" i="20"/>
  <c r="H76" i="20"/>
  <c r="I76" i="20" s="1"/>
  <c r="M75" i="20"/>
  <c r="L75" i="20"/>
  <c r="K75" i="20"/>
  <c r="H75" i="20"/>
  <c r="I75" i="20" s="1"/>
  <c r="M74" i="20"/>
  <c r="L74" i="20"/>
  <c r="K74" i="20"/>
  <c r="H74" i="20"/>
  <c r="I74" i="20" s="1"/>
  <c r="M73" i="20"/>
  <c r="L73" i="20"/>
  <c r="K73" i="20"/>
  <c r="H73" i="20"/>
  <c r="I73" i="20" s="1"/>
  <c r="M72" i="20"/>
  <c r="L72" i="20"/>
  <c r="K72" i="20"/>
  <c r="H72" i="20"/>
  <c r="I72" i="20" s="1"/>
  <c r="M71" i="20"/>
  <c r="L71" i="20"/>
  <c r="K71" i="20"/>
  <c r="H71" i="20"/>
  <c r="I71" i="20" s="1"/>
  <c r="M70" i="20"/>
  <c r="L70" i="20"/>
  <c r="K70" i="20"/>
  <c r="H70" i="20"/>
  <c r="I70" i="20" s="1"/>
  <c r="M69" i="20"/>
  <c r="L69" i="20"/>
  <c r="K69" i="20"/>
  <c r="H69" i="20"/>
  <c r="I69" i="20" s="1"/>
  <c r="M68" i="20"/>
  <c r="L68" i="20"/>
  <c r="K68" i="20"/>
  <c r="H68" i="20"/>
  <c r="I68" i="20" s="1"/>
  <c r="M67" i="20"/>
  <c r="L67" i="20"/>
  <c r="K67" i="20"/>
  <c r="H67" i="20"/>
  <c r="I67" i="20" s="1"/>
  <c r="M66" i="20"/>
  <c r="L66" i="20"/>
  <c r="K66" i="20"/>
  <c r="H66" i="20"/>
  <c r="I66" i="20" s="1"/>
  <c r="M65" i="20"/>
  <c r="L65" i="20"/>
  <c r="K65" i="20"/>
  <c r="H65" i="20"/>
  <c r="I65" i="20" s="1"/>
  <c r="M64" i="20"/>
  <c r="L64" i="20"/>
  <c r="K64" i="20"/>
  <c r="H64" i="20"/>
  <c r="I64" i="20" s="1"/>
  <c r="M63" i="20"/>
  <c r="L63" i="20"/>
  <c r="K63" i="20"/>
  <c r="H63" i="20"/>
  <c r="I63" i="20" s="1"/>
  <c r="M62" i="20"/>
  <c r="L62" i="20"/>
  <c r="K62" i="20"/>
  <c r="H62" i="20"/>
  <c r="I62" i="20" s="1"/>
  <c r="M61" i="20"/>
  <c r="L61" i="20"/>
  <c r="K61" i="20"/>
  <c r="H61" i="20"/>
  <c r="I61" i="20" s="1"/>
  <c r="M60" i="20"/>
  <c r="L60" i="20"/>
  <c r="K60" i="20"/>
  <c r="H60" i="20"/>
  <c r="I60" i="20" s="1"/>
  <c r="M59" i="20"/>
  <c r="L59" i="20"/>
  <c r="K59" i="20"/>
  <c r="H59" i="20"/>
  <c r="I59" i="20" s="1"/>
  <c r="M58" i="20"/>
  <c r="L58" i="20"/>
  <c r="K58" i="20"/>
  <c r="H58" i="20"/>
  <c r="I58" i="20" s="1"/>
  <c r="M57" i="20"/>
  <c r="L57" i="20"/>
  <c r="K57" i="20"/>
  <c r="H57" i="20"/>
  <c r="I57" i="20" s="1"/>
  <c r="M56" i="20"/>
  <c r="L56" i="20"/>
  <c r="K56" i="20"/>
  <c r="H56" i="20"/>
  <c r="I56" i="20" s="1"/>
  <c r="M55" i="20"/>
  <c r="L55" i="20"/>
  <c r="K55" i="20"/>
  <c r="H55" i="20"/>
  <c r="I55" i="20" s="1"/>
  <c r="M54" i="20"/>
  <c r="L54" i="20"/>
  <c r="K54" i="20"/>
  <c r="H54" i="20"/>
  <c r="I54" i="20" s="1"/>
  <c r="M53" i="20"/>
  <c r="L53" i="20"/>
  <c r="K53" i="20"/>
  <c r="H53" i="20"/>
  <c r="I53" i="20" s="1"/>
  <c r="M52" i="20"/>
  <c r="L52" i="20"/>
  <c r="K52" i="20"/>
  <c r="H52" i="20"/>
  <c r="I52" i="20" s="1"/>
  <c r="M51" i="20"/>
  <c r="L51" i="20"/>
  <c r="K51" i="20"/>
  <c r="H51" i="20"/>
  <c r="I51" i="20" s="1"/>
  <c r="M50" i="20"/>
  <c r="L50" i="20"/>
  <c r="K50" i="20"/>
  <c r="H50" i="20"/>
  <c r="I50" i="20" s="1"/>
  <c r="M49" i="20"/>
  <c r="L49" i="20"/>
  <c r="K49" i="20"/>
  <c r="H49" i="20"/>
  <c r="I49" i="20" s="1"/>
  <c r="M48" i="20"/>
  <c r="L48" i="20"/>
  <c r="K48" i="20"/>
  <c r="H48" i="20"/>
  <c r="I48" i="20" s="1"/>
  <c r="M47" i="20"/>
  <c r="L47" i="20"/>
  <c r="K47" i="20"/>
  <c r="H47" i="20"/>
  <c r="I47" i="20" s="1"/>
  <c r="M46" i="20"/>
  <c r="L46" i="20"/>
  <c r="K46" i="20"/>
  <c r="H46" i="20"/>
  <c r="I46" i="20" s="1"/>
  <c r="M45" i="20"/>
  <c r="L45" i="20"/>
  <c r="K45" i="20"/>
  <c r="H45" i="20"/>
  <c r="I45" i="20" s="1"/>
  <c r="M44" i="20"/>
  <c r="L44" i="20"/>
  <c r="K44" i="20"/>
  <c r="H44" i="20"/>
  <c r="I44" i="20" s="1"/>
  <c r="M43" i="20"/>
  <c r="L43" i="20"/>
  <c r="K43" i="20"/>
  <c r="H43" i="20"/>
  <c r="I43" i="20" s="1"/>
  <c r="M42" i="20"/>
  <c r="L42" i="20"/>
  <c r="K42" i="20"/>
  <c r="H42" i="20"/>
  <c r="I42" i="20" s="1"/>
  <c r="M41" i="20"/>
  <c r="L41" i="20"/>
  <c r="K41" i="20"/>
  <c r="H41" i="20"/>
  <c r="I41" i="20" s="1"/>
  <c r="M40" i="20"/>
  <c r="L40" i="20"/>
  <c r="K40" i="20"/>
  <c r="H40" i="20"/>
  <c r="I40" i="20" s="1"/>
  <c r="M39" i="20"/>
  <c r="L39" i="20"/>
  <c r="K39" i="20"/>
  <c r="H39" i="20"/>
  <c r="I39" i="20" s="1"/>
  <c r="M38" i="20"/>
  <c r="L38" i="20"/>
  <c r="K38" i="20"/>
  <c r="H38" i="20"/>
  <c r="I38" i="20" s="1"/>
  <c r="M37" i="20"/>
  <c r="L37" i="20"/>
  <c r="K37" i="20"/>
  <c r="H37" i="20"/>
  <c r="I37" i="20" s="1"/>
  <c r="M36" i="20"/>
  <c r="L36" i="20"/>
  <c r="K36" i="20"/>
  <c r="H36" i="20"/>
  <c r="I36" i="20" s="1"/>
  <c r="M35" i="20"/>
  <c r="L35" i="20"/>
  <c r="K35" i="20"/>
  <c r="H35" i="20"/>
  <c r="I35" i="20" s="1"/>
  <c r="M34" i="20"/>
  <c r="L34" i="20"/>
  <c r="K34" i="20"/>
  <c r="H34" i="20"/>
  <c r="I34" i="20" s="1"/>
  <c r="M33" i="20"/>
  <c r="L33" i="20"/>
  <c r="K33" i="20"/>
  <c r="H33" i="20"/>
  <c r="I33" i="20" s="1"/>
  <c r="M32" i="20"/>
  <c r="L32" i="20"/>
  <c r="K32" i="20"/>
  <c r="H32" i="20"/>
  <c r="I32" i="20" s="1"/>
  <c r="M31" i="20"/>
  <c r="L31" i="20"/>
  <c r="K31" i="20"/>
  <c r="H31" i="20"/>
  <c r="I31" i="20" s="1"/>
  <c r="M30" i="20"/>
  <c r="L30" i="20"/>
  <c r="K30" i="20"/>
  <c r="H30" i="20"/>
  <c r="I30" i="20" s="1"/>
  <c r="M29" i="20"/>
  <c r="L29" i="20"/>
  <c r="K29" i="20"/>
  <c r="H29" i="20"/>
  <c r="I29" i="20" s="1"/>
  <c r="M28" i="20"/>
  <c r="L28" i="20"/>
  <c r="K28" i="20"/>
  <c r="H28" i="20"/>
  <c r="I28" i="20" s="1"/>
  <c r="M27" i="20"/>
  <c r="L27" i="20"/>
  <c r="K27" i="20"/>
  <c r="H27" i="20"/>
  <c r="I27" i="20" s="1"/>
  <c r="M26" i="20"/>
  <c r="L26" i="20"/>
  <c r="K26" i="20"/>
  <c r="H26" i="20"/>
  <c r="I26" i="20" s="1"/>
  <c r="M25" i="20"/>
  <c r="L25" i="20"/>
  <c r="K25" i="20"/>
  <c r="H25" i="20"/>
  <c r="I25" i="20" s="1"/>
  <c r="M24" i="20"/>
  <c r="L24" i="20"/>
  <c r="K24" i="20"/>
  <c r="H24" i="20"/>
  <c r="I24" i="20" s="1"/>
  <c r="M23" i="20"/>
  <c r="L23" i="20"/>
  <c r="K23" i="20"/>
  <c r="H23" i="20"/>
  <c r="I23" i="20" s="1"/>
  <c r="M22" i="20"/>
  <c r="L22" i="20"/>
  <c r="K22" i="20"/>
  <c r="H22" i="20"/>
  <c r="I22" i="20" s="1"/>
  <c r="M21" i="20"/>
  <c r="L21" i="20"/>
  <c r="K21" i="20"/>
  <c r="H21" i="20"/>
  <c r="I21" i="20" s="1"/>
  <c r="M20" i="20"/>
  <c r="L20" i="20"/>
  <c r="K20" i="20"/>
  <c r="H20" i="20"/>
  <c r="I20" i="20" s="1"/>
  <c r="M19" i="20"/>
  <c r="L19" i="20"/>
  <c r="K19" i="20"/>
  <c r="H19" i="20"/>
  <c r="I19" i="20" s="1"/>
  <c r="M18" i="20"/>
  <c r="L18" i="20"/>
  <c r="K18" i="20"/>
  <c r="H18" i="20"/>
  <c r="I18" i="20" s="1"/>
  <c r="M17" i="20"/>
  <c r="L17" i="20"/>
  <c r="K17" i="20"/>
  <c r="H17" i="20"/>
  <c r="I17" i="20" s="1"/>
  <c r="M16" i="20"/>
  <c r="L16" i="20"/>
  <c r="K16" i="20"/>
  <c r="H16" i="20"/>
  <c r="I16" i="20" s="1"/>
  <c r="M15" i="20"/>
  <c r="L15" i="20"/>
  <c r="K15" i="20"/>
  <c r="H15" i="20"/>
  <c r="I15" i="20" s="1"/>
  <c r="M14" i="20"/>
  <c r="L14" i="20"/>
  <c r="K14" i="20"/>
  <c r="H14" i="20"/>
  <c r="I14" i="20" s="1"/>
  <c r="M13" i="20"/>
  <c r="L13" i="20"/>
  <c r="K13" i="20"/>
  <c r="H13" i="20"/>
  <c r="I13" i="20" s="1"/>
  <c r="M12" i="20"/>
  <c r="L12" i="20"/>
  <c r="K12" i="20"/>
  <c r="H12" i="20"/>
  <c r="I12" i="20" s="1"/>
  <c r="M11" i="20"/>
  <c r="L11" i="20"/>
  <c r="K11" i="20"/>
  <c r="H11" i="20"/>
  <c r="I11" i="20" s="1"/>
  <c r="M10" i="20"/>
  <c r="L10" i="20"/>
  <c r="K10" i="20"/>
  <c r="H10" i="20"/>
  <c r="I10" i="20" s="1"/>
  <c r="M9" i="20"/>
  <c r="L9" i="20"/>
  <c r="K9" i="20"/>
  <c r="H9" i="20"/>
  <c r="I9" i="20" s="1"/>
  <c r="M8" i="20"/>
  <c r="L8" i="20"/>
  <c r="K8" i="20"/>
  <c r="H8" i="20"/>
  <c r="I8" i="20" s="1"/>
  <c r="M7" i="20"/>
  <c r="L7" i="20"/>
  <c r="K7" i="20"/>
  <c r="H7" i="20"/>
  <c r="I7" i="20" s="1"/>
  <c r="M6" i="20"/>
  <c r="L6" i="20"/>
  <c r="K6" i="20"/>
  <c r="H6" i="20"/>
  <c r="I6" i="20" s="1"/>
  <c r="M5" i="20"/>
  <c r="L5" i="20"/>
  <c r="K5" i="20"/>
  <c r="H5" i="20"/>
  <c r="I5" i="20" s="1"/>
  <c r="M4" i="20"/>
  <c r="L4" i="20"/>
  <c r="K4" i="20"/>
  <c r="H4" i="20"/>
  <c r="I4" i="20" s="1"/>
  <c r="M3" i="20"/>
  <c r="L3" i="20"/>
  <c r="K3" i="20"/>
  <c r="H3" i="20"/>
  <c r="I3" i="20" s="1"/>
  <c r="M2" i="20"/>
  <c r="L2" i="20"/>
  <c r="K2" i="20"/>
  <c r="H2" i="20"/>
  <c r="I2" i="20" s="1"/>
  <c r="B753" i="19"/>
  <c r="L750" i="19"/>
  <c r="K750" i="19"/>
  <c r="H750" i="19"/>
  <c r="L749" i="19"/>
  <c r="K749" i="19"/>
  <c r="H749" i="19"/>
  <c r="L748" i="19"/>
  <c r="K748" i="19"/>
  <c r="H748" i="19"/>
  <c r="L747" i="19"/>
  <c r="K747" i="19"/>
  <c r="H747" i="19"/>
  <c r="L746" i="19"/>
  <c r="K746" i="19"/>
  <c r="H746" i="19"/>
  <c r="L745" i="19"/>
  <c r="K745" i="19"/>
  <c r="H745" i="19"/>
  <c r="L744" i="19"/>
  <c r="K744" i="19"/>
  <c r="H744" i="19"/>
  <c r="L743" i="19"/>
  <c r="K743" i="19"/>
  <c r="H743" i="19"/>
  <c r="L742" i="19"/>
  <c r="K742" i="19"/>
  <c r="H742" i="19"/>
  <c r="L741" i="19"/>
  <c r="K741" i="19"/>
  <c r="H741" i="19"/>
  <c r="L740" i="19"/>
  <c r="K740" i="19"/>
  <c r="H740" i="19"/>
  <c r="L739" i="19"/>
  <c r="K739" i="19"/>
  <c r="H739" i="19"/>
  <c r="L738" i="19"/>
  <c r="K738" i="19"/>
  <c r="H738" i="19"/>
  <c r="L737" i="19"/>
  <c r="K737" i="19"/>
  <c r="H737" i="19"/>
  <c r="L736" i="19"/>
  <c r="K736" i="19"/>
  <c r="H736" i="19"/>
  <c r="L735" i="19"/>
  <c r="K735" i="19"/>
  <c r="H735" i="19"/>
  <c r="L734" i="19"/>
  <c r="K734" i="19"/>
  <c r="H734" i="19"/>
  <c r="L733" i="19"/>
  <c r="K733" i="19"/>
  <c r="H733" i="19"/>
  <c r="L732" i="19"/>
  <c r="K732" i="19"/>
  <c r="H732" i="19"/>
  <c r="L731" i="19"/>
  <c r="K731" i="19"/>
  <c r="H731" i="19"/>
  <c r="L730" i="19"/>
  <c r="K730" i="19"/>
  <c r="H730" i="19"/>
  <c r="L729" i="19"/>
  <c r="K729" i="19"/>
  <c r="H729" i="19"/>
  <c r="L728" i="19"/>
  <c r="K728" i="19"/>
  <c r="H728" i="19"/>
  <c r="L727" i="19"/>
  <c r="K727" i="19"/>
  <c r="H727" i="19"/>
  <c r="L726" i="19"/>
  <c r="K726" i="19"/>
  <c r="H726" i="19"/>
  <c r="L725" i="19"/>
  <c r="K725" i="19"/>
  <c r="H725" i="19"/>
  <c r="L724" i="19"/>
  <c r="K724" i="19"/>
  <c r="H724" i="19"/>
  <c r="L723" i="19"/>
  <c r="K723" i="19"/>
  <c r="H723" i="19"/>
  <c r="L722" i="19"/>
  <c r="K722" i="19"/>
  <c r="H722" i="19"/>
  <c r="L721" i="19"/>
  <c r="K721" i="19"/>
  <c r="H721" i="19"/>
  <c r="L720" i="19"/>
  <c r="K720" i="19"/>
  <c r="H720" i="19"/>
  <c r="L719" i="19"/>
  <c r="K719" i="19"/>
  <c r="H719" i="19"/>
  <c r="L718" i="19"/>
  <c r="K718" i="19"/>
  <c r="H718" i="19"/>
  <c r="L717" i="19"/>
  <c r="K717" i="19"/>
  <c r="H717" i="19"/>
  <c r="L716" i="19"/>
  <c r="K716" i="19"/>
  <c r="H716" i="19"/>
  <c r="L715" i="19"/>
  <c r="K715" i="19"/>
  <c r="H715" i="19"/>
  <c r="L714" i="19"/>
  <c r="K714" i="19"/>
  <c r="H714" i="19"/>
  <c r="L713" i="19"/>
  <c r="K713" i="19"/>
  <c r="H713" i="19"/>
  <c r="L712" i="19"/>
  <c r="K712" i="19"/>
  <c r="H712" i="19"/>
  <c r="L711" i="19"/>
  <c r="K711" i="19"/>
  <c r="H711" i="19"/>
  <c r="L710" i="19"/>
  <c r="K710" i="19"/>
  <c r="H710" i="19"/>
  <c r="L709" i="19"/>
  <c r="K709" i="19"/>
  <c r="H709" i="19"/>
  <c r="L708" i="19"/>
  <c r="K708" i="19"/>
  <c r="H708" i="19"/>
  <c r="L707" i="19"/>
  <c r="K707" i="19"/>
  <c r="H707" i="19"/>
  <c r="L706" i="19"/>
  <c r="K706" i="19"/>
  <c r="H706" i="19"/>
  <c r="L705" i="19"/>
  <c r="K705" i="19"/>
  <c r="H705" i="19"/>
  <c r="L704" i="19"/>
  <c r="K704" i="19"/>
  <c r="H704" i="19"/>
  <c r="L703" i="19"/>
  <c r="K703" i="19"/>
  <c r="H703" i="19"/>
  <c r="L702" i="19"/>
  <c r="K702" i="19"/>
  <c r="H702" i="19"/>
  <c r="L701" i="19"/>
  <c r="K701" i="19"/>
  <c r="H701" i="19"/>
  <c r="L700" i="19"/>
  <c r="K700" i="19"/>
  <c r="H700" i="19"/>
  <c r="L699" i="19"/>
  <c r="K699" i="19"/>
  <c r="H699" i="19"/>
  <c r="L698" i="19"/>
  <c r="K698" i="19"/>
  <c r="H698" i="19"/>
  <c r="L697" i="19"/>
  <c r="K697" i="19"/>
  <c r="H697" i="19"/>
  <c r="L696" i="19"/>
  <c r="K696" i="19"/>
  <c r="H696" i="19"/>
  <c r="L695" i="19"/>
  <c r="K695" i="19"/>
  <c r="H695" i="19"/>
  <c r="L694" i="19"/>
  <c r="K694" i="19"/>
  <c r="H694" i="19"/>
  <c r="L693" i="19"/>
  <c r="K693" i="19"/>
  <c r="H693" i="19"/>
  <c r="L692" i="19"/>
  <c r="K692" i="19"/>
  <c r="H692" i="19"/>
  <c r="L691" i="19"/>
  <c r="K691" i="19"/>
  <c r="H691" i="19"/>
  <c r="L690" i="19"/>
  <c r="K690" i="19"/>
  <c r="H690" i="19"/>
  <c r="L689" i="19"/>
  <c r="K689" i="19"/>
  <c r="H689" i="19"/>
  <c r="L688" i="19"/>
  <c r="K688" i="19"/>
  <c r="H688" i="19"/>
  <c r="L687" i="19"/>
  <c r="K687" i="19"/>
  <c r="H687" i="19"/>
  <c r="L686" i="19"/>
  <c r="K686" i="19"/>
  <c r="H686" i="19"/>
  <c r="L685" i="19"/>
  <c r="K685" i="19"/>
  <c r="H685" i="19"/>
  <c r="L684" i="19"/>
  <c r="K684" i="19"/>
  <c r="H684" i="19"/>
  <c r="L683" i="19"/>
  <c r="K683" i="19"/>
  <c r="H683" i="19"/>
  <c r="L682" i="19"/>
  <c r="K682" i="19"/>
  <c r="H682" i="19"/>
  <c r="L681" i="19"/>
  <c r="K681" i="19"/>
  <c r="H681" i="19"/>
  <c r="L680" i="19"/>
  <c r="K680" i="19"/>
  <c r="H680" i="19"/>
  <c r="L679" i="19"/>
  <c r="K679" i="19"/>
  <c r="H679" i="19"/>
  <c r="L678" i="19"/>
  <c r="K678" i="19"/>
  <c r="H678" i="19"/>
  <c r="L677" i="19"/>
  <c r="K677" i="19"/>
  <c r="H677" i="19"/>
  <c r="L676" i="19"/>
  <c r="K676" i="19"/>
  <c r="H676" i="19"/>
  <c r="L675" i="19"/>
  <c r="K675" i="19"/>
  <c r="H675" i="19"/>
  <c r="L674" i="19"/>
  <c r="K674" i="19"/>
  <c r="H674" i="19"/>
  <c r="L673" i="19"/>
  <c r="K673" i="19"/>
  <c r="H673" i="19"/>
  <c r="L672" i="19"/>
  <c r="K672" i="19"/>
  <c r="H672" i="19"/>
  <c r="L671" i="19"/>
  <c r="K671" i="19"/>
  <c r="H671" i="19"/>
  <c r="L670" i="19"/>
  <c r="K670" i="19"/>
  <c r="H670" i="19"/>
  <c r="L669" i="19"/>
  <c r="K669" i="19"/>
  <c r="H669" i="19"/>
  <c r="L668" i="19"/>
  <c r="K668" i="19"/>
  <c r="H668" i="19"/>
  <c r="L667" i="19"/>
  <c r="K667" i="19"/>
  <c r="H667" i="19"/>
  <c r="L666" i="19"/>
  <c r="K666" i="19"/>
  <c r="H666" i="19"/>
  <c r="L665" i="19"/>
  <c r="K665" i="19"/>
  <c r="H665" i="19"/>
  <c r="L664" i="19"/>
  <c r="K664" i="19"/>
  <c r="H664" i="19"/>
  <c r="L663" i="19"/>
  <c r="K663" i="19"/>
  <c r="H663" i="19"/>
  <c r="L662" i="19"/>
  <c r="K662" i="19"/>
  <c r="H662" i="19"/>
  <c r="L661" i="19"/>
  <c r="K661" i="19"/>
  <c r="H661" i="19"/>
  <c r="L660" i="19"/>
  <c r="K660" i="19"/>
  <c r="H660" i="19"/>
  <c r="L659" i="19"/>
  <c r="K659" i="19"/>
  <c r="H659" i="19"/>
  <c r="L658" i="19"/>
  <c r="K658" i="19"/>
  <c r="H658" i="19"/>
  <c r="L657" i="19"/>
  <c r="K657" i="19"/>
  <c r="H657" i="19"/>
  <c r="L656" i="19"/>
  <c r="K656" i="19"/>
  <c r="H656" i="19"/>
  <c r="L655" i="19"/>
  <c r="K655" i="19"/>
  <c r="H655" i="19"/>
  <c r="L654" i="19"/>
  <c r="K654" i="19"/>
  <c r="H654" i="19"/>
  <c r="L653" i="19"/>
  <c r="K653" i="19"/>
  <c r="H653" i="19"/>
  <c r="L652" i="19"/>
  <c r="K652" i="19"/>
  <c r="H652" i="19"/>
  <c r="L651" i="19"/>
  <c r="K651" i="19"/>
  <c r="H651" i="19"/>
  <c r="L650" i="19"/>
  <c r="K650" i="19"/>
  <c r="H650" i="19"/>
  <c r="L649" i="19"/>
  <c r="K649" i="19"/>
  <c r="H649" i="19"/>
  <c r="L648" i="19"/>
  <c r="K648" i="19"/>
  <c r="H648" i="19"/>
  <c r="L647" i="19"/>
  <c r="K647" i="19"/>
  <c r="H647" i="19"/>
  <c r="L646" i="19"/>
  <c r="K646" i="19"/>
  <c r="H646" i="19"/>
  <c r="L645" i="19"/>
  <c r="K645" i="19"/>
  <c r="H645" i="19"/>
  <c r="L644" i="19"/>
  <c r="K644" i="19"/>
  <c r="H644" i="19"/>
  <c r="L643" i="19"/>
  <c r="K643" i="19"/>
  <c r="H643" i="19"/>
  <c r="L642" i="19"/>
  <c r="K642" i="19"/>
  <c r="H642" i="19"/>
  <c r="L641" i="19"/>
  <c r="K641" i="19"/>
  <c r="H641" i="19"/>
  <c r="L640" i="19"/>
  <c r="K640" i="19"/>
  <c r="H640" i="19"/>
  <c r="L639" i="19"/>
  <c r="K639" i="19"/>
  <c r="H639" i="19"/>
  <c r="L638" i="19"/>
  <c r="K638" i="19"/>
  <c r="H638" i="19"/>
  <c r="L637" i="19"/>
  <c r="K637" i="19"/>
  <c r="H637" i="19"/>
  <c r="L636" i="19"/>
  <c r="K636" i="19"/>
  <c r="H636" i="19"/>
  <c r="L635" i="19"/>
  <c r="K635" i="19"/>
  <c r="H635" i="19"/>
  <c r="L634" i="19"/>
  <c r="K634" i="19"/>
  <c r="H634" i="19"/>
  <c r="L633" i="19"/>
  <c r="K633" i="19"/>
  <c r="H633" i="19"/>
  <c r="L632" i="19"/>
  <c r="K632" i="19"/>
  <c r="H632" i="19"/>
  <c r="L631" i="19"/>
  <c r="K631" i="19"/>
  <c r="H631" i="19"/>
  <c r="L630" i="19"/>
  <c r="K630" i="19"/>
  <c r="H630" i="19"/>
  <c r="L629" i="19"/>
  <c r="K629" i="19"/>
  <c r="H629" i="19"/>
  <c r="L628" i="19"/>
  <c r="K628" i="19"/>
  <c r="H628" i="19"/>
  <c r="L627" i="19"/>
  <c r="K627" i="19"/>
  <c r="H627" i="19"/>
  <c r="L626" i="19"/>
  <c r="K626" i="19"/>
  <c r="H626" i="19"/>
  <c r="L625" i="19"/>
  <c r="K625" i="19"/>
  <c r="H625" i="19"/>
  <c r="L624" i="19"/>
  <c r="K624" i="19"/>
  <c r="H624" i="19"/>
  <c r="L623" i="19"/>
  <c r="K623" i="19"/>
  <c r="H623" i="19"/>
  <c r="L622" i="19"/>
  <c r="K622" i="19"/>
  <c r="H622" i="19"/>
  <c r="L621" i="19"/>
  <c r="K621" i="19"/>
  <c r="H621" i="19"/>
  <c r="L620" i="19"/>
  <c r="K620" i="19"/>
  <c r="H620" i="19"/>
  <c r="L619" i="19"/>
  <c r="K619" i="19"/>
  <c r="H619" i="19"/>
  <c r="L618" i="19"/>
  <c r="K618" i="19"/>
  <c r="H618" i="19"/>
  <c r="L617" i="19"/>
  <c r="K617" i="19"/>
  <c r="H617" i="19"/>
  <c r="L616" i="19"/>
  <c r="K616" i="19"/>
  <c r="H616" i="19"/>
  <c r="L615" i="19"/>
  <c r="K615" i="19"/>
  <c r="H615" i="19"/>
  <c r="L614" i="19"/>
  <c r="K614" i="19"/>
  <c r="H614" i="19"/>
  <c r="L613" i="19"/>
  <c r="K613" i="19"/>
  <c r="H613" i="19"/>
  <c r="L612" i="19"/>
  <c r="K612" i="19"/>
  <c r="H612" i="19"/>
  <c r="L611" i="19"/>
  <c r="K611" i="19"/>
  <c r="H611" i="19"/>
  <c r="L610" i="19"/>
  <c r="K610" i="19"/>
  <c r="H610" i="19"/>
  <c r="L609" i="19"/>
  <c r="K609" i="19"/>
  <c r="H609" i="19"/>
  <c r="L608" i="19"/>
  <c r="K608" i="19"/>
  <c r="H608" i="19"/>
  <c r="L607" i="19"/>
  <c r="K607" i="19"/>
  <c r="H607" i="19"/>
  <c r="L606" i="19"/>
  <c r="K606" i="19"/>
  <c r="H606" i="19"/>
  <c r="L605" i="19"/>
  <c r="K605" i="19"/>
  <c r="H605" i="19"/>
  <c r="L604" i="19"/>
  <c r="K604" i="19"/>
  <c r="H604" i="19"/>
  <c r="L603" i="19"/>
  <c r="K603" i="19"/>
  <c r="H603" i="19"/>
  <c r="L602" i="19"/>
  <c r="K602" i="19"/>
  <c r="H602" i="19"/>
  <c r="L601" i="19"/>
  <c r="K601" i="19"/>
  <c r="H601" i="19"/>
  <c r="L600" i="19"/>
  <c r="K600" i="19"/>
  <c r="H600" i="19"/>
  <c r="L599" i="19"/>
  <c r="K599" i="19"/>
  <c r="H599" i="19"/>
  <c r="L598" i="19"/>
  <c r="K598" i="19"/>
  <c r="H598" i="19"/>
  <c r="L597" i="19"/>
  <c r="K597" i="19"/>
  <c r="H597" i="19"/>
  <c r="L596" i="19"/>
  <c r="K596" i="19"/>
  <c r="H596" i="19"/>
  <c r="L595" i="19"/>
  <c r="K595" i="19"/>
  <c r="H595" i="19"/>
  <c r="L594" i="19"/>
  <c r="K594" i="19"/>
  <c r="H594" i="19"/>
  <c r="L593" i="19"/>
  <c r="K593" i="19"/>
  <c r="H593" i="19"/>
  <c r="L592" i="19"/>
  <c r="K592" i="19"/>
  <c r="H592" i="19"/>
  <c r="L591" i="19"/>
  <c r="K591" i="19"/>
  <c r="H591" i="19"/>
  <c r="L590" i="19"/>
  <c r="K590" i="19"/>
  <c r="H590" i="19"/>
  <c r="L589" i="19"/>
  <c r="K589" i="19"/>
  <c r="H589" i="19"/>
  <c r="L588" i="19"/>
  <c r="K588" i="19"/>
  <c r="H588" i="19"/>
  <c r="L587" i="19"/>
  <c r="K587" i="19"/>
  <c r="H587" i="19"/>
  <c r="L586" i="19"/>
  <c r="K586" i="19"/>
  <c r="H586" i="19"/>
  <c r="L585" i="19"/>
  <c r="K585" i="19"/>
  <c r="H585" i="19"/>
  <c r="L584" i="19"/>
  <c r="K584" i="19"/>
  <c r="H584" i="19"/>
  <c r="L583" i="19"/>
  <c r="K583" i="19"/>
  <c r="H583" i="19"/>
  <c r="L582" i="19"/>
  <c r="K582" i="19"/>
  <c r="H582" i="19"/>
  <c r="L581" i="19"/>
  <c r="K581" i="19"/>
  <c r="H581" i="19"/>
  <c r="L580" i="19"/>
  <c r="K580" i="19"/>
  <c r="H580" i="19"/>
  <c r="L579" i="19"/>
  <c r="K579" i="19"/>
  <c r="H579" i="19"/>
  <c r="L578" i="19"/>
  <c r="K578" i="19"/>
  <c r="H578" i="19"/>
  <c r="L577" i="19"/>
  <c r="K577" i="19"/>
  <c r="H577" i="19"/>
  <c r="L576" i="19"/>
  <c r="K576" i="19"/>
  <c r="H576" i="19"/>
  <c r="L575" i="19"/>
  <c r="K575" i="19"/>
  <c r="H575" i="19"/>
  <c r="L574" i="19"/>
  <c r="K574" i="19"/>
  <c r="H574" i="19"/>
  <c r="L573" i="19"/>
  <c r="K573" i="19"/>
  <c r="H573" i="19"/>
  <c r="L572" i="19"/>
  <c r="K572" i="19"/>
  <c r="H572" i="19"/>
  <c r="L571" i="19"/>
  <c r="K571" i="19"/>
  <c r="H571" i="19"/>
  <c r="L570" i="19"/>
  <c r="K570" i="19"/>
  <c r="H570" i="19"/>
  <c r="L569" i="19"/>
  <c r="K569" i="19"/>
  <c r="H569" i="19"/>
  <c r="L568" i="19"/>
  <c r="K568" i="19"/>
  <c r="H568" i="19"/>
  <c r="L567" i="19"/>
  <c r="K567" i="19"/>
  <c r="H567" i="19"/>
  <c r="L566" i="19"/>
  <c r="K566" i="19"/>
  <c r="H566" i="19"/>
  <c r="L565" i="19"/>
  <c r="K565" i="19"/>
  <c r="H565" i="19"/>
  <c r="L564" i="19"/>
  <c r="K564" i="19"/>
  <c r="H564" i="19"/>
  <c r="L563" i="19"/>
  <c r="K563" i="19"/>
  <c r="H563" i="19"/>
  <c r="L562" i="19"/>
  <c r="K562" i="19"/>
  <c r="H562" i="19"/>
  <c r="L561" i="19"/>
  <c r="K561" i="19"/>
  <c r="H561" i="19"/>
  <c r="L560" i="19"/>
  <c r="K560" i="19"/>
  <c r="H560" i="19"/>
  <c r="L559" i="19"/>
  <c r="K559" i="19"/>
  <c r="H559" i="19"/>
  <c r="L558" i="19"/>
  <c r="K558" i="19"/>
  <c r="H558" i="19"/>
  <c r="L557" i="19"/>
  <c r="K557" i="19"/>
  <c r="H557" i="19"/>
  <c r="L556" i="19"/>
  <c r="K556" i="19"/>
  <c r="H556" i="19"/>
  <c r="L555" i="19"/>
  <c r="K555" i="19"/>
  <c r="H555" i="19"/>
  <c r="L554" i="19"/>
  <c r="K554" i="19"/>
  <c r="H554" i="19"/>
  <c r="L553" i="19"/>
  <c r="K553" i="19"/>
  <c r="H553" i="19"/>
  <c r="L552" i="19"/>
  <c r="K552" i="19"/>
  <c r="H552" i="19"/>
  <c r="L551" i="19"/>
  <c r="K551" i="19"/>
  <c r="H551" i="19"/>
  <c r="L550" i="19"/>
  <c r="K550" i="19"/>
  <c r="H550" i="19"/>
  <c r="L549" i="19"/>
  <c r="K549" i="19"/>
  <c r="H549" i="19"/>
  <c r="L548" i="19"/>
  <c r="K548" i="19"/>
  <c r="H548" i="19"/>
  <c r="L547" i="19"/>
  <c r="K547" i="19"/>
  <c r="H547" i="19"/>
  <c r="L546" i="19"/>
  <c r="K546" i="19"/>
  <c r="H546" i="19"/>
  <c r="L545" i="19"/>
  <c r="K545" i="19"/>
  <c r="H545" i="19"/>
  <c r="L544" i="19"/>
  <c r="K544" i="19"/>
  <c r="H544" i="19"/>
  <c r="L543" i="19"/>
  <c r="K543" i="19"/>
  <c r="H543" i="19"/>
  <c r="L542" i="19"/>
  <c r="K542" i="19"/>
  <c r="H542" i="19"/>
  <c r="L541" i="19"/>
  <c r="K541" i="19"/>
  <c r="H541" i="19"/>
  <c r="L540" i="19"/>
  <c r="K540" i="19"/>
  <c r="H540" i="19"/>
  <c r="L539" i="19"/>
  <c r="K539" i="19"/>
  <c r="H539" i="19"/>
  <c r="L538" i="19"/>
  <c r="K538" i="19"/>
  <c r="H538" i="19"/>
  <c r="L537" i="19"/>
  <c r="K537" i="19"/>
  <c r="H537" i="19"/>
  <c r="L536" i="19"/>
  <c r="K536" i="19"/>
  <c r="H536" i="19"/>
  <c r="L535" i="19"/>
  <c r="K535" i="19"/>
  <c r="H535" i="19"/>
  <c r="L534" i="19"/>
  <c r="K534" i="19"/>
  <c r="H534" i="19"/>
  <c r="L533" i="19"/>
  <c r="K533" i="19"/>
  <c r="H533" i="19"/>
  <c r="L532" i="19"/>
  <c r="K532" i="19"/>
  <c r="H532" i="19"/>
  <c r="L531" i="19"/>
  <c r="K531" i="19"/>
  <c r="H531" i="19"/>
  <c r="L530" i="19"/>
  <c r="K530" i="19"/>
  <c r="H530" i="19"/>
  <c r="L529" i="19"/>
  <c r="K529" i="19"/>
  <c r="H529" i="19"/>
  <c r="L528" i="19"/>
  <c r="K528" i="19"/>
  <c r="H528" i="19"/>
  <c r="L527" i="19"/>
  <c r="K527" i="19"/>
  <c r="H527" i="19"/>
  <c r="L526" i="19"/>
  <c r="K526" i="19"/>
  <c r="H526" i="19"/>
  <c r="L525" i="19"/>
  <c r="K525" i="19"/>
  <c r="H525" i="19"/>
  <c r="L524" i="19"/>
  <c r="K524" i="19"/>
  <c r="H524" i="19"/>
  <c r="L523" i="19"/>
  <c r="K523" i="19"/>
  <c r="H523" i="19"/>
  <c r="L522" i="19"/>
  <c r="K522" i="19"/>
  <c r="H522" i="19"/>
  <c r="L521" i="19"/>
  <c r="K521" i="19"/>
  <c r="H521" i="19"/>
  <c r="L520" i="19"/>
  <c r="K520" i="19"/>
  <c r="H520" i="19"/>
  <c r="L519" i="19"/>
  <c r="K519" i="19"/>
  <c r="H519" i="19"/>
  <c r="L518" i="19"/>
  <c r="K518" i="19"/>
  <c r="H518" i="19"/>
  <c r="L517" i="19"/>
  <c r="K517" i="19"/>
  <c r="H517" i="19"/>
  <c r="L516" i="19"/>
  <c r="K516" i="19"/>
  <c r="H516" i="19"/>
  <c r="L515" i="19"/>
  <c r="K515" i="19"/>
  <c r="H515" i="19"/>
  <c r="L514" i="19"/>
  <c r="K514" i="19"/>
  <c r="H514" i="19"/>
  <c r="L513" i="19"/>
  <c r="K513" i="19"/>
  <c r="H513" i="19"/>
  <c r="L512" i="19"/>
  <c r="K512" i="19"/>
  <c r="H512" i="19"/>
  <c r="L511" i="19"/>
  <c r="K511" i="19"/>
  <c r="H511" i="19"/>
  <c r="L510" i="19"/>
  <c r="K510" i="19"/>
  <c r="H510" i="19"/>
  <c r="L509" i="19"/>
  <c r="K509" i="19"/>
  <c r="H509" i="19"/>
  <c r="L508" i="19"/>
  <c r="K508" i="19"/>
  <c r="H508" i="19"/>
  <c r="L507" i="19"/>
  <c r="K507" i="19"/>
  <c r="H507" i="19"/>
  <c r="L506" i="19"/>
  <c r="K506" i="19"/>
  <c r="H506" i="19"/>
  <c r="L505" i="19"/>
  <c r="K505" i="19"/>
  <c r="H505" i="19"/>
  <c r="L504" i="19"/>
  <c r="K504" i="19"/>
  <c r="H504" i="19"/>
  <c r="L503" i="19"/>
  <c r="K503" i="19"/>
  <c r="H503" i="19"/>
  <c r="L502" i="19"/>
  <c r="K502" i="19"/>
  <c r="H502" i="19"/>
  <c r="L501" i="19"/>
  <c r="K501" i="19"/>
  <c r="H501" i="19"/>
  <c r="L500" i="19"/>
  <c r="K500" i="19"/>
  <c r="H500" i="19"/>
  <c r="L499" i="19"/>
  <c r="K499" i="19"/>
  <c r="H499" i="19"/>
  <c r="L498" i="19"/>
  <c r="K498" i="19"/>
  <c r="H498" i="19"/>
  <c r="L497" i="19"/>
  <c r="K497" i="19"/>
  <c r="H497" i="19"/>
  <c r="L496" i="19"/>
  <c r="K496" i="19"/>
  <c r="H496" i="19"/>
  <c r="L495" i="19"/>
  <c r="K495" i="19"/>
  <c r="H495" i="19"/>
  <c r="L494" i="19"/>
  <c r="K494" i="19"/>
  <c r="H494" i="19"/>
  <c r="L493" i="19"/>
  <c r="K493" i="19"/>
  <c r="H493" i="19"/>
  <c r="L492" i="19"/>
  <c r="K492" i="19"/>
  <c r="H492" i="19"/>
  <c r="L491" i="19"/>
  <c r="K491" i="19"/>
  <c r="H491" i="19"/>
  <c r="L490" i="19"/>
  <c r="K490" i="19"/>
  <c r="H490" i="19"/>
  <c r="L489" i="19"/>
  <c r="K489" i="19"/>
  <c r="H489" i="19"/>
  <c r="L488" i="19"/>
  <c r="K488" i="19"/>
  <c r="H488" i="19"/>
  <c r="L487" i="19"/>
  <c r="K487" i="19"/>
  <c r="H487" i="19"/>
  <c r="L486" i="19"/>
  <c r="K486" i="19"/>
  <c r="H486" i="19"/>
  <c r="L485" i="19"/>
  <c r="K485" i="19"/>
  <c r="H485" i="19"/>
  <c r="L484" i="19"/>
  <c r="K484" i="19"/>
  <c r="H484" i="19"/>
  <c r="L483" i="19"/>
  <c r="K483" i="19"/>
  <c r="H483" i="19"/>
  <c r="L482" i="19"/>
  <c r="K482" i="19"/>
  <c r="H482" i="19"/>
  <c r="L481" i="19"/>
  <c r="K481" i="19"/>
  <c r="H481" i="19"/>
  <c r="L480" i="19"/>
  <c r="K480" i="19"/>
  <c r="H480" i="19"/>
  <c r="L479" i="19"/>
  <c r="K479" i="19"/>
  <c r="H479" i="19"/>
  <c r="L478" i="19"/>
  <c r="K478" i="19"/>
  <c r="H478" i="19"/>
  <c r="L477" i="19"/>
  <c r="K477" i="19"/>
  <c r="H477" i="19"/>
  <c r="L476" i="19"/>
  <c r="K476" i="19"/>
  <c r="H476" i="19"/>
  <c r="L475" i="19"/>
  <c r="K475" i="19"/>
  <c r="H475" i="19"/>
  <c r="L474" i="19"/>
  <c r="K474" i="19"/>
  <c r="H474" i="19"/>
  <c r="L473" i="19"/>
  <c r="K473" i="19"/>
  <c r="H473" i="19"/>
  <c r="L472" i="19"/>
  <c r="K472" i="19"/>
  <c r="H472" i="19"/>
  <c r="L471" i="19"/>
  <c r="K471" i="19"/>
  <c r="H471" i="19"/>
  <c r="L470" i="19"/>
  <c r="K470" i="19"/>
  <c r="H470" i="19"/>
  <c r="L469" i="19"/>
  <c r="K469" i="19"/>
  <c r="H469" i="19"/>
  <c r="L468" i="19"/>
  <c r="K468" i="19"/>
  <c r="H468" i="19"/>
  <c r="L467" i="19"/>
  <c r="K467" i="19"/>
  <c r="H467" i="19"/>
  <c r="L466" i="19"/>
  <c r="K466" i="19"/>
  <c r="H466" i="19"/>
  <c r="L465" i="19"/>
  <c r="K465" i="19"/>
  <c r="H465" i="19"/>
  <c r="L464" i="19"/>
  <c r="K464" i="19"/>
  <c r="H464" i="19"/>
  <c r="L463" i="19"/>
  <c r="K463" i="19"/>
  <c r="H463" i="19"/>
  <c r="L462" i="19"/>
  <c r="K462" i="19"/>
  <c r="H462" i="19"/>
  <c r="L461" i="19"/>
  <c r="K461" i="19"/>
  <c r="H461" i="19"/>
  <c r="L460" i="19"/>
  <c r="K460" i="19"/>
  <c r="H460" i="19"/>
  <c r="L459" i="19"/>
  <c r="K459" i="19"/>
  <c r="H459" i="19"/>
  <c r="L458" i="19"/>
  <c r="K458" i="19"/>
  <c r="H458" i="19"/>
  <c r="L457" i="19"/>
  <c r="K457" i="19"/>
  <c r="H457" i="19"/>
  <c r="L456" i="19"/>
  <c r="K456" i="19"/>
  <c r="H456" i="19"/>
  <c r="L455" i="19"/>
  <c r="K455" i="19"/>
  <c r="H455" i="19"/>
  <c r="L454" i="19"/>
  <c r="K454" i="19"/>
  <c r="H454" i="19"/>
  <c r="L453" i="19"/>
  <c r="K453" i="19"/>
  <c r="H453" i="19"/>
  <c r="L452" i="19"/>
  <c r="K452" i="19"/>
  <c r="H452" i="19"/>
  <c r="L451" i="19"/>
  <c r="K451" i="19"/>
  <c r="H451" i="19"/>
  <c r="L450" i="19"/>
  <c r="K450" i="19"/>
  <c r="H450" i="19"/>
  <c r="L449" i="19"/>
  <c r="K449" i="19"/>
  <c r="H449" i="19"/>
  <c r="L448" i="19"/>
  <c r="K448" i="19"/>
  <c r="H448" i="19"/>
  <c r="L447" i="19"/>
  <c r="K447" i="19"/>
  <c r="H447" i="19"/>
  <c r="L446" i="19"/>
  <c r="K446" i="19"/>
  <c r="H446" i="19"/>
  <c r="L445" i="19"/>
  <c r="K445" i="19"/>
  <c r="H445" i="19"/>
  <c r="L444" i="19"/>
  <c r="K444" i="19"/>
  <c r="H444" i="19"/>
  <c r="L443" i="19"/>
  <c r="K443" i="19"/>
  <c r="H443" i="19"/>
  <c r="L442" i="19"/>
  <c r="K442" i="19"/>
  <c r="H442" i="19"/>
  <c r="L441" i="19"/>
  <c r="K441" i="19"/>
  <c r="H441" i="19"/>
  <c r="L440" i="19"/>
  <c r="K440" i="19"/>
  <c r="H440" i="19"/>
  <c r="L439" i="19"/>
  <c r="K439" i="19"/>
  <c r="H439" i="19"/>
  <c r="L438" i="19"/>
  <c r="K438" i="19"/>
  <c r="H438" i="19"/>
  <c r="L437" i="19"/>
  <c r="K437" i="19"/>
  <c r="H437" i="19"/>
  <c r="L436" i="19"/>
  <c r="K436" i="19"/>
  <c r="H436" i="19"/>
  <c r="L435" i="19"/>
  <c r="K435" i="19"/>
  <c r="H435" i="19"/>
  <c r="L434" i="19"/>
  <c r="K434" i="19"/>
  <c r="H434" i="19"/>
  <c r="L433" i="19"/>
  <c r="K433" i="19"/>
  <c r="H433" i="19"/>
  <c r="L432" i="19"/>
  <c r="K432" i="19"/>
  <c r="H432" i="19"/>
  <c r="L431" i="19"/>
  <c r="K431" i="19"/>
  <c r="H431" i="19"/>
  <c r="L430" i="19"/>
  <c r="K430" i="19"/>
  <c r="H430" i="19"/>
  <c r="L429" i="19"/>
  <c r="K429" i="19"/>
  <c r="H429" i="19"/>
  <c r="L428" i="19"/>
  <c r="K428" i="19"/>
  <c r="H428" i="19"/>
  <c r="L427" i="19"/>
  <c r="K427" i="19"/>
  <c r="H427" i="19"/>
  <c r="L426" i="19"/>
  <c r="K426" i="19"/>
  <c r="H426" i="19"/>
  <c r="L425" i="19"/>
  <c r="K425" i="19"/>
  <c r="H425" i="19"/>
  <c r="L424" i="19"/>
  <c r="K424" i="19"/>
  <c r="H424" i="19"/>
  <c r="L423" i="19"/>
  <c r="K423" i="19"/>
  <c r="H423" i="19"/>
  <c r="L422" i="19"/>
  <c r="K422" i="19"/>
  <c r="H422" i="19"/>
  <c r="L421" i="19"/>
  <c r="K421" i="19"/>
  <c r="H421" i="19"/>
  <c r="L420" i="19"/>
  <c r="K420" i="19"/>
  <c r="H420" i="19"/>
  <c r="L419" i="19"/>
  <c r="K419" i="19"/>
  <c r="H419" i="19"/>
  <c r="L418" i="19"/>
  <c r="K418" i="19"/>
  <c r="H418" i="19"/>
  <c r="L417" i="19"/>
  <c r="K417" i="19"/>
  <c r="H417" i="19"/>
  <c r="L416" i="19"/>
  <c r="K416" i="19"/>
  <c r="H416" i="19"/>
  <c r="L415" i="19"/>
  <c r="K415" i="19"/>
  <c r="H415" i="19"/>
  <c r="L414" i="19"/>
  <c r="K414" i="19"/>
  <c r="H414" i="19"/>
  <c r="L413" i="19"/>
  <c r="K413" i="19"/>
  <c r="H413" i="19"/>
  <c r="L412" i="19"/>
  <c r="K412" i="19"/>
  <c r="H412" i="19"/>
  <c r="L411" i="19"/>
  <c r="K411" i="19"/>
  <c r="H411" i="19"/>
  <c r="L410" i="19"/>
  <c r="K410" i="19"/>
  <c r="H410" i="19"/>
  <c r="L409" i="19"/>
  <c r="K409" i="19"/>
  <c r="H409" i="19"/>
  <c r="L408" i="19"/>
  <c r="K408" i="19"/>
  <c r="H408" i="19"/>
  <c r="L407" i="19"/>
  <c r="K407" i="19"/>
  <c r="H407" i="19"/>
  <c r="L406" i="19"/>
  <c r="K406" i="19"/>
  <c r="H406" i="19"/>
  <c r="L405" i="19"/>
  <c r="K405" i="19"/>
  <c r="H405" i="19"/>
  <c r="L404" i="19"/>
  <c r="K404" i="19"/>
  <c r="H404" i="19"/>
  <c r="L403" i="19"/>
  <c r="K403" i="19"/>
  <c r="H403" i="19"/>
  <c r="L402" i="19"/>
  <c r="K402" i="19"/>
  <c r="H402" i="19"/>
  <c r="L401" i="19"/>
  <c r="K401" i="19"/>
  <c r="H401" i="19"/>
  <c r="L400" i="19"/>
  <c r="K400" i="19"/>
  <c r="H400" i="19"/>
  <c r="L399" i="19"/>
  <c r="K399" i="19"/>
  <c r="H399" i="19"/>
  <c r="L398" i="19"/>
  <c r="K398" i="19"/>
  <c r="H398" i="19"/>
  <c r="L397" i="19"/>
  <c r="K397" i="19"/>
  <c r="H397" i="19"/>
  <c r="L396" i="19"/>
  <c r="K396" i="19"/>
  <c r="H396" i="19"/>
  <c r="L395" i="19"/>
  <c r="K395" i="19"/>
  <c r="H395" i="19"/>
  <c r="L394" i="19"/>
  <c r="K394" i="19"/>
  <c r="H394" i="19"/>
  <c r="L393" i="19"/>
  <c r="K393" i="19"/>
  <c r="H393" i="19"/>
  <c r="L392" i="19"/>
  <c r="K392" i="19"/>
  <c r="H392" i="19"/>
  <c r="L391" i="19"/>
  <c r="K391" i="19"/>
  <c r="H391" i="19"/>
  <c r="L390" i="19"/>
  <c r="K390" i="19"/>
  <c r="H390" i="19"/>
  <c r="L389" i="19"/>
  <c r="K389" i="19"/>
  <c r="H389" i="19"/>
  <c r="L388" i="19"/>
  <c r="K388" i="19"/>
  <c r="H388" i="19"/>
  <c r="L387" i="19"/>
  <c r="K387" i="19"/>
  <c r="H387" i="19"/>
  <c r="L386" i="19"/>
  <c r="K386" i="19"/>
  <c r="H386" i="19"/>
  <c r="L385" i="19"/>
  <c r="K385" i="19"/>
  <c r="H385" i="19"/>
  <c r="L384" i="19"/>
  <c r="K384" i="19"/>
  <c r="H384" i="19"/>
  <c r="L383" i="19"/>
  <c r="K383" i="19"/>
  <c r="H383" i="19"/>
  <c r="L382" i="19"/>
  <c r="K382" i="19"/>
  <c r="H382" i="19"/>
  <c r="L381" i="19"/>
  <c r="K381" i="19"/>
  <c r="H381" i="19"/>
  <c r="L380" i="19"/>
  <c r="K380" i="19"/>
  <c r="H380" i="19"/>
  <c r="L379" i="19"/>
  <c r="K379" i="19"/>
  <c r="H379" i="19"/>
  <c r="L378" i="19"/>
  <c r="K378" i="19"/>
  <c r="H378" i="19"/>
  <c r="L377" i="19"/>
  <c r="K377" i="19"/>
  <c r="H377" i="19"/>
  <c r="L376" i="19"/>
  <c r="K376" i="19"/>
  <c r="H376" i="19"/>
  <c r="L375" i="19"/>
  <c r="K375" i="19"/>
  <c r="H375" i="19"/>
  <c r="L374" i="19"/>
  <c r="K374" i="19"/>
  <c r="H374" i="19"/>
  <c r="L373" i="19"/>
  <c r="K373" i="19"/>
  <c r="H373" i="19"/>
  <c r="L372" i="19"/>
  <c r="K372" i="19"/>
  <c r="H372" i="19"/>
  <c r="L371" i="19"/>
  <c r="K371" i="19"/>
  <c r="H371" i="19"/>
  <c r="L370" i="19"/>
  <c r="K370" i="19"/>
  <c r="H370" i="19"/>
  <c r="L369" i="19"/>
  <c r="K369" i="19"/>
  <c r="H369" i="19"/>
  <c r="L368" i="19"/>
  <c r="K368" i="19"/>
  <c r="H368" i="19"/>
  <c r="L367" i="19"/>
  <c r="K367" i="19"/>
  <c r="H367" i="19"/>
  <c r="L366" i="19"/>
  <c r="K366" i="19"/>
  <c r="H366" i="19"/>
  <c r="L365" i="19"/>
  <c r="K365" i="19"/>
  <c r="H365" i="19"/>
  <c r="L364" i="19"/>
  <c r="K364" i="19"/>
  <c r="H364" i="19"/>
  <c r="L363" i="19"/>
  <c r="K363" i="19"/>
  <c r="H363" i="19"/>
  <c r="L362" i="19"/>
  <c r="K362" i="19"/>
  <c r="H362" i="19"/>
  <c r="L361" i="19"/>
  <c r="K361" i="19"/>
  <c r="H361" i="19"/>
  <c r="L360" i="19"/>
  <c r="K360" i="19"/>
  <c r="H360" i="19"/>
  <c r="L359" i="19"/>
  <c r="K359" i="19"/>
  <c r="H359" i="19"/>
  <c r="L358" i="19"/>
  <c r="K358" i="19"/>
  <c r="H358" i="19"/>
  <c r="L357" i="19"/>
  <c r="K357" i="19"/>
  <c r="H357" i="19"/>
  <c r="L356" i="19"/>
  <c r="K356" i="19"/>
  <c r="H356" i="19"/>
  <c r="L355" i="19"/>
  <c r="K355" i="19"/>
  <c r="H355" i="19"/>
  <c r="L354" i="19"/>
  <c r="K354" i="19"/>
  <c r="H354" i="19"/>
  <c r="L353" i="19"/>
  <c r="K353" i="19"/>
  <c r="H353" i="19"/>
  <c r="L352" i="19"/>
  <c r="K352" i="19"/>
  <c r="H352" i="19"/>
  <c r="L351" i="19"/>
  <c r="K351" i="19"/>
  <c r="H351" i="19"/>
  <c r="L350" i="19"/>
  <c r="K350" i="19"/>
  <c r="H350" i="19"/>
  <c r="L349" i="19"/>
  <c r="K349" i="19"/>
  <c r="H349" i="19"/>
  <c r="L348" i="19"/>
  <c r="K348" i="19"/>
  <c r="H348" i="19"/>
  <c r="L347" i="19"/>
  <c r="K347" i="19"/>
  <c r="H347" i="19"/>
  <c r="L346" i="19"/>
  <c r="K346" i="19"/>
  <c r="H346" i="19"/>
  <c r="L345" i="19"/>
  <c r="K345" i="19"/>
  <c r="H345" i="19"/>
  <c r="L344" i="19"/>
  <c r="K344" i="19"/>
  <c r="H344" i="19"/>
  <c r="L343" i="19"/>
  <c r="K343" i="19"/>
  <c r="H343" i="19"/>
  <c r="L342" i="19"/>
  <c r="K342" i="19"/>
  <c r="H342" i="19"/>
  <c r="L341" i="19"/>
  <c r="K341" i="19"/>
  <c r="H341" i="19"/>
  <c r="L340" i="19"/>
  <c r="K340" i="19"/>
  <c r="H340" i="19"/>
  <c r="L339" i="19"/>
  <c r="K339" i="19"/>
  <c r="H339" i="19"/>
  <c r="L338" i="19"/>
  <c r="K338" i="19"/>
  <c r="H338" i="19"/>
  <c r="L337" i="19"/>
  <c r="K337" i="19"/>
  <c r="H337" i="19"/>
  <c r="L336" i="19"/>
  <c r="K336" i="19"/>
  <c r="H336" i="19"/>
  <c r="L335" i="19"/>
  <c r="K335" i="19"/>
  <c r="H335" i="19"/>
  <c r="L334" i="19"/>
  <c r="K334" i="19"/>
  <c r="H334" i="19"/>
  <c r="L333" i="19"/>
  <c r="K333" i="19"/>
  <c r="H333" i="19"/>
  <c r="L332" i="19"/>
  <c r="K332" i="19"/>
  <c r="H332" i="19"/>
  <c r="L331" i="19"/>
  <c r="K331" i="19"/>
  <c r="H331" i="19"/>
  <c r="L330" i="19"/>
  <c r="K330" i="19"/>
  <c r="H330" i="19"/>
  <c r="L329" i="19"/>
  <c r="K329" i="19"/>
  <c r="H329" i="19"/>
  <c r="L328" i="19"/>
  <c r="K328" i="19"/>
  <c r="H328" i="19"/>
  <c r="L327" i="19"/>
  <c r="K327" i="19"/>
  <c r="H327" i="19"/>
  <c r="L326" i="19"/>
  <c r="K326" i="19"/>
  <c r="H326" i="19"/>
  <c r="L325" i="19"/>
  <c r="K325" i="19"/>
  <c r="H325" i="19"/>
  <c r="L324" i="19"/>
  <c r="K324" i="19"/>
  <c r="H324" i="19"/>
  <c r="L323" i="19"/>
  <c r="K323" i="19"/>
  <c r="H323" i="19"/>
  <c r="L322" i="19"/>
  <c r="K322" i="19"/>
  <c r="H322" i="19"/>
  <c r="L321" i="19"/>
  <c r="K321" i="19"/>
  <c r="H321" i="19"/>
  <c r="L320" i="19"/>
  <c r="K320" i="19"/>
  <c r="H320" i="19"/>
  <c r="L319" i="19"/>
  <c r="K319" i="19"/>
  <c r="H319" i="19"/>
  <c r="L318" i="19"/>
  <c r="K318" i="19"/>
  <c r="H318" i="19"/>
  <c r="L317" i="19"/>
  <c r="K317" i="19"/>
  <c r="H317" i="19"/>
  <c r="L316" i="19"/>
  <c r="K316" i="19"/>
  <c r="H316" i="19"/>
  <c r="L315" i="19"/>
  <c r="K315" i="19"/>
  <c r="H315" i="19"/>
  <c r="L314" i="19"/>
  <c r="K314" i="19"/>
  <c r="H314" i="19"/>
  <c r="L313" i="19"/>
  <c r="K313" i="19"/>
  <c r="H313" i="19"/>
  <c r="L312" i="19"/>
  <c r="K312" i="19"/>
  <c r="H312" i="19"/>
  <c r="L311" i="19"/>
  <c r="K311" i="19"/>
  <c r="H311" i="19"/>
  <c r="L310" i="19"/>
  <c r="K310" i="19"/>
  <c r="H310" i="19"/>
  <c r="L309" i="19"/>
  <c r="K309" i="19"/>
  <c r="H309" i="19"/>
  <c r="L308" i="19"/>
  <c r="K308" i="19"/>
  <c r="H308" i="19"/>
  <c r="L307" i="19"/>
  <c r="K307" i="19"/>
  <c r="H307" i="19"/>
  <c r="L306" i="19"/>
  <c r="K306" i="19"/>
  <c r="H306" i="19"/>
  <c r="L305" i="19"/>
  <c r="K305" i="19"/>
  <c r="H305" i="19"/>
  <c r="L304" i="19"/>
  <c r="K304" i="19"/>
  <c r="H304" i="19"/>
  <c r="L303" i="19"/>
  <c r="K303" i="19"/>
  <c r="H303" i="19"/>
  <c r="L302" i="19"/>
  <c r="K302" i="19"/>
  <c r="H302" i="19"/>
  <c r="L301" i="19"/>
  <c r="K301" i="19"/>
  <c r="H301" i="19"/>
  <c r="L300" i="19"/>
  <c r="K300" i="19"/>
  <c r="H300" i="19"/>
  <c r="L299" i="19"/>
  <c r="K299" i="19"/>
  <c r="H299" i="19"/>
  <c r="L298" i="19"/>
  <c r="K298" i="19"/>
  <c r="H298" i="19"/>
  <c r="L297" i="19"/>
  <c r="K297" i="19"/>
  <c r="H297" i="19"/>
  <c r="L296" i="19"/>
  <c r="K296" i="19"/>
  <c r="H296" i="19"/>
  <c r="L295" i="19"/>
  <c r="K295" i="19"/>
  <c r="H295" i="19"/>
  <c r="L294" i="19"/>
  <c r="K294" i="19"/>
  <c r="H294" i="19"/>
  <c r="L293" i="19"/>
  <c r="K293" i="19"/>
  <c r="H293" i="19"/>
  <c r="L292" i="19"/>
  <c r="K292" i="19"/>
  <c r="H292" i="19"/>
  <c r="L291" i="19"/>
  <c r="K291" i="19"/>
  <c r="H291" i="19"/>
  <c r="L290" i="19"/>
  <c r="K290" i="19"/>
  <c r="H290" i="19"/>
  <c r="L289" i="19"/>
  <c r="K289" i="19"/>
  <c r="H289" i="19"/>
  <c r="L288" i="19"/>
  <c r="K288" i="19"/>
  <c r="H288" i="19"/>
  <c r="L287" i="19"/>
  <c r="K287" i="19"/>
  <c r="H287" i="19"/>
  <c r="L286" i="19"/>
  <c r="K286" i="19"/>
  <c r="H286" i="19"/>
  <c r="L285" i="19"/>
  <c r="K285" i="19"/>
  <c r="H285" i="19"/>
  <c r="L284" i="19"/>
  <c r="K284" i="19"/>
  <c r="H284" i="19"/>
  <c r="L283" i="19"/>
  <c r="K283" i="19"/>
  <c r="H283" i="19"/>
  <c r="L282" i="19"/>
  <c r="K282" i="19"/>
  <c r="H282" i="19"/>
  <c r="L281" i="19"/>
  <c r="K281" i="19"/>
  <c r="H281" i="19"/>
  <c r="L280" i="19"/>
  <c r="K280" i="19"/>
  <c r="H280" i="19"/>
  <c r="L279" i="19"/>
  <c r="K279" i="19"/>
  <c r="H279" i="19"/>
  <c r="L278" i="19"/>
  <c r="K278" i="19"/>
  <c r="H278" i="19"/>
  <c r="L277" i="19"/>
  <c r="K277" i="19"/>
  <c r="H277" i="19"/>
  <c r="L276" i="19"/>
  <c r="K276" i="19"/>
  <c r="H276" i="19"/>
  <c r="L275" i="19"/>
  <c r="K275" i="19"/>
  <c r="H275" i="19"/>
  <c r="L274" i="19"/>
  <c r="K274" i="19"/>
  <c r="H274" i="19"/>
  <c r="L273" i="19"/>
  <c r="K273" i="19"/>
  <c r="H273" i="19"/>
  <c r="L272" i="19"/>
  <c r="K272" i="19"/>
  <c r="H272" i="19"/>
  <c r="L271" i="19"/>
  <c r="K271" i="19"/>
  <c r="H271" i="19"/>
  <c r="L270" i="19"/>
  <c r="K270" i="19"/>
  <c r="H270" i="19"/>
  <c r="L269" i="19"/>
  <c r="K269" i="19"/>
  <c r="H269" i="19"/>
  <c r="L268" i="19"/>
  <c r="K268" i="19"/>
  <c r="H268" i="19"/>
  <c r="L267" i="19"/>
  <c r="K267" i="19"/>
  <c r="H267" i="19"/>
  <c r="L266" i="19"/>
  <c r="K266" i="19"/>
  <c r="H266" i="19"/>
  <c r="L265" i="19"/>
  <c r="K265" i="19"/>
  <c r="H265" i="19"/>
  <c r="L264" i="19"/>
  <c r="K264" i="19"/>
  <c r="H264" i="19"/>
  <c r="L263" i="19"/>
  <c r="K263" i="19"/>
  <c r="H263" i="19"/>
  <c r="L262" i="19"/>
  <c r="K262" i="19"/>
  <c r="H262" i="19"/>
  <c r="L261" i="19"/>
  <c r="K261" i="19"/>
  <c r="H261" i="19"/>
  <c r="L260" i="19"/>
  <c r="K260" i="19"/>
  <c r="H260" i="19"/>
  <c r="L259" i="19"/>
  <c r="K259" i="19"/>
  <c r="H259" i="19"/>
  <c r="L258" i="19"/>
  <c r="K258" i="19"/>
  <c r="H258" i="19"/>
  <c r="L257" i="19"/>
  <c r="K257" i="19"/>
  <c r="H257" i="19"/>
  <c r="L256" i="19"/>
  <c r="K256" i="19"/>
  <c r="H256" i="19"/>
  <c r="L255" i="19"/>
  <c r="K255" i="19"/>
  <c r="H255" i="19"/>
  <c r="L254" i="19"/>
  <c r="K254" i="19"/>
  <c r="H254" i="19"/>
  <c r="L253" i="19"/>
  <c r="K253" i="19"/>
  <c r="H253" i="19"/>
  <c r="L252" i="19"/>
  <c r="K252" i="19"/>
  <c r="H252" i="19"/>
  <c r="L251" i="19"/>
  <c r="K251" i="19"/>
  <c r="H251" i="19"/>
  <c r="L250" i="19"/>
  <c r="K250" i="19"/>
  <c r="H250" i="19"/>
  <c r="L249" i="19"/>
  <c r="K249" i="19"/>
  <c r="H249" i="19"/>
  <c r="L248" i="19"/>
  <c r="K248" i="19"/>
  <c r="H248" i="19"/>
  <c r="L247" i="19"/>
  <c r="K247" i="19"/>
  <c r="H247" i="19"/>
  <c r="L246" i="19"/>
  <c r="K246" i="19"/>
  <c r="H246" i="19"/>
  <c r="L245" i="19"/>
  <c r="K245" i="19"/>
  <c r="H245" i="19"/>
  <c r="L244" i="19"/>
  <c r="K244" i="19"/>
  <c r="H244" i="19"/>
  <c r="L243" i="19"/>
  <c r="K243" i="19"/>
  <c r="H243" i="19"/>
  <c r="L242" i="19"/>
  <c r="K242" i="19"/>
  <c r="H242" i="19"/>
  <c r="L241" i="19"/>
  <c r="K241" i="19"/>
  <c r="H241" i="19"/>
  <c r="L240" i="19"/>
  <c r="K240" i="19"/>
  <c r="H240" i="19"/>
  <c r="L239" i="19"/>
  <c r="K239" i="19"/>
  <c r="H239" i="19"/>
  <c r="L238" i="19"/>
  <c r="K238" i="19"/>
  <c r="H238" i="19"/>
  <c r="L237" i="19"/>
  <c r="K237" i="19"/>
  <c r="H237" i="19"/>
  <c r="L236" i="19"/>
  <c r="K236" i="19"/>
  <c r="H236" i="19"/>
  <c r="L235" i="19"/>
  <c r="K235" i="19"/>
  <c r="H235" i="19"/>
  <c r="L234" i="19"/>
  <c r="K234" i="19"/>
  <c r="H234" i="19"/>
  <c r="L233" i="19"/>
  <c r="K233" i="19"/>
  <c r="H233" i="19"/>
  <c r="L232" i="19"/>
  <c r="K232" i="19"/>
  <c r="H232" i="19"/>
  <c r="L231" i="19"/>
  <c r="K231" i="19"/>
  <c r="H231" i="19"/>
  <c r="L230" i="19"/>
  <c r="K230" i="19"/>
  <c r="H230" i="19"/>
  <c r="L229" i="19"/>
  <c r="K229" i="19"/>
  <c r="H229" i="19"/>
  <c r="L228" i="19"/>
  <c r="K228" i="19"/>
  <c r="H228" i="19"/>
  <c r="L227" i="19"/>
  <c r="K227" i="19"/>
  <c r="H227" i="19"/>
  <c r="L226" i="19"/>
  <c r="K226" i="19"/>
  <c r="H226" i="19"/>
  <c r="L225" i="19"/>
  <c r="K225" i="19"/>
  <c r="H225" i="19"/>
  <c r="L224" i="19"/>
  <c r="K224" i="19"/>
  <c r="H224" i="19"/>
  <c r="L223" i="19"/>
  <c r="K223" i="19"/>
  <c r="H223" i="19"/>
  <c r="L222" i="19"/>
  <c r="K222" i="19"/>
  <c r="H222" i="19"/>
  <c r="L221" i="19"/>
  <c r="K221" i="19"/>
  <c r="H221" i="19"/>
  <c r="L220" i="19"/>
  <c r="K220" i="19"/>
  <c r="H220" i="19"/>
  <c r="L219" i="19"/>
  <c r="K219" i="19"/>
  <c r="H219" i="19"/>
  <c r="L218" i="19"/>
  <c r="K218" i="19"/>
  <c r="H218" i="19"/>
  <c r="L217" i="19"/>
  <c r="K217" i="19"/>
  <c r="H217" i="19"/>
  <c r="L216" i="19"/>
  <c r="K216" i="19"/>
  <c r="H216" i="19"/>
  <c r="L215" i="19"/>
  <c r="K215" i="19"/>
  <c r="H215" i="19"/>
  <c r="L214" i="19"/>
  <c r="K214" i="19"/>
  <c r="H214" i="19"/>
  <c r="L213" i="19"/>
  <c r="K213" i="19"/>
  <c r="H213" i="19"/>
  <c r="L212" i="19"/>
  <c r="K212" i="19"/>
  <c r="H212" i="19"/>
  <c r="L211" i="19"/>
  <c r="K211" i="19"/>
  <c r="H211" i="19"/>
  <c r="L210" i="19"/>
  <c r="K210" i="19"/>
  <c r="H210" i="19"/>
  <c r="L209" i="19"/>
  <c r="K209" i="19"/>
  <c r="H209" i="19"/>
  <c r="M208" i="19"/>
  <c r="L208" i="19"/>
  <c r="K208" i="19"/>
  <c r="H208" i="19"/>
  <c r="M207" i="19"/>
  <c r="L207" i="19"/>
  <c r="K207" i="19"/>
  <c r="H207" i="19"/>
  <c r="M206" i="19"/>
  <c r="L206" i="19"/>
  <c r="K206" i="19"/>
  <c r="H206" i="19"/>
  <c r="M205" i="19"/>
  <c r="L205" i="19"/>
  <c r="K205" i="19"/>
  <c r="H205" i="19"/>
  <c r="M204" i="19"/>
  <c r="L204" i="19"/>
  <c r="K204" i="19"/>
  <c r="H204" i="19"/>
  <c r="M203" i="19"/>
  <c r="L203" i="19"/>
  <c r="K203" i="19"/>
  <c r="H203" i="19"/>
  <c r="M202" i="19"/>
  <c r="L202" i="19"/>
  <c r="K202" i="19"/>
  <c r="H202" i="19"/>
  <c r="M201" i="19"/>
  <c r="L201" i="19"/>
  <c r="K201" i="19"/>
  <c r="H201" i="19"/>
  <c r="M200" i="19"/>
  <c r="L200" i="19"/>
  <c r="K200" i="19"/>
  <c r="H200" i="19"/>
  <c r="M199" i="19"/>
  <c r="L199" i="19"/>
  <c r="K199" i="19"/>
  <c r="H199" i="19"/>
  <c r="M198" i="19"/>
  <c r="L198" i="19"/>
  <c r="K198" i="19"/>
  <c r="H198" i="19"/>
  <c r="M197" i="19"/>
  <c r="L197" i="19"/>
  <c r="K197" i="19"/>
  <c r="H197" i="19"/>
  <c r="M196" i="19"/>
  <c r="L196" i="19"/>
  <c r="K196" i="19"/>
  <c r="H196" i="19"/>
  <c r="M195" i="19"/>
  <c r="L195" i="19"/>
  <c r="K195" i="19"/>
  <c r="H195" i="19"/>
  <c r="M194" i="19"/>
  <c r="L194" i="19"/>
  <c r="K194" i="19"/>
  <c r="H194" i="19"/>
  <c r="M193" i="19"/>
  <c r="L193" i="19"/>
  <c r="K193" i="19"/>
  <c r="H193" i="19"/>
  <c r="M192" i="19"/>
  <c r="L192" i="19"/>
  <c r="K192" i="19"/>
  <c r="H192" i="19"/>
  <c r="M191" i="19"/>
  <c r="L191" i="19"/>
  <c r="K191" i="19"/>
  <c r="H191" i="19"/>
  <c r="M190" i="19"/>
  <c r="L190" i="19"/>
  <c r="K190" i="19"/>
  <c r="H190" i="19"/>
  <c r="M189" i="19"/>
  <c r="L189" i="19"/>
  <c r="K189" i="19"/>
  <c r="H189" i="19"/>
  <c r="M188" i="19"/>
  <c r="L188" i="19"/>
  <c r="K188" i="19"/>
  <c r="H188" i="19"/>
  <c r="M187" i="19"/>
  <c r="L187" i="19"/>
  <c r="K187" i="19"/>
  <c r="H187" i="19"/>
  <c r="M186" i="19"/>
  <c r="L186" i="19"/>
  <c r="K186" i="19"/>
  <c r="H186" i="19"/>
  <c r="M185" i="19"/>
  <c r="L185" i="19"/>
  <c r="K185" i="19"/>
  <c r="H185" i="19"/>
  <c r="M184" i="19"/>
  <c r="L184" i="19"/>
  <c r="K184" i="19"/>
  <c r="H184" i="19"/>
  <c r="M183" i="19"/>
  <c r="L183" i="19"/>
  <c r="K183" i="19"/>
  <c r="H183" i="19"/>
  <c r="M182" i="19"/>
  <c r="L182" i="19"/>
  <c r="K182" i="19"/>
  <c r="H182" i="19"/>
  <c r="M181" i="19"/>
  <c r="L181" i="19"/>
  <c r="K181" i="19"/>
  <c r="H181" i="19"/>
  <c r="M180" i="19"/>
  <c r="L180" i="19"/>
  <c r="K180" i="19"/>
  <c r="H180" i="19"/>
  <c r="M179" i="19"/>
  <c r="L179" i="19"/>
  <c r="K179" i="19"/>
  <c r="H179" i="19"/>
  <c r="M178" i="19"/>
  <c r="L178" i="19"/>
  <c r="K178" i="19"/>
  <c r="H178" i="19"/>
  <c r="M177" i="19"/>
  <c r="L177" i="19"/>
  <c r="K177" i="19"/>
  <c r="H177" i="19"/>
  <c r="M176" i="19"/>
  <c r="L176" i="19"/>
  <c r="K176" i="19"/>
  <c r="H176" i="19"/>
  <c r="M175" i="19"/>
  <c r="L175" i="19"/>
  <c r="K175" i="19"/>
  <c r="H175" i="19"/>
  <c r="M174" i="19"/>
  <c r="L174" i="19"/>
  <c r="K174" i="19"/>
  <c r="H174" i="19"/>
  <c r="M173" i="19"/>
  <c r="L173" i="19"/>
  <c r="K173" i="19"/>
  <c r="H173" i="19"/>
  <c r="M172" i="19"/>
  <c r="L172" i="19"/>
  <c r="K172" i="19"/>
  <c r="H172" i="19"/>
  <c r="M171" i="19"/>
  <c r="L171" i="19"/>
  <c r="K171" i="19"/>
  <c r="H171" i="19"/>
  <c r="M170" i="19"/>
  <c r="L170" i="19"/>
  <c r="K170" i="19"/>
  <c r="H170" i="19"/>
  <c r="M169" i="19"/>
  <c r="L169" i="19"/>
  <c r="K169" i="19"/>
  <c r="H169" i="19"/>
  <c r="M168" i="19"/>
  <c r="L168" i="19"/>
  <c r="K168" i="19"/>
  <c r="H168" i="19"/>
  <c r="M167" i="19"/>
  <c r="L167" i="19"/>
  <c r="K167" i="19"/>
  <c r="H167" i="19"/>
  <c r="M166" i="19"/>
  <c r="L166" i="19"/>
  <c r="K166" i="19"/>
  <c r="H166" i="19"/>
  <c r="M165" i="19"/>
  <c r="L165" i="19"/>
  <c r="K165" i="19"/>
  <c r="H165" i="19"/>
  <c r="M164" i="19"/>
  <c r="L164" i="19"/>
  <c r="K164" i="19"/>
  <c r="H164" i="19"/>
  <c r="M163" i="19"/>
  <c r="L163" i="19"/>
  <c r="K163" i="19"/>
  <c r="H163" i="19"/>
  <c r="M162" i="19"/>
  <c r="L162" i="19"/>
  <c r="K162" i="19"/>
  <c r="H162" i="19"/>
  <c r="M161" i="19"/>
  <c r="L161" i="19"/>
  <c r="K161" i="19"/>
  <c r="H161" i="19"/>
  <c r="M160" i="19"/>
  <c r="L160" i="19"/>
  <c r="K160" i="19"/>
  <c r="H160" i="19"/>
  <c r="M159" i="19"/>
  <c r="L159" i="19"/>
  <c r="K159" i="19"/>
  <c r="H159" i="19"/>
  <c r="M158" i="19"/>
  <c r="L158" i="19"/>
  <c r="K158" i="19"/>
  <c r="H158" i="19"/>
  <c r="M157" i="19"/>
  <c r="L157" i="19"/>
  <c r="K157" i="19"/>
  <c r="H157" i="19"/>
  <c r="M156" i="19"/>
  <c r="L156" i="19"/>
  <c r="K156" i="19"/>
  <c r="H156" i="19"/>
  <c r="M155" i="19"/>
  <c r="L155" i="19"/>
  <c r="K155" i="19"/>
  <c r="H155" i="19"/>
  <c r="M154" i="19"/>
  <c r="L154" i="19"/>
  <c r="K154" i="19"/>
  <c r="H154" i="19"/>
  <c r="M153" i="19"/>
  <c r="L153" i="19"/>
  <c r="K153" i="19"/>
  <c r="H153" i="19"/>
  <c r="M152" i="19"/>
  <c r="L152" i="19"/>
  <c r="K152" i="19"/>
  <c r="H152" i="19"/>
  <c r="M151" i="19"/>
  <c r="L151" i="19"/>
  <c r="K151" i="19"/>
  <c r="H151" i="19"/>
  <c r="M150" i="19"/>
  <c r="L150" i="19"/>
  <c r="K150" i="19"/>
  <c r="H150" i="19"/>
  <c r="M149" i="19"/>
  <c r="L149" i="19"/>
  <c r="K149" i="19"/>
  <c r="H149" i="19"/>
  <c r="M148" i="19"/>
  <c r="L148" i="19"/>
  <c r="K148" i="19"/>
  <c r="H148" i="19"/>
  <c r="M147" i="19"/>
  <c r="L147" i="19"/>
  <c r="K147" i="19"/>
  <c r="H147" i="19"/>
  <c r="M146" i="19"/>
  <c r="L146" i="19"/>
  <c r="K146" i="19"/>
  <c r="H146" i="19"/>
  <c r="M145" i="19"/>
  <c r="L145" i="19"/>
  <c r="K145" i="19"/>
  <c r="H145" i="19"/>
  <c r="M144" i="19"/>
  <c r="L144" i="19"/>
  <c r="K144" i="19"/>
  <c r="H144" i="19"/>
  <c r="M143" i="19"/>
  <c r="L143" i="19"/>
  <c r="K143" i="19"/>
  <c r="H143" i="19"/>
  <c r="M142" i="19"/>
  <c r="L142" i="19"/>
  <c r="K142" i="19"/>
  <c r="H142" i="19"/>
  <c r="M141" i="19"/>
  <c r="L141" i="19"/>
  <c r="K141" i="19"/>
  <c r="H141" i="19"/>
  <c r="M140" i="19"/>
  <c r="L140" i="19"/>
  <c r="K140" i="19"/>
  <c r="H140" i="19"/>
  <c r="M139" i="19"/>
  <c r="L139" i="19"/>
  <c r="K139" i="19"/>
  <c r="H139" i="19"/>
  <c r="M138" i="19"/>
  <c r="L138" i="19"/>
  <c r="K138" i="19"/>
  <c r="H138" i="19"/>
  <c r="M137" i="19"/>
  <c r="L137" i="19"/>
  <c r="K137" i="19"/>
  <c r="H137" i="19"/>
  <c r="M136" i="19"/>
  <c r="L136" i="19"/>
  <c r="K136" i="19"/>
  <c r="H136" i="19"/>
  <c r="M135" i="19"/>
  <c r="L135" i="19"/>
  <c r="K135" i="19"/>
  <c r="H135" i="19"/>
  <c r="M134" i="19"/>
  <c r="L134" i="19"/>
  <c r="K134" i="19"/>
  <c r="H134" i="19"/>
  <c r="M133" i="19"/>
  <c r="L133" i="19"/>
  <c r="K133" i="19"/>
  <c r="H133" i="19"/>
  <c r="M132" i="19"/>
  <c r="L132" i="19"/>
  <c r="K132" i="19"/>
  <c r="H132" i="19"/>
  <c r="M131" i="19"/>
  <c r="L131" i="19"/>
  <c r="K131" i="19"/>
  <c r="H131" i="19"/>
  <c r="M130" i="19"/>
  <c r="L130" i="19"/>
  <c r="K130" i="19"/>
  <c r="H130" i="19"/>
  <c r="M129" i="19"/>
  <c r="L129" i="19"/>
  <c r="K129" i="19"/>
  <c r="H129" i="19"/>
  <c r="M128" i="19"/>
  <c r="L128" i="19"/>
  <c r="K128" i="19"/>
  <c r="H128" i="19"/>
  <c r="M127" i="19"/>
  <c r="L127" i="19"/>
  <c r="K127" i="19"/>
  <c r="H127" i="19"/>
  <c r="M126" i="19"/>
  <c r="L126" i="19"/>
  <c r="K126" i="19"/>
  <c r="H126" i="19"/>
  <c r="M125" i="19"/>
  <c r="L125" i="19"/>
  <c r="K125" i="19"/>
  <c r="H125" i="19"/>
  <c r="M124" i="19"/>
  <c r="L124" i="19"/>
  <c r="K124" i="19"/>
  <c r="H124" i="19"/>
  <c r="M123" i="19"/>
  <c r="L123" i="19"/>
  <c r="K123" i="19"/>
  <c r="H123" i="19"/>
  <c r="M122" i="19"/>
  <c r="L122" i="19"/>
  <c r="K122" i="19"/>
  <c r="H122" i="19"/>
  <c r="M121" i="19"/>
  <c r="L121" i="19"/>
  <c r="K121" i="19"/>
  <c r="H121" i="19"/>
  <c r="M120" i="19"/>
  <c r="L120" i="19"/>
  <c r="K120" i="19"/>
  <c r="H120" i="19"/>
  <c r="M119" i="19"/>
  <c r="L119" i="19"/>
  <c r="K119" i="19"/>
  <c r="H119" i="19"/>
  <c r="M118" i="19"/>
  <c r="L118" i="19"/>
  <c r="K118" i="19"/>
  <c r="H118" i="19"/>
  <c r="M117" i="19"/>
  <c r="L117" i="19"/>
  <c r="K117" i="19"/>
  <c r="H117" i="19"/>
  <c r="M116" i="19"/>
  <c r="L116" i="19"/>
  <c r="K116" i="19"/>
  <c r="H116" i="19"/>
  <c r="M115" i="19"/>
  <c r="L115" i="19"/>
  <c r="K115" i="19"/>
  <c r="H115" i="19"/>
  <c r="M114" i="19"/>
  <c r="L114" i="19"/>
  <c r="K114" i="19"/>
  <c r="H114" i="19"/>
  <c r="M113" i="19"/>
  <c r="L113" i="19"/>
  <c r="K113" i="19"/>
  <c r="H113" i="19"/>
  <c r="M112" i="19"/>
  <c r="L112" i="19"/>
  <c r="K112" i="19"/>
  <c r="H112" i="19"/>
  <c r="I112" i="19" s="1"/>
  <c r="M111" i="19"/>
  <c r="L111" i="19"/>
  <c r="K111" i="19"/>
  <c r="H111" i="19"/>
  <c r="M110" i="19"/>
  <c r="L110" i="19"/>
  <c r="K110" i="19"/>
  <c r="H110" i="19"/>
  <c r="I110" i="19" s="1"/>
  <c r="M109" i="19"/>
  <c r="L109" i="19"/>
  <c r="K109" i="19"/>
  <c r="H109" i="19"/>
  <c r="M108" i="19"/>
  <c r="L108" i="19"/>
  <c r="K108" i="19"/>
  <c r="H108" i="19"/>
  <c r="M107" i="19"/>
  <c r="L107" i="19"/>
  <c r="K107" i="19"/>
  <c r="H107" i="19"/>
  <c r="I107" i="19" s="1"/>
  <c r="M106" i="19"/>
  <c r="L106" i="19"/>
  <c r="K106" i="19"/>
  <c r="H106" i="19"/>
  <c r="I106" i="19" s="1"/>
  <c r="M105" i="19"/>
  <c r="L105" i="19"/>
  <c r="K105" i="19"/>
  <c r="H105" i="19"/>
  <c r="I105" i="19" s="1"/>
  <c r="M104" i="19"/>
  <c r="L104" i="19"/>
  <c r="K104" i="19"/>
  <c r="H104" i="19"/>
  <c r="I104" i="19" s="1"/>
  <c r="M103" i="19"/>
  <c r="L103" i="19"/>
  <c r="K103" i="19"/>
  <c r="H103" i="19"/>
  <c r="I103" i="19" s="1"/>
  <c r="M102" i="19"/>
  <c r="L102" i="19"/>
  <c r="K102" i="19"/>
  <c r="H102" i="19"/>
  <c r="I102" i="19" s="1"/>
  <c r="M101" i="19"/>
  <c r="L101" i="19"/>
  <c r="K101" i="19"/>
  <c r="H101" i="19"/>
  <c r="I101" i="19" s="1"/>
  <c r="M100" i="19"/>
  <c r="L100" i="19"/>
  <c r="K100" i="19"/>
  <c r="H100" i="19"/>
  <c r="I100" i="19" s="1"/>
  <c r="M99" i="19"/>
  <c r="L99" i="19"/>
  <c r="K99" i="19"/>
  <c r="H99" i="19"/>
  <c r="I99" i="19" s="1"/>
  <c r="M98" i="19"/>
  <c r="L98" i="19"/>
  <c r="K98" i="19"/>
  <c r="H98" i="19"/>
  <c r="I98" i="19" s="1"/>
  <c r="M97" i="19"/>
  <c r="L97" i="19"/>
  <c r="K97" i="19"/>
  <c r="H97" i="19"/>
  <c r="I97" i="19" s="1"/>
  <c r="M96" i="19"/>
  <c r="L96" i="19"/>
  <c r="K96" i="19"/>
  <c r="H96" i="19"/>
  <c r="I96" i="19" s="1"/>
  <c r="M95" i="19"/>
  <c r="L95" i="19"/>
  <c r="K95" i="19"/>
  <c r="H95" i="19"/>
  <c r="I95" i="19" s="1"/>
  <c r="M94" i="19"/>
  <c r="L94" i="19"/>
  <c r="K94" i="19"/>
  <c r="H94" i="19"/>
  <c r="I94" i="19" s="1"/>
  <c r="M93" i="19"/>
  <c r="L93" i="19"/>
  <c r="K93" i="19"/>
  <c r="H93" i="19"/>
  <c r="I93" i="19" s="1"/>
  <c r="M92" i="19"/>
  <c r="L92" i="19"/>
  <c r="K92" i="19"/>
  <c r="H92" i="19"/>
  <c r="I92" i="19" s="1"/>
  <c r="M91" i="19"/>
  <c r="L91" i="19"/>
  <c r="K91" i="19"/>
  <c r="H91" i="19"/>
  <c r="I91" i="19" s="1"/>
  <c r="M90" i="19"/>
  <c r="L90" i="19"/>
  <c r="K90" i="19"/>
  <c r="H90" i="19"/>
  <c r="I90" i="19" s="1"/>
  <c r="M89" i="19"/>
  <c r="L89" i="19"/>
  <c r="K89" i="19"/>
  <c r="H89" i="19"/>
  <c r="I89" i="19" s="1"/>
  <c r="M88" i="19"/>
  <c r="L88" i="19"/>
  <c r="K88" i="19"/>
  <c r="H88" i="19"/>
  <c r="I88" i="19" s="1"/>
  <c r="M87" i="19"/>
  <c r="L87" i="19"/>
  <c r="K87" i="19"/>
  <c r="H87" i="19"/>
  <c r="I87" i="19" s="1"/>
  <c r="M86" i="19"/>
  <c r="L86" i="19"/>
  <c r="K86" i="19"/>
  <c r="H86" i="19"/>
  <c r="I86" i="19" s="1"/>
  <c r="M85" i="19"/>
  <c r="L85" i="19"/>
  <c r="K85" i="19"/>
  <c r="H85" i="19"/>
  <c r="I85" i="19" s="1"/>
  <c r="M84" i="19"/>
  <c r="L84" i="19"/>
  <c r="K84" i="19"/>
  <c r="H84" i="19"/>
  <c r="I84" i="19" s="1"/>
  <c r="M83" i="19"/>
  <c r="L83" i="19"/>
  <c r="K83" i="19"/>
  <c r="H83" i="19"/>
  <c r="I83" i="19" s="1"/>
  <c r="M82" i="19"/>
  <c r="L82" i="19"/>
  <c r="K82" i="19"/>
  <c r="H82" i="19"/>
  <c r="I82" i="19" s="1"/>
  <c r="M81" i="19"/>
  <c r="L81" i="19"/>
  <c r="K81" i="19"/>
  <c r="H81" i="19"/>
  <c r="I81" i="19" s="1"/>
  <c r="M80" i="19"/>
  <c r="L80" i="19"/>
  <c r="K80" i="19"/>
  <c r="H80" i="19"/>
  <c r="I80" i="19" s="1"/>
  <c r="M79" i="19"/>
  <c r="L79" i="19"/>
  <c r="K79" i="19"/>
  <c r="H79" i="19"/>
  <c r="I79" i="19" s="1"/>
  <c r="M78" i="19"/>
  <c r="L78" i="19"/>
  <c r="K78" i="19"/>
  <c r="H78" i="19"/>
  <c r="I78" i="19" s="1"/>
  <c r="M77" i="19"/>
  <c r="L77" i="19"/>
  <c r="K77" i="19"/>
  <c r="H77" i="19"/>
  <c r="I77" i="19" s="1"/>
  <c r="M76" i="19"/>
  <c r="L76" i="19"/>
  <c r="K76" i="19"/>
  <c r="H76" i="19"/>
  <c r="I76" i="19" s="1"/>
  <c r="M75" i="19"/>
  <c r="L75" i="19"/>
  <c r="K75" i="19"/>
  <c r="H75" i="19"/>
  <c r="I75" i="19" s="1"/>
  <c r="M74" i="19"/>
  <c r="L74" i="19"/>
  <c r="K74" i="19"/>
  <c r="H74" i="19"/>
  <c r="I74" i="19" s="1"/>
  <c r="M73" i="19"/>
  <c r="L73" i="19"/>
  <c r="K73" i="19"/>
  <c r="H73" i="19"/>
  <c r="I73" i="19" s="1"/>
  <c r="M72" i="19"/>
  <c r="L72" i="19"/>
  <c r="K72" i="19"/>
  <c r="H72" i="19"/>
  <c r="I72" i="19" s="1"/>
  <c r="M71" i="19"/>
  <c r="L71" i="19"/>
  <c r="K71" i="19"/>
  <c r="H71" i="19"/>
  <c r="I71" i="19" s="1"/>
  <c r="M70" i="19"/>
  <c r="L70" i="19"/>
  <c r="K70" i="19"/>
  <c r="H70" i="19"/>
  <c r="I70" i="19" s="1"/>
  <c r="M69" i="19"/>
  <c r="L69" i="19"/>
  <c r="K69" i="19"/>
  <c r="H69" i="19"/>
  <c r="I69" i="19" s="1"/>
  <c r="M68" i="19"/>
  <c r="L68" i="19"/>
  <c r="K68" i="19"/>
  <c r="H68" i="19"/>
  <c r="I68" i="19" s="1"/>
  <c r="M67" i="19"/>
  <c r="L67" i="19"/>
  <c r="K67" i="19"/>
  <c r="H67" i="19"/>
  <c r="I67" i="19" s="1"/>
  <c r="M66" i="19"/>
  <c r="L66" i="19"/>
  <c r="K66" i="19"/>
  <c r="H66" i="19"/>
  <c r="I66" i="19" s="1"/>
  <c r="M65" i="19"/>
  <c r="L65" i="19"/>
  <c r="K65" i="19"/>
  <c r="H65" i="19"/>
  <c r="I65" i="19" s="1"/>
  <c r="M64" i="19"/>
  <c r="L64" i="19"/>
  <c r="K64" i="19"/>
  <c r="H64" i="19"/>
  <c r="I64" i="19" s="1"/>
  <c r="M63" i="19"/>
  <c r="L63" i="19"/>
  <c r="K63" i="19"/>
  <c r="H63" i="19"/>
  <c r="I63" i="19" s="1"/>
  <c r="M62" i="19"/>
  <c r="L62" i="19"/>
  <c r="K62" i="19"/>
  <c r="H62" i="19"/>
  <c r="I62" i="19" s="1"/>
  <c r="M61" i="19"/>
  <c r="L61" i="19"/>
  <c r="K61" i="19"/>
  <c r="H61" i="19"/>
  <c r="I61" i="19" s="1"/>
  <c r="M60" i="19"/>
  <c r="L60" i="19"/>
  <c r="K60" i="19"/>
  <c r="H60" i="19"/>
  <c r="I60" i="19" s="1"/>
  <c r="M59" i="19"/>
  <c r="L59" i="19"/>
  <c r="K59" i="19"/>
  <c r="H59" i="19"/>
  <c r="I59" i="19" s="1"/>
  <c r="M58" i="19"/>
  <c r="L58" i="19"/>
  <c r="K58" i="19"/>
  <c r="H58" i="19"/>
  <c r="I58" i="19" s="1"/>
  <c r="M57" i="19"/>
  <c r="L57" i="19"/>
  <c r="K57" i="19"/>
  <c r="H57" i="19"/>
  <c r="I57" i="19" s="1"/>
  <c r="M56" i="19"/>
  <c r="L56" i="19"/>
  <c r="K56" i="19"/>
  <c r="H56" i="19"/>
  <c r="I56" i="19" s="1"/>
  <c r="M55" i="19"/>
  <c r="L55" i="19"/>
  <c r="K55" i="19"/>
  <c r="H55" i="19"/>
  <c r="I55" i="19" s="1"/>
  <c r="M54" i="19"/>
  <c r="L54" i="19"/>
  <c r="K54" i="19"/>
  <c r="H54" i="19"/>
  <c r="I54" i="19" s="1"/>
  <c r="M53" i="19"/>
  <c r="L53" i="19"/>
  <c r="K53" i="19"/>
  <c r="H53" i="19"/>
  <c r="I53" i="19" s="1"/>
  <c r="M52" i="19"/>
  <c r="L52" i="19"/>
  <c r="K52" i="19"/>
  <c r="H52" i="19"/>
  <c r="I52" i="19" s="1"/>
  <c r="M51" i="19"/>
  <c r="L51" i="19"/>
  <c r="K51" i="19"/>
  <c r="H51" i="19"/>
  <c r="I51" i="19" s="1"/>
  <c r="M50" i="19"/>
  <c r="L50" i="19"/>
  <c r="K50" i="19"/>
  <c r="H50" i="19"/>
  <c r="I50" i="19" s="1"/>
  <c r="M49" i="19"/>
  <c r="L49" i="19"/>
  <c r="K49" i="19"/>
  <c r="H49" i="19"/>
  <c r="I49" i="19" s="1"/>
  <c r="M48" i="19"/>
  <c r="L48" i="19"/>
  <c r="K48" i="19"/>
  <c r="H48" i="19"/>
  <c r="I48" i="19" s="1"/>
  <c r="M47" i="19"/>
  <c r="L47" i="19"/>
  <c r="K47" i="19"/>
  <c r="H47" i="19"/>
  <c r="I47" i="19" s="1"/>
  <c r="M46" i="19"/>
  <c r="L46" i="19"/>
  <c r="K46" i="19"/>
  <c r="H46" i="19"/>
  <c r="I46" i="19" s="1"/>
  <c r="M45" i="19"/>
  <c r="L45" i="19"/>
  <c r="K45" i="19"/>
  <c r="H45" i="19"/>
  <c r="I45" i="19" s="1"/>
  <c r="M44" i="19"/>
  <c r="L44" i="19"/>
  <c r="K44" i="19"/>
  <c r="H44" i="19"/>
  <c r="I44" i="19" s="1"/>
  <c r="M43" i="19"/>
  <c r="L43" i="19"/>
  <c r="K43" i="19"/>
  <c r="H43" i="19"/>
  <c r="I43" i="19" s="1"/>
  <c r="M42" i="19"/>
  <c r="L42" i="19"/>
  <c r="K42" i="19"/>
  <c r="H42" i="19"/>
  <c r="I42" i="19" s="1"/>
  <c r="M41" i="19"/>
  <c r="L41" i="19"/>
  <c r="K41" i="19"/>
  <c r="H41" i="19"/>
  <c r="I41" i="19" s="1"/>
  <c r="M40" i="19"/>
  <c r="L40" i="19"/>
  <c r="K40" i="19"/>
  <c r="H40" i="19"/>
  <c r="I40" i="19" s="1"/>
  <c r="M39" i="19"/>
  <c r="L39" i="19"/>
  <c r="K39" i="19"/>
  <c r="H39" i="19"/>
  <c r="I39" i="19" s="1"/>
  <c r="M38" i="19"/>
  <c r="L38" i="19"/>
  <c r="K38" i="19"/>
  <c r="H38" i="19"/>
  <c r="I38" i="19" s="1"/>
  <c r="M37" i="19"/>
  <c r="L37" i="19"/>
  <c r="K37" i="19"/>
  <c r="H37" i="19"/>
  <c r="I37" i="19" s="1"/>
  <c r="M36" i="19"/>
  <c r="L36" i="19"/>
  <c r="K36" i="19"/>
  <c r="H36" i="19"/>
  <c r="I36" i="19" s="1"/>
  <c r="M35" i="19"/>
  <c r="L35" i="19"/>
  <c r="K35" i="19"/>
  <c r="H35" i="19"/>
  <c r="I35" i="19" s="1"/>
  <c r="M34" i="19"/>
  <c r="L34" i="19"/>
  <c r="K34" i="19"/>
  <c r="H34" i="19"/>
  <c r="I34" i="19" s="1"/>
  <c r="M33" i="19"/>
  <c r="L33" i="19"/>
  <c r="K33" i="19"/>
  <c r="H33" i="19"/>
  <c r="I33" i="19" s="1"/>
  <c r="M32" i="19"/>
  <c r="L32" i="19"/>
  <c r="K32" i="19"/>
  <c r="H32" i="19"/>
  <c r="I32" i="19" s="1"/>
  <c r="M31" i="19"/>
  <c r="L31" i="19"/>
  <c r="K31" i="19"/>
  <c r="H31" i="19"/>
  <c r="I31" i="19" s="1"/>
  <c r="M30" i="19"/>
  <c r="L30" i="19"/>
  <c r="K30" i="19"/>
  <c r="H30" i="19"/>
  <c r="I30" i="19" s="1"/>
  <c r="M29" i="19"/>
  <c r="L29" i="19"/>
  <c r="K29" i="19"/>
  <c r="H29" i="19"/>
  <c r="I29" i="19" s="1"/>
  <c r="M28" i="19"/>
  <c r="L28" i="19"/>
  <c r="K28" i="19"/>
  <c r="H28" i="19"/>
  <c r="I28" i="19" s="1"/>
  <c r="M27" i="19"/>
  <c r="L27" i="19"/>
  <c r="K27" i="19"/>
  <c r="H27" i="19"/>
  <c r="I27" i="19" s="1"/>
  <c r="M26" i="19"/>
  <c r="L26" i="19"/>
  <c r="K26" i="19"/>
  <c r="H26" i="19"/>
  <c r="I26" i="19" s="1"/>
  <c r="M25" i="19"/>
  <c r="L25" i="19"/>
  <c r="K25" i="19"/>
  <c r="H25" i="19"/>
  <c r="I25" i="19" s="1"/>
  <c r="M24" i="19"/>
  <c r="L24" i="19"/>
  <c r="K24" i="19"/>
  <c r="H24" i="19"/>
  <c r="I24" i="19" s="1"/>
  <c r="M23" i="19"/>
  <c r="L23" i="19"/>
  <c r="K23" i="19"/>
  <c r="H23" i="19"/>
  <c r="I23" i="19" s="1"/>
  <c r="M22" i="19"/>
  <c r="L22" i="19"/>
  <c r="K22" i="19"/>
  <c r="H22" i="19"/>
  <c r="I22" i="19" s="1"/>
  <c r="M21" i="19"/>
  <c r="L21" i="19"/>
  <c r="K21" i="19"/>
  <c r="H21" i="19"/>
  <c r="I21" i="19" s="1"/>
  <c r="M20" i="19"/>
  <c r="L20" i="19"/>
  <c r="K20" i="19"/>
  <c r="H20" i="19"/>
  <c r="I20" i="19" s="1"/>
  <c r="M19" i="19"/>
  <c r="L19" i="19"/>
  <c r="K19" i="19"/>
  <c r="H19" i="19"/>
  <c r="I19" i="19" s="1"/>
  <c r="M18" i="19"/>
  <c r="L18" i="19"/>
  <c r="K18" i="19"/>
  <c r="H18" i="19"/>
  <c r="I18" i="19" s="1"/>
  <c r="M17" i="19"/>
  <c r="L17" i="19"/>
  <c r="K17" i="19"/>
  <c r="H17" i="19"/>
  <c r="I17" i="19" s="1"/>
  <c r="M16" i="19"/>
  <c r="L16" i="19"/>
  <c r="K16" i="19"/>
  <c r="H16" i="19"/>
  <c r="I16" i="19" s="1"/>
  <c r="M15" i="19"/>
  <c r="L15" i="19"/>
  <c r="K15" i="19"/>
  <c r="H15" i="19"/>
  <c r="I15" i="19" s="1"/>
  <c r="M14" i="19"/>
  <c r="L14" i="19"/>
  <c r="K14" i="19"/>
  <c r="H14" i="19"/>
  <c r="I14" i="19" s="1"/>
  <c r="M13" i="19"/>
  <c r="L13" i="19"/>
  <c r="K13" i="19"/>
  <c r="H13" i="19"/>
  <c r="I13" i="19" s="1"/>
  <c r="M12" i="19"/>
  <c r="L12" i="19"/>
  <c r="K12" i="19"/>
  <c r="H12" i="19"/>
  <c r="I12" i="19" s="1"/>
  <c r="M11" i="19"/>
  <c r="L11" i="19"/>
  <c r="K11" i="19"/>
  <c r="H11" i="19"/>
  <c r="I11" i="19" s="1"/>
  <c r="M10" i="19"/>
  <c r="L10" i="19"/>
  <c r="K10" i="19"/>
  <c r="H10" i="19"/>
  <c r="I10" i="19" s="1"/>
  <c r="M9" i="19"/>
  <c r="L9" i="19"/>
  <c r="K9" i="19"/>
  <c r="H9" i="19"/>
  <c r="I9" i="19" s="1"/>
  <c r="M8" i="19"/>
  <c r="L8" i="19"/>
  <c r="K8" i="19"/>
  <c r="H8" i="19"/>
  <c r="I8" i="19" s="1"/>
  <c r="M7" i="19"/>
  <c r="L7" i="19"/>
  <c r="K7" i="19"/>
  <c r="H7" i="19"/>
  <c r="I7" i="19" s="1"/>
  <c r="M6" i="19"/>
  <c r="L6" i="19"/>
  <c r="K6" i="19"/>
  <c r="H6" i="19"/>
  <c r="I6" i="19" s="1"/>
  <c r="M5" i="19"/>
  <c r="L5" i="19"/>
  <c r="K5" i="19"/>
  <c r="H5" i="19"/>
  <c r="I5" i="19" s="1"/>
  <c r="M4" i="19"/>
  <c r="L4" i="19"/>
  <c r="K4" i="19"/>
  <c r="H4" i="19"/>
  <c r="I4" i="19" s="1"/>
  <c r="M3" i="19"/>
  <c r="L3" i="19"/>
  <c r="K3" i="19"/>
  <c r="H3" i="19"/>
  <c r="I3" i="19" s="1"/>
  <c r="M2" i="19"/>
  <c r="L2" i="19"/>
  <c r="K2" i="19"/>
  <c r="H2" i="19"/>
  <c r="I2" i="19" s="1"/>
  <c r="B753" i="18"/>
  <c r="L750" i="18"/>
  <c r="K750" i="18"/>
  <c r="H750" i="18"/>
  <c r="L749" i="18"/>
  <c r="K749" i="18"/>
  <c r="H749" i="18"/>
  <c r="L748" i="18"/>
  <c r="K748" i="18"/>
  <c r="H748" i="18"/>
  <c r="L747" i="18"/>
  <c r="K747" i="18"/>
  <c r="H747" i="18"/>
  <c r="L746" i="18"/>
  <c r="K746" i="18"/>
  <c r="H746" i="18"/>
  <c r="L745" i="18"/>
  <c r="K745" i="18"/>
  <c r="H745" i="18"/>
  <c r="L744" i="18"/>
  <c r="K744" i="18"/>
  <c r="H744" i="18"/>
  <c r="L743" i="18"/>
  <c r="K743" i="18"/>
  <c r="H743" i="18"/>
  <c r="L742" i="18"/>
  <c r="K742" i="18"/>
  <c r="H742" i="18"/>
  <c r="L741" i="18"/>
  <c r="K741" i="18"/>
  <c r="H741" i="18"/>
  <c r="L740" i="18"/>
  <c r="K740" i="18"/>
  <c r="H740" i="18"/>
  <c r="L739" i="18"/>
  <c r="K739" i="18"/>
  <c r="H739" i="18"/>
  <c r="L738" i="18"/>
  <c r="K738" i="18"/>
  <c r="H738" i="18"/>
  <c r="L737" i="18"/>
  <c r="K737" i="18"/>
  <c r="H737" i="18"/>
  <c r="L736" i="18"/>
  <c r="K736" i="18"/>
  <c r="H736" i="18"/>
  <c r="L735" i="18"/>
  <c r="K735" i="18"/>
  <c r="H735" i="18"/>
  <c r="L734" i="18"/>
  <c r="K734" i="18"/>
  <c r="H734" i="18"/>
  <c r="L733" i="18"/>
  <c r="K733" i="18"/>
  <c r="H733" i="18"/>
  <c r="L732" i="18"/>
  <c r="K732" i="18"/>
  <c r="H732" i="18"/>
  <c r="L731" i="18"/>
  <c r="K731" i="18"/>
  <c r="H731" i="18"/>
  <c r="L730" i="18"/>
  <c r="K730" i="18"/>
  <c r="H730" i="18"/>
  <c r="L729" i="18"/>
  <c r="K729" i="18"/>
  <c r="H729" i="18"/>
  <c r="L728" i="18"/>
  <c r="K728" i="18"/>
  <c r="H728" i="18"/>
  <c r="L727" i="18"/>
  <c r="K727" i="18"/>
  <c r="H727" i="18"/>
  <c r="L726" i="18"/>
  <c r="K726" i="18"/>
  <c r="H726" i="18"/>
  <c r="L725" i="18"/>
  <c r="K725" i="18"/>
  <c r="H725" i="18"/>
  <c r="L724" i="18"/>
  <c r="K724" i="18"/>
  <c r="H724" i="18"/>
  <c r="L723" i="18"/>
  <c r="K723" i="18"/>
  <c r="H723" i="18"/>
  <c r="L722" i="18"/>
  <c r="K722" i="18"/>
  <c r="H722" i="18"/>
  <c r="L721" i="18"/>
  <c r="K721" i="18"/>
  <c r="H721" i="18"/>
  <c r="L720" i="18"/>
  <c r="K720" i="18"/>
  <c r="H720" i="18"/>
  <c r="L719" i="18"/>
  <c r="K719" i="18"/>
  <c r="H719" i="18"/>
  <c r="L718" i="18"/>
  <c r="K718" i="18"/>
  <c r="H718" i="18"/>
  <c r="L717" i="18"/>
  <c r="K717" i="18"/>
  <c r="H717" i="18"/>
  <c r="L716" i="18"/>
  <c r="K716" i="18"/>
  <c r="H716" i="18"/>
  <c r="L715" i="18"/>
  <c r="K715" i="18"/>
  <c r="H715" i="18"/>
  <c r="L714" i="18"/>
  <c r="K714" i="18"/>
  <c r="H714" i="18"/>
  <c r="L713" i="18"/>
  <c r="K713" i="18"/>
  <c r="H713" i="18"/>
  <c r="L712" i="18"/>
  <c r="K712" i="18"/>
  <c r="H712" i="18"/>
  <c r="L711" i="18"/>
  <c r="K711" i="18"/>
  <c r="H711" i="18"/>
  <c r="L710" i="18"/>
  <c r="K710" i="18"/>
  <c r="H710" i="18"/>
  <c r="L709" i="18"/>
  <c r="K709" i="18"/>
  <c r="H709" i="18"/>
  <c r="L708" i="18"/>
  <c r="K708" i="18"/>
  <c r="H708" i="18"/>
  <c r="L707" i="18"/>
  <c r="K707" i="18"/>
  <c r="H707" i="18"/>
  <c r="L706" i="18"/>
  <c r="K706" i="18"/>
  <c r="H706" i="18"/>
  <c r="L705" i="18"/>
  <c r="K705" i="18"/>
  <c r="H705" i="18"/>
  <c r="L704" i="18"/>
  <c r="K704" i="18"/>
  <c r="H704" i="18"/>
  <c r="L703" i="18"/>
  <c r="K703" i="18"/>
  <c r="H703" i="18"/>
  <c r="L702" i="18"/>
  <c r="K702" i="18"/>
  <c r="H702" i="18"/>
  <c r="L701" i="18"/>
  <c r="K701" i="18"/>
  <c r="H701" i="18"/>
  <c r="L700" i="18"/>
  <c r="K700" i="18"/>
  <c r="H700" i="18"/>
  <c r="L699" i="18"/>
  <c r="K699" i="18"/>
  <c r="H699" i="18"/>
  <c r="L698" i="18"/>
  <c r="K698" i="18"/>
  <c r="H698" i="18"/>
  <c r="L697" i="18"/>
  <c r="K697" i="18"/>
  <c r="H697" i="18"/>
  <c r="L696" i="18"/>
  <c r="K696" i="18"/>
  <c r="H696" i="18"/>
  <c r="L695" i="18"/>
  <c r="K695" i="18"/>
  <c r="H695" i="18"/>
  <c r="L694" i="18"/>
  <c r="K694" i="18"/>
  <c r="H694" i="18"/>
  <c r="L693" i="18"/>
  <c r="K693" i="18"/>
  <c r="H693" i="18"/>
  <c r="L692" i="18"/>
  <c r="K692" i="18"/>
  <c r="H692" i="18"/>
  <c r="L691" i="18"/>
  <c r="K691" i="18"/>
  <c r="H691" i="18"/>
  <c r="L690" i="18"/>
  <c r="K690" i="18"/>
  <c r="H690" i="18"/>
  <c r="L689" i="18"/>
  <c r="K689" i="18"/>
  <c r="H689" i="18"/>
  <c r="L688" i="18"/>
  <c r="K688" i="18"/>
  <c r="H688" i="18"/>
  <c r="L687" i="18"/>
  <c r="K687" i="18"/>
  <c r="H687" i="18"/>
  <c r="L686" i="18"/>
  <c r="K686" i="18"/>
  <c r="H686" i="18"/>
  <c r="L685" i="18"/>
  <c r="K685" i="18"/>
  <c r="H685" i="18"/>
  <c r="L684" i="18"/>
  <c r="K684" i="18"/>
  <c r="H684" i="18"/>
  <c r="L683" i="18"/>
  <c r="K683" i="18"/>
  <c r="H683" i="18"/>
  <c r="L682" i="18"/>
  <c r="K682" i="18"/>
  <c r="H682" i="18"/>
  <c r="L681" i="18"/>
  <c r="K681" i="18"/>
  <c r="H681" i="18"/>
  <c r="L680" i="18"/>
  <c r="K680" i="18"/>
  <c r="H680" i="18"/>
  <c r="L679" i="18"/>
  <c r="K679" i="18"/>
  <c r="H679" i="18"/>
  <c r="L678" i="18"/>
  <c r="K678" i="18"/>
  <c r="H678" i="18"/>
  <c r="L677" i="18"/>
  <c r="K677" i="18"/>
  <c r="H677" i="18"/>
  <c r="L676" i="18"/>
  <c r="K676" i="18"/>
  <c r="H676" i="18"/>
  <c r="L675" i="18"/>
  <c r="K675" i="18"/>
  <c r="H675" i="18"/>
  <c r="L674" i="18"/>
  <c r="K674" i="18"/>
  <c r="H674" i="18"/>
  <c r="L673" i="18"/>
  <c r="K673" i="18"/>
  <c r="H673" i="18"/>
  <c r="L672" i="18"/>
  <c r="K672" i="18"/>
  <c r="H672" i="18"/>
  <c r="L671" i="18"/>
  <c r="K671" i="18"/>
  <c r="H671" i="18"/>
  <c r="L670" i="18"/>
  <c r="K670" i="18"/>
  <c r="H670" i="18"/>
  <c r="L669" i="18"/>
  <c r="K669" i="18"/>
  <c r="H669" i="18"/>
  <c r="L668" i="18"/>
  <c r="K668" i="18"/>
  <c r="H668" i="18"/>
  <c r="L667" i="18"/>
  <c r="K667" i="18"/>
  <c r="H667" i="18"/>
  <c r="L666" i="18"/>
  <c r="K666" i="18"/>
  <c r="H666" i="18"/>
  <c r="L665" i="18"/>
  <c r="K665" i="18"/>
  <c r="H665" i="18"/>
  <c r="L664" i="18"/>
  <c r="K664" i="18"/>
  <c r="H664" i="18"/>
  <c r="L663" i="18"/>
  <c r="K663" i="18"/>
  <c r="H663" i="18"/>
  <c r="L662" i="18"/>
  <c r="K662" i="18"/>
  <c r="H662" i="18"/>
  <c r="L661" i="18"/>
  <c r="K661" i="18"/>
  <c r="H661" i="18"/>
  <c r="L660" i="18"/>
  <c r="K660" i="18"/>
  <c r="H660" i="18"/>
  <c r="L659" i="18"/>
  <c r="K659" i="18"/>
  <c r="H659" i="18"/>
  <c r="L658" i="18"/>
  <c r="K658" i="18"/>
  <c r="H658" i="18"/>
  <c r="L657" i="18"/>
  <c r="K657" i="18"/>
  <c r="H657" i="18"/>
  <c r="L656" i="18"/>
  <c r="K656" i="18"/>
  <c r="H656" i="18"/>
  <c r="L655" i="18"/>
  <c r="K655" i="18"/>
  <c r="H655" i="18"/>
  <c r="L654" i="18"/>
  <c r="K654" i="18"/>
  <c r="H654" i="18"/>
  <c r="L653" i="18"/>
  <c r="K653" i="18"/>
  <c r="H653" i="18"/>
  <c r="L652" i="18"/>
  <c r="K652" i="18"/>
  <c r="H652" i="18"/>
  <c r="L651" i="18"/>
  <c r="K651" i="18"/>
  <c r="H651" i="18"/>
  <c r="L650" i="18"/>
  <c r="K650" i="18"/>
  <c r="H650" i="18"/>
  <c r="L649" i="18"/>
  <c r="K649" i="18"/>
  <c r="H649" i="18"/>
  <c r="L648" i="18"/>
  <c r="K648" i="18"/>
  <c r="H648" i="18"/>
  <c r="L647" i="18"/>
  <c r="K647" i="18"/>
  <c r="H647" i="18"/>
  <c r="L646" i="18"/>
  <c r="K646" i="18"/>
  <c r="H646" i="18"/>
  <c r="L645" i="18"/>
  <c r="K645" i="18"/>
  <c r="H645" i="18"/>
  <c r="L644" i="18"/>
  <c r="K644" i="18"/>
  <c r="H644" i="18"/>
  <c r="L643" i="18"/>
  <c r="K643" i="18"/>
  <c r="H643" i="18"/>
  <c r="L642" i="18"/>
  <c r="K642" i="18"/>
  <c r="H642" i="18"/>
  <c r="L641" i="18"/>
  <c r="K641" i="18"/>
  <c r="H641" i="18"/>
  <c r="L640" i="18"/>
  <c r="K640" i="18"/>
  <c r="H640" i="18"/>
  <c r="L639" i="18"/>
  <c r="K639" i="18"/>
  <c r="H639" i="18"/>
  <c r="L638" i="18"/>
  <c r="K638" i="18"/>
  <c r="H638" i="18"/>
  <c r="L637" i="18"/>
  <c r="K637" i="18"/>
  <c r="H637" i="18"/>
  <c r="L636" i="18"/>
  <c r="K636" i="18"/>
  <c r="H636" i="18"/>
  <c r="L635" i="18"/>
  <c r="K635" i="18"/>
  <c r="H635" i="18"/>
  <c r="L634" i="18"/>
  <c r="K634" i="18"/>
  <c r="H634" i="18"/>
  <c r="L633" i="18"/>
  <c r="K633" i="18"/>
  <c r="H633" i="18"/>
  <c r="L632" i="18"/>
  <c r="K632" i="18"/>
  <c r="H632" i="18"/>
  <c r="L631" i="18"/>
  <c r="K631" i="18"/>
  <c r="H631" i="18"/>
  <c r="L630" i="18"/>
  <c r="K630" i="18"/>
  <c r="H630" i="18"/>
  <c r="L629" i="18"/>
  <c r="K629" i="18"/>
  <c r="H629" i="18"/>
  <c r="L628" i="18"/>
  <c r="K628" i="18"/>
  <c r="H628" i="18"/>
  <c r="L627" i="18"/>
  <c r="K627" i="18"/>
  <c r="H627" i="18"/>
  <c r="L626" i="18"/>
  <c r="K626" i="18"/>
  <c r="H626" i="18"/>
  <c r="L625" i="18"/>
  <c r="K625" i="18"/>
  <c r="H625" i="18"/>
  <c r="L624" i="18"/>
  <c r="K624" i="18"/>
  <c r="H624" i="18"/>
  <c r="L623" i="18"/>
  <c r="K623" i="18"/>
  <c r="H623" i="18"/>
  <c r="L622" i="18"/>
  <c r="K622" i="18"/>
  <c r="H622" i="18"/>
  <c r="L621" i="18"/>
  <c r="K621" i="18"/>
  <c r="H621" i="18"/>
  <c r="L620" i="18"/>
  <c r="K620" i="18"/>
  <c r="H620" i="18"/>
  <c r="L619" i="18"/>
  <c r="K619" i="18"/>
  <c r="H619" i="18"/>
  <c r="L618" i="18"/>
  <c r="K618" i="18"/>
  <c r="H618" i="18"/>
  <c r="L617" i="18"/>
  <c r="K617" i="18"/>
  <c r="H617" i="18"/>
  <c r="L616" i="18"/>
  <c r="K616" i="18"/>
  <c r="H616" i="18"/>
  <c r="L615" i="18"/>
  <c r="K615" i="18"/>
  <c r="H615" i="18"/>
  <c r="L614" i="18"/>
  <c r="K614" i="18"/>
  <c r="H614" i="18"/>
  <c r="L613" i="18"/>
  <c r="K613" i="18"/>
  <c r="H613" i="18"/>
  <c r="L612" i="18"/>
  <c r="K612" i="18"/>
  <c r="H612" i="18"/>
  <c r="L611" i="18"/>
  <c r="K611" i="18"/>
  <c r="H611" i="18"/>
  <c r="L610" i="18"/>
  <c r="K610" i="18"/>
  <c r="H610" i="18"/>
  <c r="L609" i="18"/>
  <c r="K609" i="18"/>
  <c r="H609" i="18"/>
  <c r="L608" i="18"/>
  <c r="K608" i="18"/>
  <c r="H608" i="18"/>
  <c r="L607" i="18"/>
  <c r="K607" i="18"/>
  <c r="H607" i="18"/>
  <c r="L606" i="18"/>
  <c r="K606" i="18"/>
  <c r="H606" i="18"/>
  <c r="L605" i="18"/>
  <c r="K605" i="18"/>
  <c r="H605" i="18"/>
  <c r="L604" i="18"/>
  <c r="K604" i="18"/>
  <c r="H604" i="18"/>
  <c r="L603" i="18"/>
  <c r="K603" i="18"/>
  <c r="H603" i="18"/>
  <c r="L602" i="18"/>
  <c r="K602" i="18"/>
  <c r="H602" i="18"/>
  <c r="L601" i="18"/>
  <c r="K601" i="18"/>
  <c r="H601" i="18"/>
  <c r="L600" i="18"/>
  <c r="K600" i="18"/>
  <c r="H600" i="18"/>
  <c r="L599" i="18"/>
  <c r="K599" i="18"/>
  <c r="H599" i="18"/>
  <c r="L598" i="18"/>
  <c r="K598" i="18"/>
  <c r="H598" i="18"/>
  <c r="L597" i="18"/>
  <c r="K597" i="18"/>
  <c r="H597" i="18"/>
  <c r="L596" i="18"/>
  <c r="K596" i="18"/>
  <c r="H596" i="18"/>
  <c r="L595" i="18"/>
  <c r="K595" i="18"/>
  <c r="H595" i="18"/>
  <c r="L594" i="18"/>
  <c r="K594" i="18"/>
  <c r="H594" i="18"/>
  <c r="L593" i="18"/>
  <c r="K593" i="18"/>
  <c r="H593" i="18"/>
  <c r="L592" i="18"/>
  <c r="K592" i="18"/>
  <c r="H592" i="18"/>
  <c r="L591" i="18"/>
  <c r="K591" i="18"/>
  <c r="H591" i="18"/>
  <c r="L590" i="18"/>
  <c r="K590" i="18"/>
  <c r="H590" i="18"/>
  <c r="L589" i="18"/>
  <c r="K589" i="18"/>
  <c r="H589" i="18"/>
  <c r="L588" i="18"/>
  <c r="K588" i="18"/>
  <c r="H588" i="18"/>
  <c r="L587" i="18"/>
  <c r="K587" i="18"/>
  <c r="H587" i="18"/>
  <c r="L586" i="18"/>
  <c r="K586" i="18"/>
  <c r="H586" i="18"/>
  <c r="L585" i="18"/>
  <c r="K585" i="18"/>
  <c r="H585" i="18"/>
  <c r="L584" i="18"/>
  <c r="K584" i="18"/>
  <c r="H584" i="18"/>
  <c r="L583" i="18"/>
  <c r="K583" i="18"/>
  <c r="H583" i="18"/>
  <c r="L582" i="18"/>
  <c r="K582" i="18"/>
  <c r="H582" i="18"/>
  <c r="L581" i="18"/>
  <c r="K581" i="18"/>
  <c r="H581" i="18"/>
  <c r="L580" i="18"/>
  <c r="K580" i="18"/>
  <c r="H580" i="18"/>
  <c r="L579" i="18"/>
  <c r="K579" i="18"/>
  <c r="H579" i="18"/>
  <c r="L578" i="18"/>
  <c r="K578" i="18"/>
  <c r="H578" i="18"/>
  <c r="L577" i="18"/>
  <c r="K577" i="18"/>
  <c r="H577" i="18"/>
  <c r="L576" i="18"/>
  <c r="K576" i="18"/>
  <c r="H576" i="18"/>
  <c r="L575" i="18"/>
  <c r="K575" i="18"/>
  <c r="H575" i="18"/>
  <c r="L574" i="18"/>
  <c r="K574" i="18"/>
  <c r="H574" i="18"/>
  <c r="L573" i="18"/>
  <c r="K573" i="18"/>
  <c r="H573" i="18"/>
  <c r="L572" i="18"/>
  <c r="K572" i="18"/>
  <c r="H572" i="18"/>
  <c r="L571" i="18"/>
  <c r="K571" i="18"/>
  <c r="H571" i="18"/>
  <c r="L570" i="18"/>
  <c r="K570" i="18"/>
  <c r="H570" i="18"/>
  <c r="L569" i="18"/>
  <c r="K569" i="18"/>
  <c r="H569" i="18"/>
  <c r="L568" i="18"/>
  <c r="K568" i="18"/>
  <c r="H568" i="18"/>
  <c r="L567" i="18"/>
  <c r="K567" i="18"/>
  <c r="H567" i="18"/>
  <c r="L566" i="18"/>
  <c r="K566" i="18"/>
  <c r="H566" i="18"/>
  <c r="L565" i="18"/>
  <c r="K565" i="18"/>
  <c r="H565" i="18"/>
  <c r="L564" i="18"/>
  <c r="K564" i="18"/>
  <c r="H564" i="18"/>
  <c r="L563" i="18"/>
  <c r="K563" i="18"/>
  <c r="H563" i="18"/>
  <c r="L562" i="18"/>
  <c r="K562" i="18"/>
  <c r="H562" i="18"/>
  <c r="L561" i="18"/>
  <c r="K561" i="18"/>
  <c r="H561" i="18"/>
  <c r="L560" i="18"/>
  <c r="K560" i="18"/>
  <c r="H560" i="18"/>
  <c r="L559" i="18"/>
  <c r="K559" i="18"/>
  <c r="H559" i="18"/>
  <c r="L558" i="18"/>
  <c r="K558" i="18"/>
  <c r="H558" i="18"/>
  <c r="L557" i="18"/>
  <c r="K557" i="18"/>
  <c r="H557" i="18"/>
  <c r="L556" i="18"/>
  <c r="K556" i="18"/>
  <c r="H556" i="18"/>
  <c r="L555" i="18"/>
  <c r="K555" i="18"/>
  <c r="H555" i="18"/>
  <c r="L554" i="18"/>
  <c r="K554" i="18"/>
  <c r="H554" i="18"/>
  <c r="L553" i="18"/>
  <c r="K553" i="18"/>
  <c r="H553" i="18"/>
  <c r="L552" i="18"/>
  <c r="K552" i="18"/>
  <c r="H552" i="18"/>
  <c r="L551" i="18"/>
  <c r="K551" i="18"/>
  <c r="H551" i="18"/>
  <c r="L550" i="18"/>
  <c r="K550" i="18"/>
  <c r="H550" i="18"/>
  <c r="L549" i="18"/>
  <c r="K549" i="18"/>
  <c r="H549" i="18"/>
  <c r="L548" i="18"/>
  <c r="K548" i="18"/>
  <c r="H548" i="18"/>
  <c r="L547" i="18"/>
  <c r="K547" i="18"/>
  <c r="H547" i="18"/>
  <c r="L546" i="18"/>
  <c r="K546" i="18"/>
  <c r="H546" i="18"/>
  <c r="L545" i="18"/>
  <c r="K545" i="18"/>
  <c r="H545" i="18"/>
  <c r="L544" i="18"/>
  <c r="K544" i="18"/>
  <c r="H544" i="18"/>
  <c r="L543" i="18"/>
  <c r="K543" i="18"/>
  <c r="H543" i="18"/>
  <c r="L542" i="18"/>
  <c r="K542" i="18"/>
  <c r="H542" i="18"/>
  <c r="L541" i="18"/>
  <c r="K541" i="18"/>
  <c r="H541" i="18"/>
  <c r="L540" i="18"/>
  <c r="K540" i="18"/>
  <c r="H540" i="18"/>
  <c r="L539" i="18"/>
  <c r="K539" i="18"/>
  <c r="H539" i="18"/>
  <c r="L538" i="18"/>
  <c r="K538" i="18"/>
  <c r="H538" i="18"/>
  <c r="L537" i="18"/>
  <c r="K537" i="18"/>
  <c r="H537" i="18"/>
  <c r="L536" i="18"/>
  <c r="K536" i="18"/>
  <c r="H536" i="18"/>
  <c r="L535" i="18"/>
  <c r="K535" i="18"/>
  <c r="H535" i="18"/>
  <c r="L534" i="18"/>
  <c r="K534" i="18"/>
  <c r="H534" i="18"/>
  <c r="L533" i="18"/>
  <c r="K533" i="18"/>
  <c r="H533" i="18"/>
  <c r="L532" i="18"/>
  <c r="K532" i="18"/>
  <c r="H532" i="18"/>
  <c r="L531" i="18"/>
  <c r="K531" i="18"/>
  <c r="H531" i="18"/>
  <c r="L530" i="18"/>
  <c r="K530" i="18"/>
  <c r="H530" i="18"/>
  <c r="L529" i="18"/>
  <c r="K529" i="18"/>
  <c r="H529" i="18"/>
  <c r="L528" i="18"/>
  <c r="K528" i="18"/>
  <c r="H528" i="18"/>
  <c r="L527" i="18"/>
  <c r="K527" i="18"/>
  <c r="H527" i="18"/>
  <c r="L526" i="18"/>
  <c r="K526" i="18"/>
  <c r="H526" i="18"/>
  <c r="L525" i="18"/>
  <c r="K525" i="18"/>
  <c r="H525" i="18"/>
  <c r="L524" i="18"/>
  <c r="K524" i="18"/>
  <c r="H524" i="18"/>
  <c r="L523" i="18"/>
  <c r="K523" i="18"/>
  <c r="H523" i="18"/>
  <c r="L522" i="18"/>
  <c r="K522" i="18"/>
  <c r="H522" i="18"/>
  <c r="L521" i="18"/>
  <c r="K521" i="18"/>
  <c r="H521" i="18"/>
  <c r="L520" i="18"/>
  <c r="K520" i="18"/>
  <c r="H520" i="18"/>
  <c r="L519" i="18"/>
  <c r="K519" i="18"/>
  <c r="H519" i="18"/>
  <c r="L518" i="18"/>
  <c r="K518" i="18"/>
  <c r="H518" i="18"/>
  <c r="L517" i="18"/>
  <c r="K517" i="18"/>
  <c r="H517" i="18"/>
  <c r="L516" i="18"/>
  <c r="K516" i="18"/>
  <c r="H516" i="18"/>
  <c r="L515" i="18"/>
  <c r="K515" i="18"/>
  <c r="H515" i="18"/>
  <c r="L514" i="18"/>
  <c r="K514" i="18"/>
  <c r="H514" i="18"/>
  <c r="L513" i="18"/>
  <c r="K513" i="18"/>
  <c r="H513" i="18"/>
  <c r="L512" i="18"/>
  <c r="K512" i="18"/>
  <c r="H512" i="18"/>
  <c r="L511" i="18"/>
  <c r="K511" i="18"/>
  <c r="H511" i="18"/>
  <c r="L510" i="18"/>
  <c r="K510" i="18"/>
  <c r="H510" i="18"/>
  <c r="L509" i="18"/>
  <c r="K509" i="18"/>
  <c r="H509" i="18"/>
  <c r="L508" i="18"/>
  <c r="K508" i="18"/>
  <c r="H508" i="18"/>
  <c r="L507" i="18"/>
  <c r="K507" i="18"/>
  <c r="H507" i="18"/>
  <c r="L506" i="18"/>
  <c r="K506" i="18"/>
  <c r="H506" i="18"/>
  <c r="L505" i="18"/>
  <c r="K505" i="18"/>
  <c r="H505" i="18"/>
  <c r="L504" i="18"/>
  <c r="K504" i="18"/>
  <c r="H504" i="18"/>
  <c r="L503" i="18"/>
  <c r="K503" i="18"/>
  <c r="H503" i="18"/>
  <c r="L502" i="18"/>
  <c r="K502" i="18"/>
  <c r="H502" i="18"/>
  <c r="L501" i="18"/>
  <c r="K501" i="18"/>
  <c r="H501" i="18"/>
  <c r="L500" i="18"/>
  <c r="K500" i="18"/>
  <c r="H500" i="18"/>
  <c r="L499" i="18"/>
  <c r="K499" i="18"/>
  <c r="H499" i="18"/>
  <c r="L498" i="18"/>
  <c r="K498" i="18"/>
  <c r="H498" i="18"/>
  <c r="L497" i="18"/>
  <c r="K497" i="18"/>
  <c r="H497" i="18"/>
  <c r="L496" i="18"/>
  <c r="K496" i="18"/>
  <c r="H496" i="18"/>
  <c r="L495" i="18"/>
  <c r="K495" i="18"/>
  <c r="H495" i="18"/>
  <c r="L494" i="18"/>
  <c r="K494" i="18"/>
  <c r="H494" i="18"/>
  <c r="L493" i="18"/>
  <c r="K493" i="18"/>
  <c r="H493" i="18"/>
  <c r="L492" i="18"/>
  <c r="K492" i="18"/>
  <c r="H492" i="18"/>
  <c r="L491" i="18"/>
  <c r="K491" i="18"/>
  <c r="H491" i="18"/>
  <c r="L490" i="18"/>
  <c r="K490" i="18"/>
  <c r="H490" i="18"/>
  <c r="L489" i="18"/>
  <c r="K489" i="18"/>
  <c r="H489" i="18"/>
  <c r="L488" i="18"/>
  <c r="K488" i="18"/>
  <c r="H488" i="18"/>
  <c r="L487" i="18"/>
  <c r="K487" i="18"/>
  <c r="H487" i="18"/>
  <c r="L486" i="18"/>
  <c r="K486" i="18"/>
  <c r="H486" i="18"/>
  <c r="L485" i="18"/>
  <c r="K485" i="18"/>
  <c r="H485" i="18"/>
  <c r="L484" i="18"/>
  <c r="K484" i="18"/>
  <c r="H484" i="18"/>
  <c r="L483" i="18"/>
  <c r="K483" i="18"/>
  <c r="H483" i="18"/>
  <c r="L482" i="18"/>
  <c r="K482" i="18"/>
  <c r="H482" i="18"/>
  <c r="L481" i="18"/>
  <c r="K481" i="18"/>
  <c r="H481" i="18"/>
  <c r="L480" i="18"/>
  <c r="K480" i="18"/>
  <c r="H480" i="18"/>
  <c r="L479" i="18"/>
  <c r="K479" i="18"/>
  <c r="H479" i="18"/>
  <c r="L478" i="18"/>
  <c r="K478" i="18"/>
  <c r="H478" i="18"/>
  <c r="L477" i="18"/>
  <c r="K477" i="18"/>
  <c r="H477" i="18"/>
  <c r="L476" i="18"/>
  <c r="K476" i="18"/>
  <c r="H476" i="18"/>
  <c r="L475" i="18"/>
  <c r="K475" i="18"/>
  <c r="H475" i="18"/>
  <c r="L474" i="18"/>
  <c r="K474" i="18"/>
  <c r="H474" i="18"/>
  <c r="L473" i="18"/>
  <c r="K473" i="18"/>
  <c r="H473" i="18"/>
  <c r="L472" i="18"/>
  <c r="K472" i="18"/>
  <c r="H472" i="18"/>
  <c r="L471" i="18"/>
  <c r="K471" i="18"/>
  <c r="H471" i="18"/>
  <c r="L470" i="18"/>
  <c r="K470" i="18"/>
  <c r="H470" i="18"/>
  <c r="L469" i="18"/>
  <c r="K469" i="18"/>
  <c r="H469" i="18"/>
  <c r="L468" i="18"/>
  <c r="K468" i="18"/>
  <c r="H468" i="18"/>
  <c r="L467" i="18"/>
  <c r="K467" i="18"/>
  <c r="H467" i="18"/>
  <c r="L466" i="18"/>
  <c r="K466" i="18"/>
  <c r="H466" i="18"/>
  <c r="L465" i="18"/>
  <c r="K465" i="18"/>
  <c r="H465" i="18"/>
  <c r="L464" i="18"/>
  <c r="K464" i="18"/>
  <c r="H464" i="18"/>
  <c r="L463" i="18"/>
  <c r="K463" i="18"/>
  <c r="H463" i="18"/>
  <c r="L462" i="18"/>
  <c r="K462" i="18"/>
  <c r="H462" i="18"/>
  <c r="L461" i="18"/>
  <c r="K461" i="18"/>
  <c r="H461" i="18"/>
  <c r="L460" i="18"/>
  <c r="K460" i="18"/>
  <c r="H460" i="18"/>
  <c r="L459" i="18"/>
  <c r="K459" i="18"/>
  <c r="H459" i="18"/>
  <c r="L458" i="18"/>
  <c r="K458" i="18"/>
  <c r="H458" i="18"/>
  <c r="L457" i="18"/>
  <c r="K457" i="18"/>
  <c r="H457" i="18"/>
  <c r="L456" i="18"/>
  <c r="K456" i="18"/>
  <c r="H456" i="18"/>
  <c r="L455" i="18"/>
  <c r="K455" i="18"/>
  <c r="H455" i="18"/>
  <c r="L454" i="18"/>
  <c r="K454" i="18"/>
  <c r="H454" i="18"/>
  <c r="L453" i="18"/>
  <c r="K453" i="18"/>
  <c r="H453" i="18"/>
  <c r="L452" i="18"/>
  <c r="K452" i="18"/>
  <c r="H452" i="18"/>
  <c r="L451" i="18"/>
  <c r="K451" i="18"/>
  <c r="H451" i="18"/>
  <c r="L450" i="18"/>
  <c r="K450" i="18"/>
  <c r="H450" i="18"/>
  <c r="L449" i="18"/>
  <c r="K449" i="18"/>
  <c r="H449" i="18"/>
  <c r="L448" i="18"/>
  <c r="K448" i="18"/>
  <c r="H448" i="18"/>
  <c r="L447" i="18"/>
  <c r="K447" i="18"/>
  <c r="H447" i="18"/>
  <c r="L446" i="18"/>
  <c r="K446" i="18"/>
  <c r="H446" i="18"/>
  <c r="L445" i="18"/>
  <c r="K445" i="18"/>
  <c r="H445" i="18"/>
  <c r="L444" i="18"/>
  <c r="K444" i="18"/>
  <c r="H444" i="18"/>
  <c r="L443" i="18"/>
  <c r="K443" i="18"/>
  <c r="H443" i="18"/>
  <c r="L442" i="18"/>
  <c r="K442" i="18"/>
  <c r="H442" i="18"/>
  <c r="L441" i="18"/>
  <c r="K441" i="18"/>
  <c r="H441" i="18"/>
  <c r="L440" i="18"/>
  <c r="K440" i="18"/>
  <c r="H440" i="18"/>
  <c r="L439" i="18"/>
  <c r="K439" i="18"/>
  <c r="H439" i="18"/>
  <c r="L438" i="18"/>
  <c r="K438" i="18"/>
  <c r="H438" i="18"/>
  <c r="L437" i="18"/>
  <c r="K437" i="18"/>
  <c r="H437" i="18"/>
  <c r="L436" i="18"/>
  <c r="K436" i="18"/>
  <c r="H436" i="18"/>
  <c r="L435" i="18"/>
  <c r="K435" i="18"/>
  <c r="H435" i="18"/>
  <c r="L434" i="18"/>
  <c r="K434" i="18"/>
  <c r="H434" i="18"/>
  <c r="L433" i="18"/>
  <c r="K433" i="18"/>
  <c r="H433" i="18"/>
  <c r="L432" i="18"/>
  <c r="K432" i="18"/>
  <c r="H432" i="18"/>
  <c r="L431" i="18"/>
  <c r="K431" i="18"/>
  <c r="H431" i="18"/>
  <c r="L430" i="18"/>
  <c r="K430" i="18"/>
  <c r="H430" i="18"/>
  <c r="L429" i="18"/>
  <c r="K429" i="18"/>
  <c r="H429" i="18"/>
  <c r="L428" i="18"/>
  <c r="K428" i="18"/>
  <c r="H428" i="18"/>
  <c r="L427" i="18"/>
  <c r="K427" i="18"/>
  <c r="H427" i="18"/>
  <c r="L426" i="18"/>
  <c r="K426" i="18"/>
  <c r="H426" i="18"/>
  <c r="L425" i="18"/>
  <c r="K425" i="18"/>
  <c r="H425" i="18"/>
  <c r="L424" i="18"/>
  <c r="K424" i="18"/>
  <c r="H424" i="18"/>
  <c r="L423" i="18"/>
  <c r="K423" i="18"/>
  <c r="H423" i="18"/>
  <c r="L422" i="18"/>
  <c r="K422" i="18"/>
  <c r="H422" i="18"/>
  <c r="L421" i="18"/>
  <c r="K421" i="18"/>
  <c r="H421" i="18"/>
  <c r="L420" i="18"/>
  <c r="K420" i="18"/>
  <c r="H420" i="18"/>
  <c r="L419" i="18"/>
  <c r="K419" i="18"/>
  <c r="H419" i="18"/>
  <c r="L418" i="18"/>
  <c r="K418" i="18"/>
  <c r="H418" i="18"/>
  <c r="L417" i="18"/>
  <c r="K417" i="18"/>
  <c r="H417" i="18"/>
  <c r="L416" i="18"/>
  <c r="K416" i="18"/>
  <c r="H416" i="18"/>
  <c r="L415" i="18"/>
  <c r="K415" i="18"/>
  <c r="H415" i="18"/>
  <c r="L414" i="18"/>
  <c r="K414" i="18"/>
  <c r="H414" i="18"/>
  <c r="L413" i="18"/>
  <c r="K413" i="18"/>
  <c r="H413" i="18"/>
  <c r="L412" i="18"/>
  <c r="K412" i="18"/>
  <c r="H412" i="18"/>
  <c r="L411" i="18"/>
  <c r="K411" i="18"/>
  <c r="H411" i="18"/>
  <c r="L410" i="18"/>
  <c r="K410" i="18"/>
  <c r="H410" i="18"/>
  <c r="L409" i="18"/>
  <c r="K409" i="18"/>
  <c r="H409" i="18"/>
  <c r="L408" i="18"/>
  <c r="K408" i="18"/>
  <c r="H408" i="18"/>
  <c r="L407" i="18"/>
  <c r="K407" i="18"/>
  <c r="H407" i="18"/>
  <c r="L406" i="18"/>
  <c r="K406" i="18"/>
  <c r="H406" i="18"/>
  <c r="L405" i="18"/>
  <c r="K405" i="18"/>
  <c r="H405" i="18"/>
  <c r="L404" i="18"/>
  <c r="K404" i="18"/>
  <c r="H404" i="18"/>
  <c r="L403" i="18"/>
  <c r="K403" i="18"/>
  <c r="H403" i="18"/>
  <c r="L402" i="18"/>
  <c r="K402" i="18"/>
  <c r="H402" i="18"/>
  <c r="L401" i="18"/>
  <c r="K401" i="18"/>
  <c r="H401" i="18"/>
  <c r="L400" i="18"/>
  <c r="K400" i="18"/>
  <c r="H400" i="18"/>
  <c r="L399" i="18"/>
  <c r="K399" i="18"/>
  <c r="H399" i="18"/>
  <c r="L398" i="18"/>
  <c r="K398" i="18"/>
  <c r="H398" i="18"/>
  <c r="L397" i="18"/>
  <c r="K397" i="18"/>
  <c r="H397" i="18"/>
  <c r="L396" i="18"/>
  <c r="K396" i="18"/>
  <c r="H396" i="18"/>
  <c r="L395" i="18"/>
  <c r="K395" i="18"/>
  <c r="H395" i="18"/>
  <c r="L394" i="18"/>
  <c r="K394" i="18"/>
  <c r="H394" i="18"/>
  <c r="L393" i="18"/>
  <c r="K393" i="18"/>
  <c r="H393" i="18"/>
  <c r="L392" i="18"/>
  <c r="K392" i="18"/>
  <c r="H392" i="18"/>
  <c r="L391" i="18"/>
  <c r="K391" i="18"/>
  <c r="H391" i="18"/>
  <c r="L390" i="18"/>
  <c r="K390" i="18"/>
  <c r="H390" i="18"/>
  <c r="L389" i="18"/>
  <c r="K389" i="18"/>
  <c r="H389" i="18"/>
  <c r="L388" i="18"/>
  <c r="K388" i="18"/>
  <c r="H388" i="18"/>
  <c r="L387" i="18"/>
  <c r="K387" i="18"/>
  <c r="H387" i="18"/>
  <c r="L386" i="18"/>
  <c r="K386" i="18"/>
  <c r="H386" i="18"/>
  <c r="L385" i="18"/>
  <c r="K385" i="18"/>
  <c r="H385" i="18"/>
  <c r="L384" i="18"/>
  <c r="K384" i="18"/>
  <c r="H384" i="18"/>
  <c r="L383" i="18"/>
  <c r="K383" i="18"/>
  <c r="H383" i="18"/>
  <c r="L382" i="18"/>
  <c r="K382" i="18"/>
  <c r="H382" i="18"/>
  <c r="L381" i="18"/>
  <c r="K381" i="18"/>
  <c r="H381" i="18"/>
  <c r="L380" i="18"/>
  <c r="K380" i="18"/>
  <c r="H380" i="18"/>
  <c r="L379" i="18"/>
  <c r="K379" i="18"/>
  <c r="H379" i="18"/>
  <c r="L378" i="18"/>
  <c r="K378" i="18"/>
  <c r="H378" i="18"/>
  <c r="L377" i="18"/>
  <c r="K377" i="18"/>
  <c r="H377" i="18"/>
  <c r="L376" i="18"/>
  <c r="K376" i="18"/>
  <c r="H376" i="18"/>
  <c r="L375" i="18"/>
  <c r="K375" i="18"/>
  <c r="H375" i="18"/>
  <c r="L374" i="18"/>
  <c r="K374" i="18"/>
  <c r="H374" i="18"/>
  <c r="L373" i="18"/>
  <c r="K373" i="18"/>
  <c r="H373" i="18"/>
  <c r="L372" i="18"/>
  <c r="K372" i="18"/>
  <c r="H372" i="18"/>
  <c r="L371" i="18"/>
  <c r="K371" i="18"/>
  <c r="H371" i="18"/>
  <c r="L370" i="18"/>
  <c r="K370" i="18"/>
  <c r="H370" i="18"/>
  <c r="L369" i="18"/>
  <c r="K369" i="18"/>
  <c r="H369" i="18"/>
  <c r="L368" i="18"/>
  <c r="K368" i="18"/>
  <c r="H368" i="18"/>
  <c r="L367" i="18"/>
  <c r="K367" i="18"/>
  <c r="H367" i="18"/>
  <c r="L366" i="18"/>
  <c r="K366" i="18"/>
  <c r="H366" i="18"/>
  <c r="L365" i="18"/>
  <c r="K365" i="18"/>
  <c r="H365" i="18"/>
  <c r="L364" i="18"/>
  <c r="K364" i="18"/>
  <c r="H364" i="18"/>
  <c r="L363" i="18"/>
  <c r="K363" i="18"/>
  <c r="H363" i="18"/>
  <c r="L362" i="18"/>
  <c r="K362" i="18"/>
  <c r="H362" i="18"/>
  <c r="L361" i="18"/>
  <c r="K361" i="18"/>
  <c r="H361" i="18"/>
  <c r="L360" i="18"/>
  <c r="K360" i="18"/>
  <c r="H360" i="18"/>
  <c r="L359" i="18"/>
  <c r="K359" i="18"/>
  <c r="H359" i="18"/>
  <c r="L358" i="18"/>
  <c r="K358" i="18"/>
  <c r="H358" i="18"/>
  <c r="L357" i="18"/>
  <c r="K357" i="18"/>
  <c r="H357" i="18"/>
  <c r="L356" i="18"/>
  <c r="K356" i="18"/>
  <c r="H356" i="18"/>
  <c r="L355" i="18"/>
  <c r="K355" i="18"/>
  <c r="H355" i="18"/>
  <c r="L354" i="18"/>
  <c r="K354" i="18"/>
  <c r="H354" i="18"/>
  <c r="L353" i="18"/>
  <c r="K353" i="18"/>
  <c r="H353" i="18"/>
  <c r="L352" i="18"/>
  <c r="K352" i="18"/>
  <c r="H352" i="18"/>
  <c r="L351" i="18"/>
  <c r="K351" i="18"/>
  <c r="H351" i="18"/>
  <c r="L350" i="18"/>
  <c r="K350" i="18"/>
  <c r="H350" i="18"/>
  <c r="L349" i="18"/>
  <c r="K349" i="18"/>
  <c r="H349" i="18"/>
  <c r="L348" i="18"/>
  <c r="K348" i="18"/>
  <c r="H348" i="18"/>
  <c r="L347" i="18"/>
  <c r="K347" i="18"/>
  <c r="H347" i="18"/>
  <c r="L346" i="18"/>
  <c r="K346" i="18"/>
  <c r="H346" i="18"/>
  <c r="L345" i="18"/>
  <c r="K345" i="18"/>
  <c r="H345" i="18"/>
  <c r="L344" i="18"/>
  <c r="K344" i="18"/>
  <c r="H344" i="18"/>
  <c r="L343" i="18"/>
  <c r="K343" i="18"/>
  <c r="H343" i="18"/>
  <c r="L342" i="18"/>
  <c r="K342" i="18"/>
  <c r="H342" i="18"/>
  <c r="L341" i="18"/>
  <c r="K341" i="18"/>
  <c r="H341" i="18"/>
  <c r="L340" i="18"/>
  <c r="K340" i="18"/>
  <c r="H340" i="18"/>
  <c r="L339" i="18"/>
  <c r="K339" i="18"/>
  <c r="H339" i="18"/>
  <c r="L338" i="18"/>
  <c r="K338" i="18"/>
  <c r="H338" i="18"/>
  <c r="L337" i="18"/>
  <c r="K337" i="18"/>
  <c r="H337" i="18"/>
  <c r="L336" i="18"/>
  <c r="K336" i="18"/>
  <c r="H336" i="18"/>
  <c r="L335" i="18"/>
  <c r="K335" i="18"/>
  <c r="H335" i="18"/>
  <c r="L334" i="18"/>
  <c r="K334" i="18"/>
  <c r="H334" i="18"/>
  <c r="L333" i="18"/>
  <c r="K333" i="18"/>
  <c r="H333" i="18"/>
  <c r="L332" i="18"/>
  <c r="K332" i="18"/>
  <c r="H332" i="18"/>
  <c r="L331" i="18"/>
  <c r="K331" i="18"/>
  <c r="H331" i="18"/>
  <c r="L330" i="18"/>
  <c r="K330" i="18"/>
  <c r="H330" i="18"/>
  <c r="L329" i="18"/>
  <c r="K329" i="18"/>
  <c r="H329" i="18"/>
  <c r="L328" i="18"/>
  <c r="K328" i="18"/>
  <c r="H328" i="18"/>
  <c r="L327" i="18"/>
  <c r="K327" i="18"/>
  <c r="H327" i="18"/>
  <c r="L326" i="18"/>
  <c r="K326" i="18"/>
  <c r="H326" i="18"/>
  <c r="L325" i="18"/>
  <c r="K325" i="18"/>
  <c r="H325" i="18"/>
  <c r="L324" i="18"/>
  <c r="K324" i="18"/>
  <c r="H324" i="18"/>
  <c r="L323" i="18"/>
  <c r="K323" i="18"/>
  <c r="H323" i="18"/>
  <c r="L322" i="18"/>
  <c r="K322" i="18"/>
  <c r="H322" i="18"/>
  <c r="L321" i="18"/>
  <c r="K321" i="18"/>
  <c r="H321" i="18"/>
  <c r="L320" i="18"/>
  <c r="K320" i="18"/>
  <c r="H320" i="18"/>
  <c r="L319" i="18"/>
  <c r="K319" i="18"/>
  <c r="H319" i="18"/>
  <c r="L318" i="18"/>
  <c r="K318" i="18"/>
  <c r="H318" i="18"/>
  <c r="L317" i="18"/>
  <c r="K317" i="18"/>
  <c r="H317" i="18"/>
  <c r="L316" i="18"/>
  <c r="K316" i="18"/>
  <c r="H316" i="18"/>
  <c r="L315" i="18"/>
  <c r="K315" i="18"/>
  <c r="H315" i="18"/>
  <c r="L314" i="18"/>
  <c r="K314" i="18"/>
  <c r="H314" i="18"/>
  <c r="L313" i="18"/>
  <c r="K313" i="18"/>
  <c r="H313" i="18"/>
  <c r="L312" i="18"/>
  <c r="K312" i="18"/>
  <c r="H312" i="18"/>
  <c r="L311" i="18"/>
  <c r="K311" i="18"/>
  <c r="H311" i="18"/>
  <c r="L310" i="18"/>
  <c r="K310" i="18"/>
  <c r="H310" i="18"/>
  <c r="L309" i="18"/>
  <c r="K309" i="18"/>
  <c r="H309" i="18"/>
  <c r="L308" i="18"/>
  <c r="K308" i="18"/>
  <c r="H308" i="18"/>
  <c r="L307" i="18"/>
  <c r="K307" i="18"/>
  <c r="H307" i="18"/>
  <c r="L306" i="18"/>
  <c r="K306" i="18"/>
  <c r="H306" i="18"/>
  <c r="L305" i="18"/>
  <c r="K305" i="18"/>
  <c r="H305" i="18"/>
  <c r="L304" i="18"/>
  <c r="K304" i="18"/>
  <c r="H304" i="18"/>
  <c r="L303" i="18"/>
  <c r="K303" i="18"/>
  <c r="H303" i="18"/>
  <c r="L302" i="18"/>
  <c r="K302" i="18"/>
  <c r="H302" i="18"/>
  <c r="L301" i="18"/>
  <c r="K301" i="18"/>
  <c r="H301" i="18"/>
  <c r="L300" i="18"/>
  <c r="K300" i="18"/>
  <c r="H300" i="18"/>
  <c r="L299" i="18"/>
  <c r="K299" i="18"/>
  <c r="H299" i="18"/>
  <c r="L298" i="18"/>
  <c r="K298" i="18"/>
  <c r="H298" i="18"/>
  <c r="L297" i="18"/>
  <c r="K297" i="18"/>
  <c r="H297" i="18"/>
  <c r="L296" i="18"/>
  <c r="K296" i="18"/>
  <c r="H296" i="18"/>
  <c r="L295" i="18"/>
  <c r="K295" i="18"/>
  <c r="H295" i="18"/>
  <c r="L294" i="18"/>
  <c r="K294" i="18"/>
  <c r="H294" i="18"/>
  <c r="L293" i="18"/>
  <c r="K293" i="18"/>
  <c r="H293" i="18"/>
  <c r="L292" i="18"/>
  <c r="K292" i="18"/>
  <c r="H292" i="18"/>
  <c r="L291" i="18"/>
  <c r="K291" i="18"/>
  <c r="H291" i="18"/>
  <c r="L290" i="18"/>
  <c r="K290" i="18"/>
  <c r="H290" i="18"/>
  <c r="L289" i="18"/>
  <c r="K289" i="18"/>
  <c r="H289" i="18"/>
  <c r="L288" i="18"/>
  <c r="K288" i="18"/>
  <c r="H288" i="18"/>
  <c r="L287" i="18"/>
  <c r="K287" i="18"/>
  <c r="H287" i="18"/>
  <c r="L286" i="18"/>
  <c r="K286" i="18"/>
  <c r="H286" i="18"/>
  <c r="L285" i="18"/>
  <c r="K285" i="18"/>
  <c r="H285" i="18"/>
  <c r="L284" i="18"/>
  <c r="K284" i="18"/>
  <c r="H284" i="18"/>
  <c r="L283" i="18"/>
  <c r="K283" i="18"/>
  <c r="H283" i="18"/>
  <c r="L282" i="18"/>
  <c r="K282" i="18"/>
  <c r="H282" i="18"/>
  <c r="L281" i="18"/>
  <c r="K281" i="18"/>
  <c r="H281" i="18"/>
  <c r="L280" i="18"/>
  <c r="K280" i="18"/>
  <c r="H280" i="18"/>
  <c r="L279" i="18"/>
  <c r="K279" i="18"/>
  <c r="H279" i="18"/>
  <c r="L278" i="18"/>
  <c r="K278" i="18"/>
  <c r="H278" i="18"/>
  <c r="L277" i="18"/>
  <c r="K277" i="18"/>
  <c r="H277" i="18"/>
  <c r="L276" i="18"/>
  <c r="K276" i="18"/>
  <c r="H276" i="18"/>
  <c r="L275" i="18"/>
  <c r="K275" i="18"/>
  <c r="H275" i="18"/>
  <c r="L274" i="18"/>
  <c r="K274" i="18"/>
  <c r="H274" i="18"/>
  <c r="L273" i="18"/>
  <c r="K273" i="18"/>
  <c r="H273" i="18"/>
  <c r="L272" i="18"/>
  <c r="K272" i="18"/>
  <c r="H272" i="18"/>
  <c r="L271" i="18"/>
  <c r="K271" i="18"/>
  <c r="H271" i="18"/>
  <c r="L270" i="18"/>
  <c r="K270" i="18"/>
  <c r="H270" i="18"/>
  <c r="L269" i="18"/>
  <c r="K269" i="18"/>
  <c r="H269" i="18"/>
  <c r="L268" i="18"/>
  <c r="K268" i="18"/>
  <c r="H268" i="18"/>
  <c r="L267" i="18"/>
  <c r="K267" i="18"/>
  <c r="H267" i="18"/>
  <c r="L266" i="18"/>
  <c r="K266" i="18"/>
  <c r="H266" i="18"/>
  <c r="L265" i="18"/>
  <c r="K265" i="18"/>
  <c r="H265" i="18"/>
  <c r="L264" i="18"/>
  <c r="K264" i="18"/>
  <c r="H264" i="18"/>
  <c r="L263" i="18"/>
  <c r="K263" i="18"/>
  <c r="H263" i="18"/>
  <c r="L262" i="18"/>
  <c r="K262" i="18"/>
  <c r="H262" i="18"/>
  <c r="L261" i="18"/>
  <c r="K261" i="18"/>
  <c r="H261" i="18"/>
  <c r="L260" i="18"/>
  <c r="K260" i="18"/>
  <c r="H260" i="18"/>
  <c r="L259" i="18"/>
  <c r="K259" i="18"/>
  <c r="H259" i="18"/>
  <c r="L258" i="18"/>
  <c r="K258" i="18"/>
  <c r="H258" i="18"/>
  <c r="L257" i="18"/>
  <c r="K257" i="18"/>
  <c r="H257" i="18"/>
  <c r="L256" i="18"/>
  <c r="K256" i="18"/>
  <c r="H256" i="18"/>
  <c r="L255" i="18"/>
  <c r="K255" i="18"/>
  <c r="H255" i="18"/>
  <c r="L254" i="18"/>
  <c r="K254" i="18"/>
  <c r="H254" i="18"/>
  <c r="L253" i="18"/>
  <c r="K253" i="18"/>
  <c r="H253" i="18"/>
  <c r="L252" i="18"/>
  <c r="K252" i="18"/>
  <c r="H252" i="18"/>
  <c r="L251" i="18"/>
  <c r="K251" i="18"/>
  <c r="H251" i="18"/>
  <c r="L250" i="18"/>
  <c r="K250" i="18"/>
  <c r="H250" i="18"/>
  <c r="L249" i="18"/>
  <c r="K249" i="18"/>
  <c r="H249" i="18"/>
  <c r="L248" i="18"/>
  <c r="K248" i="18"/>
  <c r="H248" i="18"/>
  <c r="L247" i="18"/>
  <c r="K247" i="18"/>
  <c r="H247" i="18"/>
  <c r="L246" i="18"/>
  <c r="K246" i="18"/>
  <c r="H246" i="18"/>
  <c r="L245" i="18"/>
  <c r="K245" i="18"/>
  <c r="H245" i="18"/>
  <c r="L244" i="18"/>
  <c r="K244" i="18"/>
  <c r="H244" i="18"/>
  <c r="L243" i="18"/>
  <c r="K243" i="18"/>
  <c r="H243" i="18"/>
  <c r="L242" i="18"/>
  <c r="K242" i="18"/>
  <c r="H242" i="18"/>
  <c r="L241" i="18"/>
  <c r="K241" i="18"/>
  <c r="H241" i="18"/>
  <c r="L240" i="18"/>
  <c r="K240" i="18"/>
  <c r="H240" i="18"/>
  <c r="L239" i="18"/>
  <c r="K239" i="18"/>
  <c r="H239" i="18"/>
  <c r="L238" i="18"/>
  <c r="K238" i="18"/>
  <c r="H238" i="18"/>
  <c r="L237" i="18"/>
  <c r="K237" i="18"/>
  <c r="H237" i="18"/>
  <c r="L236" i="18"/>
  <c r="K236" i="18"/>
  <c r="H236" i="18"/>
  <c r="L235" i="18"/>
  <c r="K235" i="18"/>
  <c r="H235" i="18"/>
  <c r="L234" i="18"/>
  <c r="K234" i="18"/>
  <c r="H234" i="18"/>
  <c r="L233" i="18"/>
  <c r="K233" i="18"/>
  <c r="H233" i="18"/>
  <c r="L232" i="18"/>
  <c r="K232" i="18"/>
  <c r="H232" i="18"/>
  <c r="L231" i="18"/>
  <c r="K231" i="18"/>
  <c r="H231" i="18"/>
  <c r="L230" i="18"/>
  <c r="K230" i="18"/>
  <c r="H230" i="18"/>
  <c r="L229" i="18"/>
  <c r="K229" i="18"/>
  <c r="H229" i="18"/>
  <c r="L228" i="18"/>
  <c r="K228" i="18"/>
  <c r="H228" i="18"/>
  <c r="L227" i="18"/>
  <c r="K227" i="18"/>
  <c r="H227" i="18"/>
  <c r="L226" i="18"/>
  <c r="K226" i="18"/>
  <c r="H226" i="18"/>
  <c r="L225" i="18"/>
  <c r="K225" i="18"/>
  <c r="H225" i="18"/>
  <c r="L224" i="18"/>
  <c r="K224" i="18"/>
  <c r="H224" i="18"/>
  <c r="L223" i="18"/>
  <c r="K223" i="18"/>
  <c r="H223" i="18"/>
  <c r="L222" i="18"/>
  <c r="K222" i="18"/>
  <c r="H222" i="18"/>
  <c r="L221" i="18"/>
  <c r="K221" i="18"/>
  <c r="H221" i="18"/>
  <c r="L220" i="18"/>
  <c r="K220" i="18"/>
  <c r="H220" i="18"/>
  <c r="L219" i="18"/>
  <c r="K219" i="18"/>
  <c r="H219" i="18"/>
  <c r="L218" i="18"/>
  <c r="K218" i="18"/>
  <c r="H218" i="18"/>
  <c r="L217" i="18"/>
  <c r="K217" i="18"/>
  <c r="H217" i="18"/>
  <c r="L216" i="18"/>
  <c r="K216" i="18"/>
  <c r="H216" i="18"/>
  <c r="L215" i="18"/>
  <c r="K215" i="18"/>
  <c r="H215" i="18"/>
  <c r="L214" i="18"/>
  <c r="K214" i="18"/>
  <c r="H214" i="18"/>
  <c r="L213" i="18"/>
  <c r="K213" i="18"/>
  <c r="H213" i="18"/>
  <c r="L212" i="18"/>
  <c r="K212" i="18"/>
  <c r="H212" i="18"/>
  <c r="L211" i="18"/>
  <c r="K211" i="18"/>
  <c r="H211" i="18"/>
  <c r="L210" i="18"/>
  <c r="K210" i="18"/>
  <c r="H210" i="18"/>
  <c r="L209" i="18"/>
  <c r="K209" i="18"/>
  <c r="H209" i="18"/>
  <c r="M208" i="18"/>
  <c r="L208" i="18"/>
  <c r="K208" i="18"/>
  <c r="H208" i="18"/>
  <c r="M207" i="18"/>
  <c r="L207" i="18"/>
  <c r="K207" i="18"/>
  <c r="H207" i="18"/>
  <c r="M206" i="18"/>
  <c r="L206" i="18"/>
  <c r="K206" i="18"/>
  <c r="H206" i="18"/>
  <c r="M205" i="18"/>
  <c r="L205" i="18"/>
  <c r="K205" i="18"/>
  <c r="H205" i="18"/>
  <c r="M204" i="18"/>
  <c r="L204" i="18"/>
  <c r="K204" i="18"/>
  <c r="H204" i="18"/>
  <c r="M203" i="18"/>
  <c r="L203" i="18"/>
  <c r="K203" i="18"/>
  <c r="H203" i="18"/>
  <c r="M202" i="18"/>
  <c r="L202" i="18"/>
  <c r="K202" i="18"/>
  <c r="H202" i="18"/>
  <c r="M201" i="18"/>
  <c r="L201" i="18"/>
  <c r="K201" i="18"/>
  <c r="H201" i="18"/>
  <c r="M200" i="18"/>
  <c r="L200" i="18"/>
  <c r="K200" i="18"/>
  <c r="H200" i="18"/>
  <c r="M199" i="18"/>
  <c r="L199" i="18"/>
  <c r="K199" i="18"/>
  <c r="H199" i="18"/>
  <c r="M198" i="18"/>
  <c r="L198" i="18"/>
  <c r="K198" i="18"/>
  <c r="H198" i="18"/>
  <c r="M197" i="18"/>
  <c r="L197" i="18"/>
  <c r="K197" i="18"/>
  <c r="H197" i="18"/>
  <c r="M196" i="18"/>
  <c r="L196" i="18"/>
  <c r="K196" i="18"/>
  <c r="H196" i="18"/>
  <c r="M195" i="18"/>
  <c r="L195" i="18"/>
  <c r="K195" i="18"/>
  <c r="H195" i="18"/>
  <c r="M194" i="18"/>
  <c r="L194" i="18"/>
  <c r="K194" i="18"/>
  <c r="H194" i="18"/>
  <c r="M193" i="18"/>
  <c r="L193" i="18"/>
  <c r="K193" i="18"/>
  <c r="H193" i="18"/>
  <c r="M192" i="18"/>
  <c r="L192" i="18"/>
  <c r="K192" i="18"/>
  <c r="H192" i="18"/>
  <c r="M191" i="18"/>
  <c r="L191" i="18"/>
  <c r="K191" i="18"/>
  <c r="H191" i="18"/>
  <c r="M190" i="18"/>
  <c r="L190" i="18"/>
  <c r="K190" i="18"/>
  <c r="H190" i="18"/>
  <c r="M189" i="18"/>
  <c r="L189" i="18"/>
  <c r="K189" i="18"/>
  <c r="H189" i="18"/>
  <c r="M188" i="18"/>
  <c r="L188" i="18"/>
  <c r="K188" i="18"/>
  <c r="H188" i="18"/>
  <c r="M187" i="18"/>
  <c r="L187" i="18"/>
  <c r="K187" i="18"/>
  <c r="H187" i="18"/>
  <c r="M186" i="18"/>
  <c r="L186" i="18"/>
  <c r="K186" i="18"/>
  <c r="H186" i="18"/>
  <c r="M185" i="18"/>
  <c r="L185" i="18"/>
  <c r="K185" i="18"/>
  <c r="H185" i="18"/>
  <c r="M184" i="18"/>
  <c r="L184" i="18"/>
  <c r="K184" i="18"/>
  <c r="H184" i="18"/>
  <c r="M183" i="18"/>
  <c r="L183" i="18"/>
  <c r="K183" i="18"/>
  <c r="H183" i="18"/>
  <c r="M182" i="18"/>
  <c r="L182" i="18"/>
  <c r="K182" i="18"/>
  <c r="H182" i="18"/>
  <c r="M181" i="18"/>
  <c r="L181" i="18"/>
  <c r="K181" i="18"/>
  <c r="H181" i="18"/>
  <c r="M180" i="18"/>
  <c r="L180" i="18"/>
  <c r="K180" i="18"/>
  <c r="H180" i="18"/>
  <c r="M179" i="18"/>
  <c r="L179" i="18"/>
  <c r="K179" i="18"/>
  <c r="H179" i="18"/>
  <c r="M178" i="18"/>
  <c r="L178" i="18"/>
  <c r="K178" i="18"/>
  <c r="H178" i="18"/>
  <c r="M177" i="18"/>
  <c r="L177" i="18"/>
  <c r="K177" i="18"/>
  <c r="H177" i="18"/>
  <c r="M176" i="18"/>
  <c r="L176" i="18"/>
  <c r="K176" i="18"/>
  <c r="H176" i="18"/>
  <c r="M175" i="18"/>
  <c r="L175" i="18"/>
  <c r="K175" i="18"/>
  <c r="H175" i="18"/>
  <c r="M174" i="18"/>
  <c r="L174" i="18"/>
  <c r="K174" i="18"/>
  <c r="H174" i="18"/>
  <c r="M173" i="18"/>
  <c r="L173" i="18"/>
  <c r="K173" i="18"/>
  <c r="H173" i="18"/>
  <c r="M172" i="18"/>
  <c r="L172" i="18"/>
  <c r="K172" i="18"/>
  <c r="H172" i="18"/>
  <c r="M171" i="18"/>
  <c r="L171" i="18"/>
  <c r="K171" i="18"/>
  <c r="H171" i="18"/>
  <c r="M170" i="18"/>
  <c r="L170" i="18"/>
  <c r="K170" i="18"/>
  <c r="H170" i="18"/>
  <c r="M169" i="18"/>
  <c r="L169" i="18"/>
  <c r="K169" i="18"/>
  <c r="H169" i="18"/>
  <c r="M168" i="18"/>
  <c r="L168" i="18"/>
  <c r="K168" i="18"/>
  <c r="H168" i="18"/>
  <c r="M167" i="18"/>
  <c r="L167" i="18"/>
  <c r="K167" i="18"/>
  <c r="H167" i="18"/>
  <c r="M166" i="18"/>
  <c r="L166" i="18"/>
  <c r="K166" i="18"/>
  <c r="H166" i="18"/>
  <c r="M165" i="18"/>
  <c r="L165" i="18"/>
  <c r="K165" i="18"/>
  <c r="H165" i="18"/>
  <c r="M164" i="18"/>
  <c r="L164" i="18"/>
  <c r="K164" i="18"/>
  <c r="H164" i="18"/>
  <c r="M163" i="18"/>
  <c r="L163" i="18"/>
  <c r="K163" i="18"/>
  <c r="H163" i="18"/>
  <c r="M162" i="18"/>
  <c r="L162" i="18"/>
  <c r="K162" i="18"/>
  <c r="H162" i="18"/>
  <c r="M161" i="18"/>
  <c r="L161" i="18"/>
  <c r="K161" i="18"/>
  <c r="H161" i="18"/>
  <c r="M160" i="18"/>
  <c r="L160" i="18"/>
  <c r="K160" i="18"/>
  <c r="H160" i="18"/>
  <c r="M159" i="18"/>
  <c r="L159" i="18"/>
  <c r="K159" i="18"/>
  <c r="H159" i="18"/>
  <c r="M158" i="18"/>
  <c r="L158" i="18"/>
  <c r="K158" i="18"/>
  <c r="H158" i="18"/>
  <c r="M157" i="18"/>
  <c r="L157" i="18"/>
  <c r="K157" i="18"/>
  <c r="H157" i="18"/>
  <c r="M156" i="18"/>
  <c r="L156" i="18"/>
  <c r="K156" i="18"/>
  <c r="H156" i="18"/>
  <c r="M155" i="18"/>
  <c r="L155" i="18"/>
  <c r="K155" i="18"/>
  <c r="H155" i="18"/>
  <c r="M154" i="18"/>
  <c r="L154" i="18"/>
  <c r="K154" i="18"/>
  <c r="H154" i="18"/>
  <c r="M153" i="18"/>
  <c r="L153" i="18"/>
  <c r="K153" i="18"/>
  <c r="H153" i="18"/>
  <c r="M152" i="18"/>
  <c r="L152" i="18"/>
  <c r="K152" i="18"/>
  <c r="H152" i="18"/>
  <c r="M151" i="18"/>
  <c r="L151" i="18"/>
  <c r="K151" i="18"/>
  <c r="H151" i="18"/>
  <c r="M150" i="18"/>
  <c r="L150" i="18"/>
  <c r="K150" i="18"/>
  <c r="H150" i="18"/>
  <c r="M149" i="18"/>
  <c r="L149" i="18"/>
  <c r="K149" i="18"/>
  <c r="H149" i="18"/>
  <c r="M148" i="18"/>
  <c r="L148" i="18"/>
  <c r="K148" i="18"/>
  <c r="H148" i="18"/>
  <c r="M147" i="18"/>
  <c r="L147" i="18"/>
  <c r="K147" i="18"/>
  <c r="H147" i="18"/>
  <c r="M146" i="18"/>
  <c r="L146" i="18"/>
  <c r="K146" i="18"/>
  <c r="H146" i="18"/>
  <c r="M145" i="18"/>
  <c r="L145" i="18"/>
  <c r="K145" i="18"/>
  <c r="H145" i="18"/>
  <c r="M144" i="18"/>
  <c r="L144" i="18"/>
  <c r="K144" i="18"/>
  <c r="H144" i="18"/>
  <c r="M143" i="18"/>
  <c r="L143" i="18"/>
  <c r="K143" i="18"/>
  <c r="H143" i="18"/>
  <c r="M142" i="18"/>
  <c r="L142" i="18"/>
  <c r="K142" i="18"/>
  <c r="H142" i="18"/>
  <c r="M141" i="18"/>
  <c r="L141" i="18"/>
  <c r="K141" i="18"/>
  <c r="H141" i="18"/>
  <c r="M140" i="18"/>
  <c r="L140" i="18"/>
  <c r="K140" i="18"/>
  <c r="H140" i="18"/>
  <c r="M139" i="18"/>
  <c r="L139" i="18"/>
  <c r="K139" i="18"/>
  <c r="H139" i="18"/>
  <c r="M138" i="18"/>
  <c r="L138" i="18"/>
  <c r="K138" i="18"/>
  <c r="H138" i="18"/>
  <c r="M137" i="18"/>
  <c r="L137" i="18"/>
  <c r="K137" i="18"/>
  <c r="H137" i="18"/>
  <c r="M136" i="18"/>
  <c r="L136" i="18"/>
  <c r="K136" i="18"/>
  <c r="H136" i="18"/>
  <c r="M135" i="18"/>
  <c r="L135" i="18"/>
  <c r="K135" i="18"/>
  <c r="H135" i="18"/>
  <c r="M134" i="18"/>
  <c r="L134" i="18"/>
  <c r="K134" i="18"/>
  <c r="H134" i="18"/>
  <c r="M133" i="18"/>
  <c r="L133" i="18"/>
  <c r="K133" i="18"/>
  <c r="H133" i="18"/>
  <c r="M132" i="18"/>
  <c r="L132" i="18"/>
  <c r="K132" i="18"/>
  <c r="H132" i="18"/>
  <c r="M131" i="18"/>
  <c r="L131" i="18"/>
  <c r="K131" i="18"/>
  <c r="H131" i="18"/>
  <c r="M130" i="18"/>
  <c r="L130" i="18"/>
  <c r="K130" i="18"/>
  <c r="H130" i="18"/>
  <c r="M129" i="18"/>
  <c r="L129" i="18"/>
  <c r="K129" i="18"/>
  <c r="H129" i="18"/>
  <c r="M128" i="18"/>
  <c r="L128" i="18"/>
  <c r="K128" i="18"/>
  <c r="H128" i="18"/>
  <c r="M127" i="18"/>
  <c r="L127" i="18"/>
  <c r="K127" i="18"/>
  <c r="H127" i="18"/>
  <c r="M126" i="18"/>
  <c r="L126" i="18"/>
  <c r="K126" i="18"/>
  <c r="H126" i="18"/>
  <c r="M125" i="18"/>
  <c r="L125" i="18"/>
  <c r="K125" i="18"/>
  <c r="H125" i="18"/>
  <c r="M124" i="18"/>
  <c r="L124" i="18"/>
  <c r="K124" i="18"/>
  <c r="H124" i="18"/>
  <c r="M123" i="18"/>
  <c r="L123" i="18"/>
  <c r="K123" i="18"/>
  <c r="H123" i="18"/>
  <c r="M122" i="18"/>
  <c r="L122" i="18"/>
  <c r="K122" i="18"/>
  <c r="H122" i="18"/>
  <c r="M121" i="18"/>
  <c r="L121" i="18"/>
  <c r="K121" i="18"/>
  <c r="H121" i="18"/>
  <c r="M120" i="18"/>
  <c r="L120" i="18"/>
  <c r="K120" i="18"/>
  <c r="H120" i="18"/>
  <c r="M119" i="18"/>
  <c r="L119" i="18"/>
  <c r="K119" i="18"/>
  <c r="H119" i="18"/>
  <c r="M118" i="18"/>
  <c r="L118" i="18"/>
  <c r="K118" i="18"/>
  <c r="H118" i="18"/>
  <c r="M117" i="18"/>
  <c r="L117" i="18"/>
  <c r="K117" i="18"/>
  <c r="H117" i="18"/>
  <c r="M116" i="18"/>
  <c r="L116" i="18"/>
  <c r="K116" i="18"/>
  <c r="H116" i="18"/>
  <c r="M115" i="18"/>
  <c r="L115" i="18"/>
  <c r="K115" i="18"/>
  <c r="H115" i="18"/>
  <c r="M114" i="18"/>
  <c r="L114" i="18"/>
  <c r="K114" i="18"/>
  <c r="H114" i="18"/>
  <c r="M113" i="18"/>
  <c r="L113" i="18"/>
  <c r="K113" i="18"/>
  <c r="H113" i="18"/>
  <c r="M112" i="18"/>
  <c r="L112" i="18"/>
  <c r="K112" i="18"/>
  <c r="H112" i="18"/>
  <c r="L111" i="18"/>
  <c r="K111" i="18"/>
  <c r="H111" i="18"/>
  <c r="I111" i="18" s="1"/>
  <c r="L110" i="18"/>
  <c r="K110" i="18"/>
  <c r="H110" i="18"/>
  <c r="I110" i="18" s="1"/>
  <c r="L109" i="18"/>
  <c r="K109" i="18"/>
  <c r="H109" i="18"/>
  <c r="I109" i="18" s="1"/>
  <c r="L108" i="18"/>
  <c r="K108" i="18"/>
  <c r="H108" i="18"/>
  <c r="I108" i="18" s="1"/>
  <c r="L107" i="18"/>
  <c r="K107" i="18"/>
  <c r="H107" i="18"/>
  <c r="I107" i="18" s="1"/>
  <c r="L106" i="18"/>
  <c r="K106" i="18"/>
  <c r="H106" i="18"/>
  <c r="I106" i="18" s="1"/>
  <c r="L105" i="18"/>
  <c r="K105" i="18"/>
  <c r="H105" i="18"/>
  <c r="I105" i="18" s="1"/>
  <c r="L104" i="18"/>
  <c r="K104" i="18"/>
  <c r="H104" i="18"/>
  <c r="I104" i="18" s="1"/>
  <c r="L103" i="18"/>
  <c r="K103" i="18"/>
  <c r="H103" i="18"/>
  <c r="I103" i="18" s="1"/>
  <c r="L102" i="18"/>
  <c r="K102" i="18"/>
  <c r="H102" i="18"/>
  <c r="I102" i="18" s="1"/>
  <c r="L101" i="18"/>
  <c r="K101" i="18"/>
  <c r="H101" i="18"/>
  <c r="I101" i="18" s="1"/>
  <c r="L100" i="18"/>
  <c r="K100" i="18"/>
  <c r="H100" i="18"/>
  <c r="I100" i="18" s="1"/>
  <c r="L99" i="18"/>
  <c r="K99" i="18"/>
  <c r="H99" i="18"/>
  <c r="I99" i="18" s="1"/>
  <c r="L98" i="18"/>
  <c r="K98" i="18"/>
  <c r="H98" i="18"/>
  <c r="I98" i="18" s="1"/>
  <c r="L97" i="18"/>
  <c r="K97" i="18"/>
  <c r="H97" i="18"/>
  <c r="I97" i="18" s="1"/>
  <c r="L96" i="18"/>
  <c r="K96" i="18"/>
  <c r="H96" i="18"/>
  <c r="I96" i="18" s="1"/>
  <c r="L95" i="18"/>
  <c r="K95" i="18"/>
  <c r="H95" i="18"/>
  <c r="I95" i="18" s="1"/>
  <c r="L94" i="18"/>
  <c r="K94" i="18"/>
  <c r="H94" i="18"/>
  <c r="I94" i="18" s="1"/>
  <c r="L93" i="18"/>
  <c r="K93" i="18"/>
  <c r="H93" i="18"/>
  <c r="I93" i="18" s="1"/>
  <c r="L92" i="18"/>
  <c r="K92" i="18"/>
  <c r="H92" i="18"/>
  <c r="I92" i="18" s="1"/>
  <c r="L91" i="18"/>
  <c r="K91" i="18"/>
  <c r="H91" i="18"/>
  <c r="I91" i="18" s="1"/>
  <c r="L90" i="18"/>
  <c r="K90" i="18"/>
  <c r="H90" i="18"/>
  <c r="I90" i="18" s="1"/>
  <c r="L89" i="18"/>
  <c r="K89" i="18"/>
  <c r="H89" i="18"/>
  <c r="I89" i="18" s="1"/>
  <c r="L88" i="18"/>
  <c r="K88" i="18"/>
  <c r="H88" i="18"/>
  <c r="I88" i="18" s="1"/>
  <c r="L87" i="18"/>
  <c r="K87" i="18"/>
  <c r="H87" i="18"/>
  <c r="I87" i="18" s="1"/>
  <c r="L86" i="18"/>
  <c r="K86" i="18"/>
  <c r="H86" i="18"/>
  <c r="I86" i="18" s="1"/>
  <c r="L85" i="18"/>
  <c r="K85" i="18"/>
  <c r="H85" i="18"/>
  <c r="I85" i="18" s="1"/>
  <c r="L84" i="18"/>
  <c r="K84" i="18"/>
  <c r="H84" i="18"/>
  <c r="I84" i="18" s="1"/>
  <c r="L83" i="18"/>
  <c r="K83" i="18"/>
  <c r="H83" i="18"/>
  <c r="I83" i="18" s="1"/>
  <c r="L82" i="18"/>
  <c r="K82" i="18"/>
  <c r="H82" i="18"/>
  <c r="I82" i="18" s="1"/>
  <c r="L81" i="18"/>
  <c r="K81" i="18"/>
  <c r="H81" i="18"/>
  <c r="I81" i="18" s="1"/>
  <c r="L80" i="18"/>
  <c r="K80" i="18"/>
  <c r="H80" i="18"/>
  <c r="I80" i="18" s="1"/>
  <c r="L79" i="18"/>
  <c r="K79" i="18"/>
  <c r="H79" i="18"/>
  <c r="I79" i="18" s="1"/>
  <c r="L78" i="18"/>
  <c r="K78" i="18"/>
  <c r="H78" i="18"/>
  <c r="I78" i="18" s="1"/>
  <c r="L77" i="18"/>
  <c r="K77" i="18"/>
  <c r="H77" i="18"/>
  <c r="I77" i="18" s="1"/>
  <c r="L76" i="18"/>
  <c r="K76" i="18"/>
  <c r="H76" i="18"/>
  <c r="I76" i="18" s="1"/>
  <c r="L75" i="18"/>
  <c r="K75" i="18"/>
  <c r="H75" i="18"/>
  <c r="I75" i="18" s="1"/>
  <c r="L74" i="18"/>
  <c r="K74" i="18"/>
  <c r="H74" i="18"/>
  <c r="I74" i="18" s="1"/>
  <c r="L73" i="18"/>
  <c r="K73" i="18"/>
  <c r="H73" i="18"/>
  <c r="I73" i="18" s="1"/>
  <c r="L72" i="18"/>
  <c r="K72" i="18"/>
  <c r="H72" i="18"/>
  <c r="I72" i="18" s="1"/>
  <c r="L71" i="18"/>
  <c r="K71" i="18"/>
  <c r="H71" i="18"/>
  <c r="I71" i="18" s="1"/>
  <c r="L70" i="18"/>
  <c r="K70" i="18"/>
  <c r="H70" i="18"/>
  <c r="I70" i="18" s="1"/>
  <c r="L69" i="18"/>
  <c r="K69" i="18"/>
  <c r="H69" i="18"/>
  <c r="I69" i="18" s="1"/>
  <c r="L68" i="18"/>
  <c r="K68" i="18"/>
  <c r="H68" i="18"/>
  <c r="I68" i="18" s="1"/>
  <c r="L67" i="18"/>
  <c r="K67" i="18"/>
  <c r="H67" i="18"/>
  <c r="I67" i="18" s="1"/>
  <c r="L66" i="18"/>
  <c r="K66" i="18"/>
  <c r="H66" i="18"/>
  <c r="I66" i="18" s="1"/>
  <c r="L65" i="18"/>
  <c r="K65" i="18"/>
  <c r="H65" i="18"/>
  <c r="I65" i="18" s="1"/>
  <c r="L64" i="18"/>
  <c r="K64" i="18"/>
  <c r="H64" i="18"/>
  <c r="I64" i="18" s="1"/>
  <c r="L63" i="18"/>
  <c r="K63" i="18"/>
  <c r="H63" i="18"/>
  <c r="I63" i="18" s="1"/>
  <c r="L62" i="18"/>
  <c r="K62" i="18"/>
  <c r="H62" i="18"/>
  <c r="I62" i="18" s="1"/>
  <c r="L61" i="18"/>
  <c r="K61" i="18"/>
  <c r="H61" i="18"/>
  <c r="I61" i="18" s="1"/>
  <c r="L60" i="18"/>
  <c r="K60" i="18"/>
  <c r="H60" i="18"/>
  <c r="I60" i="18" s="1"/>
  <c r="L59" i="18"/>
  <c r="K59" i="18"/>
  <c r="H59" i="18"/>
  <c r="I59" i="18" s="1"/>
  <c r="L58" i="18"/>
  <c r="K58" i="18"/>
  <c r="H58" i="18"/>
  <c r="I58" i="18" s="1"/>
  <c r="L57" i="18"/>
  <c r="K57" i="18"/>
  <c r="H57" i="18"/>
  <c r="I57" i="18" s="1"/>
  <c r="L56" i="18"/>
  <c r="K56" i="18"/>
  <c r="H56" i="18"/>
  <c r="I56" i="18" s="1"/>
  <c r="L55" i="18"/>
  <c r="K55" i="18"/>
  <c r="H55" i="18"/>
  <c r="I55" i="18" s="1"/>
  <c r="L54" i="18"/>
  <c r="K54" i="18"/>
  <c r="H54" i="18"/>
  <c r="I54" i="18" s="1"/>
  <c r="L53" i="18"/>
  <c r="K53" i="18"/>
  <c r="H53" i="18"/>
  <c r="I53" i="18" s="1"/>
  <c r="L52" i="18"/>
  <c r="K52" i="18"/>
  <c r="H52" i="18"/>
  <c r="I52" i="18" s="1"/>
  <c r="L51" i="18"/>
  <c r="K51" i="18"/>
  <c r="H51" i="18"/>
  <c r="I51" i="18" s="1"/>
  <c r="L50" i="18"/>
  <c r="K50" i="18"/>
  <c r="H50" i="18"/>
  <c r="I50" i="18" s="1"/>
  <c r="L49" i="18"/>
  <c r="K49" i="18"/>
  <c r="H49" i="18"/>
  <c r="I49" i="18" s="1"/>
  <c r="L48" i="18"/>
  <c r="K48" i="18"/>
  <c r="H48" i="18"/>
  <c r="I48" i="18" s="1"/>
  <c r="L47" i="18"/>
  <c r="K47" i="18"/>
  <c r="H47" i="18"/>
  <c r="I47" i="18" s="1"/>
  <c r="L46" i="18"/>
  <c r="K46" i="18"/>
  <c r="H46" i="18"/>
  <c r="I46" i="18" s="1"/>
  <c r="L45" i="18"/>
  <c r="K45" i="18"/>
  <c r="H45" i="18"/>
  <c r="I45" i="18" s="1"/>
  <c r="L44" i="18"/>
  <c r="K44" i="18"/>
  <c r="H44" i="18"/>
  <c r="I44" i="18" s="1"/>
  <c r="L43" i="18"/>
  <c r="K43" i="18"/>
  <c r="H43" i="18"/>
  <c r="I43" i="18" s="1"/>
  <c r="L42" i="18"/>
  <c r="K42" i="18"/>
  <c r="H42" i="18"/>
  <c r="I42" i="18" s="1"/>
  <c r="L41" i="18"/>
  <c r="K41" i="18"/>
  <c r="H41" i="18"/>
  <c r="I41" i="18" s="1"/>
  <c r="L40" i="18"/>
  <c r="K40" i="18"/>
  <c r="H40" i="18"/>
  <c r="I40" i="18" s="1"/>
  <c r="L39" i="18"/>
  <c r="K39" i="18"/>
  <c r="H39" i="18"/>
  <c r="I39" i="18" s="1"/>
  <c r="L38" i="18"/>
  <c r="K38" i="18"/>
  <c r="H38" i="18"/>
  <c r="I38" i="18" s="1"/>
  <c r="L37" i="18"/>
  <c r="K37" i="18"/>
  <c r="H37" i="18"/>
  <c r="I37" i="18" s="1"/>
  <c r="L36" i="18"/>
  <c r="K36" i="18"/>
  <c r="H36" i="18"/>
  <c r="I36" i="18" s="1"/>
  <c r="L35" i="18"/>
  <c r="K35" i="18"/>
  <c r="H35" i="18"/>
  <c r="I35" i="18" s="1"/>
  <c r="L34" i="18"/>
  <c r="K34" i="18"/>
  <c r="H34" i="18"/>
  <c r="I34" i="18" s="1"/>
  <c r="L33" i="18"/>
  <c r="K33" i="18"/>
  <c r="H33" i="18"/>
  <c r="I33" i="18" s="1"/>
  <c r="L32" i="18"/>
  <c r="K32" i="18"/>
  <c r="H32" i="18"/>
  <c r="I32" i="18" s="1"/>
  <c r="L31" i="18"/>
  <c r="K31" i="18"/>
  <c r="H31" i="18"/>
  <c r="I31" i="18" s="1"/>
  <c r="L30" i="18"/>
  <c r="K30" i="18"/>
  <c r="H30" i="18"/>
  <c r="I30" i="18" s="1"/>
  <c r="L29" i="18"/>
  <c r="K29" i="18"/>
  <c r="H29" i="18"/>
  <c r="I29" i="18" s="1"/>
  <c r="L28" i="18"/>
  <c r="K28" i="18"/>
  <c r="H28" i="18"/>
  <c r="I28" i="18" s="1"/>
  <c r="L27" i="18"/>
  <c r="K27" i="18"/>
  <c r="H27" i="18"/>
  <c r="I27" i="18" s="1"/>
  <c r="L26" i="18"/>
  <c r="K26" i="18"/>
  <c r="H26" i="18"/>
  <c r="I26" i="18" s="1"/>
  <c r="L25" i="18"/>
  <c r="K25" i="18"/>
  <c r="H25" i="18"/>
  <c r="I25" i="18" s="1"/>
  <c r="L24" i="18"/>
  <c r="K24" i="18"/>
  <c r="H24" i="18"/>
  <c r="I24" i="18" s="1"/>
  <c r="L23" i="18"/>
  <c r="K23" i="18"/>
  <c r="H23" i="18"/>
  <c r="I23" i="18" s="1"/>
  <c r="L22" i="18"/>
  <c r="K22" i="18"/>
  <c r="H22" i="18"/>
  <c r="I22" i="18" s="1"/>
  <c r="L21" i="18"/>
  <c r="K21" i="18"/>
  <c r="H21" i="18"/>
  <c r="I21" i="18" s="1"/>
  <c r="L20" i="18"/>
  <c r="K20" i="18"/>
  <c r="H20" i="18"/>
  <c r="I20" i="18" s="1"/>
  <c r="L19" i="18"/>
  <c r="K19" i="18"/>
  <c r="H19" i="18"/>
  <c r="I19" i="18" s="1"/>
  <c r="L18" i="18"/>
  <c r="K18" i="18"/>
  <c r="H18" i="18"/>
  <c r="I18" i="18" s="1"/>
  <c r="L17" i="18"/>
  <c r="K17" i="18"/>
  <c r="H17" i="18"/>
  <c r="I17" i="18" s="1"/>
  <c r="L16" i="18"/>
  <c r="K16" i="18"/>
  <c r="H16" i="18"/>
  <c r="I16" i="18" s="1"/>
  <c r="L15" i="18"/>
  <c r="K15" i="18"/>
  <c r="H15" i="18"/>
  <c r="I15" i="18" s="1"/>
  <c r="L14" i="18"/>
  <c r="K14" i="18"/>
  <c r="H14" i="18"/>
  <c r="I14" i="18" s="1"/>
  <c r="L13" i="18"/>
  <c r="K13" i="18"/>
  <c r="H13" i="18"/>
  <c r="I13" i="18" s="1"/>
  <c r="L12" i="18"/>
  <c r="K12" i="18"/>
  <c r="H12" i="18"/>
  <c r="I12" i="18" s="1"/>
  <c r="M11" i="18"/>
  <c r="L11" i="18"/>
  <c r="K11" i="18"/>
  <c r="H11" i="18"/>
  <c r="I11" i="18" s="1"/>
  <c r="M10" i="18"/>
  <c r="L10" i="18"/>
  <c r="K10" i="18"/>
  <c r="H10" i="18"/>
  <c r="I10" i="18" s="1"/>
  <c r="M9" i="18"/>
  <c r="L9" i="18"/>
  <c r="K9" i="18"/>
  <c r="H9" i="18"/>
  <c r="I9" i="18" s="1"/>
  <c r="M8" i="18"/>
  <c r="L8" i="18"/>
  <c r="K8" i="18"/>
  <c r="H8" i="18"/>
  <c r="I8" i="18" s="1"/>
  <c r="M7" i="18"/>
  <c r="L7" i="18"/>
  <c r="K7" i="18"/>
  <c r="H7" i="18"/>
  <c r="I7" i="18" s="1"/>
  <c r="M6" i="18"/>
  <c r="L6" i="18"/>
  <c r="K6" i="18"/>
  <c r="H6" i="18"/>
  <c r="I6" i="18" s="1"/>
  <c r="M5" i="18"/>
  <c r="L5" i="18"/>
  <c r="K5" i="18"/>
  <c r="H5" i="18"/>
  <c r="I5" i="18" s="1"/>
  <c r="M4" i="18"/>
  <c r="L4" i="18"/>
  <c r="K4" i="18"/>
  <c r="H4" i="18"/>
  <c r="I4" i="18" s="1"/>
  <c r="M3" i="18"/>
  <c r="L3" i="18"/>
  <c r="K3" i="18"/>
  <c r="H3" i="18"/>
  <c r="I3" i="18" s="1"/>
  <c r="M2" i="18"/>
  <c r="L2" i="18"/>
  <c r="K2" i="18"/>
  <c r="H2" i="18"/>
  <c r="B753" i="17"/>
  <c r="L750" i="17"/>
  <c r="K750" i="17"/>
  <c r="H750" i="17"/>
  <c r="I750" i="17" s="1"/>
  <c r="L749" i="17"/>
  <c r="K749" i="17"/>
  <c r="H749" i="17"/>
  <c r="I749" i="17" s="1"/>
  <c r="L748" i="17"/>
  <c r="K748" i="17"/>
  <c r="H748" i="17"/>
  <c r="I748" i="17" s="1"/>
  <c r="L747" i="17"/>
  <c r="K747" i="17"/>
  <c r="H747" i="17"/>
  <c r="I747" i="17" s="1"/>
  <c r="L746" i="17"/>
  <c r="K746" i="17"/>
  <c r="H746" i="17"/>
  <c r="I746" i="17" s="1"/>
  <c r="L745" i="17"/>
  <c r="K745" i="17"/>
  <c r="H745" i="17"/>
  <c r="I745" i="17" s="1"/>
  <c r="L744" i="17"/>
  <c r="K744" i="17"/>
  <c r="H744" i="17"/>
  <c r="I744" i="17" s="1"/>
  <c r="L743" i="17"/>
  <c r="K743" i="17"/>
  <c r="H743" i="17"/>
  <c r="I743" i="17" s="1"/>
  <c r="L742" i="17"/>
  <c r="K742" i="17"/>
  <c r="H742" i="17"/>
  <c r="I742" i="17" s="1"/>
  <c r="L741" i="17"/>
  <c r="K741" i="17"/>
  <c r="H741" i="17"/>
  <c r="I741" i="17" s="1"/>
  <c r="L740" i="17"/>
  <c r="K740" i="17"/>
  <c r="H740" i="17"/>
  <c r="I740" i="17" s="1"/>
  <c r="L739" i="17"/>
  <c r="K739" i="17"/>
  <c r="H739" i="17"/>
  <c r="I739" i="17" s="1"/>
  <c r="L738" i="17"/>
  <c r="K738" i="17"/>
  <c r="H738" i="17"/>
  <c r="I738" i="17" s="1"/>
  <c r="L737" i="17"/>
  <c r="K737" i="17"/>
  <c r="H737" i="17"/>
  <c r="I737" i="17" s="1"/>
  <c r="L736" i="17"/>
  <c r="K736" i="17"/>
  <c r="H736" i="17"/>
  <c r="I736" i="17" s="1"/>
  <c r="L735" i="17"/>
  <c r="K735" i="17"/>
  <c r="H735" i="17"/>
  <c r="I735" i="17" s="1"/>
  <c r="L734" i="17"/>
  <c r="K734" i="17"/>
  <c r="H734" i="17"/>
  <c r="I734" i="17" s="1"/>
  <c r="L733" i="17"/>
  <c r="K733" i="17"/>
  <c r="H733" i="17"/>
  <c r="I733" i="17" s="1"/>
  <c r="L732" i="17"/>
  <c r="K732" i="17"/>
  <c r="H732" i="17"/>
  <c r="I732" i="17" s="1"/>
  <c r="L731" i="17"/>
  <c r="K731" i="17"/>
  <c r="H731" i="17"/>
  <c r="I731" i="17" s="1"/>
  <c r="L730" i="17"/>
  <c r="K730" i="17"/>
  <c r="H730" i="17"/>
  <c r="I730" i="17" s="1"/>
  <c r="L729" i="17"/>
  <c r="K729" i="17"/>
  <c r="H729" i="17"/>
  <c r="I729" i="17" s="1"/>
  <c r="L728" i="17"/>
  <c r="K728" i="17"/>
  <c r="H728" i="17"/>
  <c r="I728" i="17" s="1"/>
  <c r="L727" i="17"/>
  <c r="K727" i="17"/>
  <c r="H727" i="17"/>
  <c r="I727" i="17" s="1"/>
  <c r="L726" i="17"/>
  <c r="K726" i="17"/>
  <c r="H726" i="17"/>
  <c r="I726" i="17" s="1"/>
  <c r="L725" i="17"/>
  <c r="K725" i="17"/>
  <c r="H725" i="17"/>
  <c r="I725" i="17" s="1"/>
  <c r="L724" i="17"/>
  <c r="K724" i="17"/>
  <c r="H724" i="17"/>
  <c r="I724" i="17" s="1"/>
  <c r="L723" i="17"/>
  <c r="K723" i="17"/>
  <c r="H723" i="17"/>
  <c r="I723" i="17" s="1"/>
  <c r="L722" i="17"/>
  <c r="K722" i="17"/>
  <c r="H722" i="17"/>
  <c r="I722" i="17" s="1"/>
  <c r="L721" i="17"/>
  <c r="K721" i="17"/>
  <c r="H721" i="17"/>
  <c r="I721" i="17" s="1"/>
  <c r="L720" i="17"/>
  <c r="K720" i="17"/>
  <c r="H720" i="17"/>
  <c r="I720" i="17" s="1"/>
  <c r="L719" i="17"/>
  <c r="K719" i="17"/>
  <c r="H719" i="17"/>
  <c r="I719" i="17" s="1"/>
  <c r="L718" i="17"/>
  <c r="K718" i="17"/>
  <c r="H718" i="17"/>
  <c r="I718" i="17" s="1"/>
  <c r="L717" i="17"/>
  <c r="K717" i="17"/>
  <c r="H717" i="17"/>
  <c r="I717" i="17" s="1"/>
  <c r="L716" i="17"/>
  <c r="K716" i="17"/>
  <c r="H716" i="17"/>
  <c r="I716" i="17" s="1"/>
  <c r="L715" i="17"/>
  <c r="K715" i="17"/>
  <c r="H715" i="17"/>
  <c r="I715" i="17" s="1"/>
  <c r="L714" i="17"/>
  <c r="K714" i="17"/>
  <c r="H714" i="17"/>
  <c r="I714" i="17" s="1"/>
  <c r="L713" i="17"/>
  <c r="K713" i="17"/>
  <c r="H713" i="17"/>
  <c r="I713" i="17" s="1"/>
  <c r="L712" i="17"/>
  <c r="K712" i="17"/>
  <c r="H712" i="17"/>
  <c r="I712" i="17" s="1"/>
  <c r="L711" i="17"/>
  <c r="K711" i="17"/>
  <c r="H711" i="17"/>
  <c r="I711" i="17" s="1"/>
  <c r="L710" i="17"/>
  <c r="K710" i="17"/>
  <c r="H710" i="17"/>
  <c r="I710" i="17" s="1"/>
  <c r="L709" i="17"/>
  <c r="K709" i="17"/>
  <c r="H709" i="17"/>
  <c r="I709" i="17" s="1"/>
  <c r="L708" i="17"/>
  <c r="K708" i="17"/>
  <c r="H708" i="17"/>
  <c r="I708" i="17" s="1"/>
  <c r="L707" i="17"/>
  <c r="K707" i="17"/>
  <c r="H707" i="17"/>
  <c r="I707" i="17" s="1"/>
  <c r="L706" i="17"/>
  <c r="K706" i="17"/>
  <c r="H706" i="17"/>
  <c r="I706" i="17" s="1"/>
  <c r="L705" i="17"/>
  <c r="K705" i="17"/>
  <c r="H705" i="17"/>
  <c r="I705" i="17" s="1"/>
  <c r="L704" i="17"/>
  <c r="K704" i="17"/>
  <c r="H704" i="17"/>
  <c r="I704" i="17" s="1"/>
  <c r="L703" i="17"/>
  <c r="K703" i="17"/>
  <c r="H703" i="17"/>
  <c r="I703" i="17" s="1"/>
  <c r="L702" i="17"/>
  <c r="K702" i="17"/>
  <c r="H702" i="17"/>
  <c r="I702" i="17" s="1"/>
  <c r="L701" i="17"/>
  <c r="K701" i="17"/>
  <c r="H701" i="17"/>
  <c r="I701" i="17" s="1"/>
  <c r="L700" i="17"/>
  <c r="K700" i="17"/>
  <c r="H700" i="17"/>
  <c r="I700" i="17" s="1"/>
  <c r="L699" i="17"/>
  <c r="K699" i="17"/>
  <c r="H699" i="17"/>
  <c r="I699" i="17" s="1"/>
  <c r="L698" i="17"/>
  <c r="K698" i="17"/>
  <c r="H698" i="17"/>
  <c r="I698" i="17" s="1"/>
  <c r="L697" i="17"/>
  <c r="K697" i="17"/>
  <c r="H697" i="17"/>
  <c r="I697" i="17" s="1"/>
  <c r="L696" i="17"/>
  <c r="K696" i="17"/>
  <c r="H696" i="17"/>
  <c r="I696" i="17" s="1"/>
  <c r="L695" i="17"/>
  <c r="K695" i="17"/>
  <c r="H695" i="17"/>
  <c r="I695" i="17" s="1"/>
  <c r="L694" i="17"/>
  <c r="K694" i="17"/>
  <c r="H694" i="17"/>
  <c r="I694" i="17" s="1"/>
  <c r="L693" i="17"/>
  <c r="K693" i="17"/>
  <c r="H693" i="17"/>
  <c r="I693" i="17" s="1"/>
  <c r="L692" i="17"/>
  <c r="K692" i="17"/>
  <c r="H692" i="17"/>
  <c r="I692" i="17" s="1"/>
  <c r="L691" i="17"/>
  <c r="K691" i="17"/>
  <c r="H691" i="17"/>
  <c r="I691" i="17" s="1"/>
  <c r="L690" i="17"/>
  <c r="K690" i="17"/>
  <c r="H690" i="17"/>
  <c r="I690" i="17" s="1"/>
  <c r="L689" i="17"/>
  <c r="K689" i="17"/>
  <c r="H689" i="17"/>
  <c r="I689" i="17" s="1"/>
  <c r="L688" i="17"/>
  <c r="K688" i="17"/>
  <c r="H688" i="17"/>
  <c r="I688" i="17" s="1"/>
  <c r="L687" i="17"/>
  <c r="K687" i="17"/>
  <c r="H687" i="17"/>
  <c r="I687" i="17" s="1"/>
  <c r="L686" i="17"/>
  <c r="K686" i="17"/>
  <c r="H686" i="17"/>
  <c r="I686" i="17" s="1"/>
  <c r="L685" i="17"/>
  <c r="K685" i="17"/>
  <c r="H685" i="17"/>
  <c r="I685" i="17" s="1"/>
  <c r="L684" i="17"/>
  <c r="K684" i="17"/>
  <c r="H684" i="17"/>
  <c r="I684" i="17" s="1"/>
  <c r="L683" i="17"/>
  <c r="K683" i="17"/>
  <c r="H683" i="17"/>
  <c r="I683" i="17" s="1"/>
  <c r="L682" i="17"/>
  <c r="K682" i="17"/>
  <c r="H682" i="17"/>
  <c r="I682" i="17" s="1"/>
  <c r="L681" i="17"/>
  <c r="K681" i="17"/>
  <c r="H681" i="17"/>
  <c r="I681" i="17" s="1"/>
  <c r="L680" i="17"/>
  <c r="K680" i="17"/>
  <c r="H680" i="17"/>
  <c r="I680" i="17" s="1"/>
  <c r="L679" i="17"/>
  <c r="K679" i="17"/>
  <c r="H679" i="17"/>
  <c r="I679" i="17" s="1"/>
  <c r="L678" i="17"/>
  <c r="K678" i="17"/>
  <c r="H678" i="17"/>
  <c r="I678" i="17" s="1"/>
  <c r="L677" i="17"/>
  <c r="K677" i="17"/>
  <c r="H677" i="17"/>
  <c r="I677" i="17" s="1"/>
  <c r="L676" i="17"/>
  <c r="K676" i="17"/>
  <c r="H676" i="17"/>
  <c r="I676" i="17" s="1"/>
  <c r="L675" i="17"/>
  <c r="K675" i="17"/>
  <c r="H675" i="17"/>
  <c r="I675" i="17" s="1"/>
  <c r="L674" i="17"/>
  <c r="K674" i="17"/>
  <c r="H674" i="17"/>
  <c r="I674" i="17" s="1"/>
  <c r="L673" i="17"/>
  <c r="K673" i="17"/>
  <c r="H673" i="17"/>
  <c r="I673" i="17" s="1"/>
  <c r="L672" i="17"/>
  <c r="K672" i="17"/>
  <c r="H672" i="17"/>
  <c r="I672" i="17" s="1"/>
  <c r="L671" i="17"/>
  <c r="K671" i="17"/>
  <c r="H671" i="17"/>
  <c r="I671" i="17" s="1"/>
  <c r="L670" i="17"/>
  <c r="K670" i="17"/>
  <c r="H670" i="17"/>
  <c r="I670" i="17" s="1"/>
  <c r="L669" i="17"/>
  <c r="K669" i="17"/>
  <c r="H669" i="17"/>
  <c r="I669" i="17" s="1"/>
  <c r="L668" i="17"/>
  <c r="K668" i="17"/>
  <c r="H668" i="17"/>
  <c r="I668" i="17" s="1"/>
  <c r="L667" i="17"/>
  <c r="K667" i="17"/>
  <c r="H667" i="17"/>
  <c r="I667" i="17" s="1"/>
  <c r="L666" i="17"/>
  <c r="K666" i="17"/>
  <c r="H666" i="17"/>
  <c r="I666" i="17" s="1"/>
  <c r="L665" i="17"/>
  <c r="K665" i="17"/>
  <c r="H665" i="17"/>
  <c r="I665" i="17" s="1"/>
  <c r="L664" i="17"/>
  <c r="K664" i="17"/>
  <c r="H664" i="17"/>
  <c r="I664" i="17" s="1"/>
  <c r="L663" i="17"/>
  <c r="K663" i="17"/>
  <c r="H663" i="17"/>
  <c r="I663" i="17" s="1"/>
  <c r="L662" i="17"/>
  <c r="K662" i="17"/>
  <c r="H662" i="17"/>
  <c r="I662" i="17" s="1"/>
  <c r="L661" i="17"/>
  <c r="K661" i="17"/>
  <c r="H661" i="17"/>
  <c r="I661" i="17" s="1"/>
  <c r="L660" i="17"/>
  <c r="K660" i="17"/>
  <c r="H660" i="17"/>
  <c r="I660" i="17" s="1"/>
  <c r="L659" i="17"/>
  <c r="K659" i="17"/>
  <c r="H659" i="17"/>
  <c r="I659" i="17" s="1"/>
  <c r="L658" i="17"/>
  <c r="K658" i="17"/>
  <c r="H658" i="17"/>
  <c r="I658" i="17" s="1"/>
  <c r="L657" i="17"/>
  <c r="K657" i="17"/>
  <c r="H657" i="17"/>
  <c r="I657" i="17" s="1"/>
  <c r="L656" i="17"/>
  <c r="K656" i="17"/>
  <c r="H656" i="17"/>
  <c r="I656" i="17" s="1"/>
  <c r="L655" i="17"/>
  <c r="K655" i="17"/>
  <c r="H655" i="17"/>
  <c r="I655" i="17" s="1"/>
  <c r="L654" i="17"/>
  <c r="K654" i="17"/>
  <c r="H654" i="17"/>
  <c r="I654" i="17" s="1"/>
  <c r="L653" i="17"/>
  <c r="K653" i="17"/>
  <c r="H653" i="17"/>
  <c r="I653" i="17" s="1"/>
  <c r="L652" i="17"/>
  <c r="K652" i="17"/>
  <c r="H652" i="17"/>
  <c r="I652" i="17" s="1"/>
  <c r="L651" i="17"/>
  <c r="K651" i="17"/>
  <c r="H651" i="17"/>
  <c r="I651" i="17" s="1"/>
  <c r="L650" i="17"/>
  <c r="K650" i="17"/>
  <c r="H650" i="17"/>
  <c r="I650" i="17" s="1"/>
  <c r="L649" i="17"/>
  <c r="K649" i="17"/>
  <c r="H649" i="17"/>
  <c r="I649" i="17" s="1"/>
  <c r="L648" i="17"/>
  <c r="K648" i="17"/>
  <c r="H648" i="17"/>
  <c r="I648" i="17" s="1"/>
  <c r="L647" i="17"/>
  <c r="K647" i="17"/>
  <c r="H647" i="17"/>
  <c r="I647" i="17" s="1"/>
  <c r="L646" i="17"/>
  <c r="K646" i="17"/>
  <c r="H646" i="17"/>
  <c r="I646" i="17" s="1"/>
  <c r="L645" i="17"/>
  <c r="K645" i="17"/>
  <c r="H645" i="17"/>
  <c r="I645" i="17" s="1"/>
  <c r="L644" i="17"/>
  <c r="K644" i="17"/>
  <c r="H644" i="17"/>
  <c r="I644" i="17" s="1"/>
  <c r="L643" i="17"/>
  <c r="K643" i="17"/>
  <c r="H643" i="17"/>
  <c r="I643" i="17" s="1"/>
  <c r="L642" i="17"/>
  <c r="K642" i="17"/>
  <c r="H642" i="17"/>
  <c r="I642" i="17" s="1"/>
  <c r="L641" i="17"/>
  <c r="K641" i="17"/>
  <c r="H641" i="17"/>
  <c r="I641" i="17" s="1"/>
  <c r="L640" i="17"/>
  <c r="K640" i="17"/>
  <c r="H640" i="17"/>
  <c r="I640" i="17" s="1"/>
  <c r="L639" i="17"/>
  <c r="K639" i="17"/>
  <c r="H639" i="17"/>
  <c r="I639" i="17" s="1"/>
  <c r="L638" i="17"/>
  <c r="K638" i="17"/>
  <c r="H638" i="17"/>
  <c r="I638" i="17" s="1"/>
  <c r="L637" i="17"/>
  <c r="K637" i="17"/>
  <c r="H637" i="17"/>
  <c r="I637" i="17" s="1"/>
  <c r="L636" i="17"/>
  <c r="K636" i="17"/>
  <c r="H636" i="17"/>
  <c r="I636" i="17" s="1"/>
  <c r="L635" i="17"/>
  <c r="K635" i="17"/>
  <c r="H635" i="17"/>
  <c r="I635" i="17" s="1"/>
  <c r="L634" i="17"/>
  <c r="K634" i="17"/>
  <c r="H634" i="17"/>
  <c r="I634" i="17" s="1"/>
  <c r="L633" i="17"/>
  <c r="K633" i="17"/>
  <c r="H633" i="17"/>
  <c r="I633" i="17" s="1"/>
  <c r="L632" i="17"/>
  <c r="K632" i="17"/>
  <c r="H632" i="17"/>
  <c r="I632" i="17" s="1"/>
  <c r="L631" i="17"/>
  <c r="K631" i="17"/>
  <c r="H631" i="17"/>
  <c r="I631" i="17" s="1"/>
  <c r="L630" i="17"/>
  <c r="K630" i="17"/>
  <c r="H630" i="17"/>
  <c r="I630" i="17" s="1"/>
  <c r="L629" i="17"/>
  <c r="K629" i="17"/>
  <c r="H629" i="17"/>
  <c r="I629" i="17" s="1"/>
  <c r="L628" i="17"/>
  <c r="K628" i="17"/>
  <c r="H628" i="17"/>
  <c r="I628" i="17" s="1"/>
  <c r="L627" i="17"/>
  <c r="K627" i="17"/>
  <c r="H627" i="17"/>
  <c r="I627" i="17" s="1"/>
  <c r="L626" i="17"/>
  <c r="K626" i="17"/>
  <c r="H626" i="17"/>
  <c r="I626" i="17" s="1"/>
  <c r="L625" i="17"/>
  <c r="K625" i="17"/>
  <c r="H625" i="17"/>
  <c r="I625" i="17" s="1"/>
  <c r="L624" i="17"/>
  <c r="K624" i="17"/>
  <c r="H624" i="17"/>
  <c r="I624" i="17" s="1"/>
  <c r="L623" i="17"/>
  <c r="K623" i="17"/>
  <c r="H623" i="17"/>
  <c r="I623" i="17" s="1"/>
  <c r="L622" i="17"/>
  <c r="K622" i="17"/>
  <c r="H622" i="17"/>
  <c r="I622" i="17" s="1"/>
  <c r="L621" i="17"/>
  <c r="K621" i="17"/>
  <c r="H621" i="17"/>
  <c r="I621" i="17" s="1"/>
  <c r="L620" i="17"/>
  <c r="K620" i="17"/>
  <c r="H620" i="17"/>
  <c r="I620" i="17" s="1"/>
  <c r="L619" i="17"/>
  <c r="K619" i="17"/>
  <c r="H619" i="17"/>
  <c r="I619" i="17" s="1"/>
  <c r="L618" i="17"/>
  <c r="K618" i="17"/>
  <c r="H618" i="17"/>
  <c r="I618" i="17" s="1"/>
  <c r="L617" i="17"/>
  <c r="K617" i="17"/>
  <c r="H617" i="17"/>
  <c r="I617" i="17" s="1"/>
  <c r="L616" i="17"/>
  <c r="K616" i="17"/>
  <c r="H616" i="17"/>
  <c r="I616" i="17" s="1"/>
  <c r="L615" i="17"/>
  <c r="K615" i="17"/>
  <c r="H615" i="17"/>
  <c r="I615" i="17" s="1"/>
  <c r="L614" i="17"/>
  <c r="K614" i="17"/>
  <c r="H614" i="17"/>
  <c r="I614" i="17" s="1"/>
  <c r="L613" i="17"/>
  <c r="K613" i="17"/>
  <c r="H613" i="17"/>
  <c r="I613" i="17" s="1"/>
  <c r="L612" i="17"/>
  <c r="K612" i="17"/>
  <c r="H612" i="17"/>
  <c r="I612" i="17" s="1"/>
  <c r="L611" i="17"/>
  <c r="K611" i="17"/>
  <c r="H611" i="17"/>
  <c r="I611" i="17" s="1"/>
  <c r="L610" i="17"/>
  <c r="K610" i="17"/>
  <c r="H610" i="17"/>
  <c r="I610" i="17" s="1"/>
  <c r="L609" i="17"/>
  <c r="K609" i="17"/>
  <c r="H609" i="17"/>
  <c r="I609" i="17" s="1"/>
  <c r="L608" i="17"/>
  <c r="K608" i="17"/>
  <c r="H608" i="17"/>
  <c r="I608" i="17" s="1"/>
  <c r="L607" i="17"/>
  <c r="K607" i="17"/>
  <c r="H607" i="17"/>
  <c r="I607" i="17" s="1"/>
  <c r="L606" i="17"/>
  <c r="K606" i="17"/>
  <c r="H606" i="17"/>
  <c r="I606" i="17" s="1"/>
  <c r="L605" i="17"/>
  <c r="K605" i="17"/>
  <c r="H605" i="17"/>
  <c r="I605" i="17" s="1"/>
  <c r="L604" i="17"/>
  <c r="K604" i="17"/>
  <c r="H604" i="17"/>
  <c r="I604" i="17" s="1"/>
  <c r="L603" i="17"/>
  <c r="K603" i="17"/>
  <c r="H603" i="17"/>
  <c r="I603" i="17" s="1"/>
  <c r="L602" i="17"/>
  <c r="K602" i="17"/>
  <c r="H602" i="17"/>
  <c r="I602" i="17" s="1"/>
  <c r="L601" i="17"/>
  <c r="K601" i="17"/>
  <c r="H601" i="17"/>
  <c r="I601" i="17" s="1"/>
  <c r="L600" i="17"/>
  <c r="K600" i="17"/>
  <c r="H600" i="17"/>
  <c r="I600" i="17" s="1"/>
  <c r="L599" i="17"/>
  <c r="K599" i="17"/>
  <c r="H599" i="17"/>
  <c r="I599" i="17" s="1"/>
  <c r="L598" i="17"/>
  <c r="K598" i="17"/>
  <c r="H598" i="17"/>
  <c r="I598" i="17" s="1"/>
  <c r="L597" i="17"/>
  <c r="K597" i="17"/>
  <c r="H597" i="17"/>
  <c r="I597" i="17" s="1"/>
  <c r="L596" i="17"/>
  <c r="K596" i="17"/>
  <c r="H596" i="17"/>
  <c r="I596" i="17" s="1"/>
  <c r="L595" i="17"/>
  <c r="K595" i="17"/>
  <c r="H595" i="17"/>
  <c r="I595" i="17" s="1"/>
  <c r="L594" i="17"/>
  <c r="K594" i="17"/>
  <c r="H594" i="17"/>
  <c r="I594" i="17" s="1"/>
  <c r="L593" i="17"/>
  <c r="K593" i="17"/>
  <c r="H593" i="17"/>
  <c r="I593" i="17" s="1"/>
  <c r="L592" i="17"/>
  <c r="K592" i="17"/>
  <c r="H592" i="17"/>
  <c r="I592" i="17" s="1"/>
  <c r="L591" i="17"/>
  <c r="K591" i="17"/>
  <c r="H591" i="17"/>
  <c r="I591" i="17" s="1"/>
  <c r="L590" i="17"/>
  <c r="K590" i="17"/>
  <c r="H590" i="17"/>
  <c r="I590" i="17" s="1"/>
  <c r="L589" i="17"/>
  <c r="K589" i="17"/>
  <c r="H589" i="17"/>
  <c r="I589" i="17" s="1"/>
  <c r="L588" i="17"/>
  <c r="K588" i="17"/>
  <c r="H588" i="17"/>
  <c r="I588" i="17" s="1"/>
  <c r="L587" i="17"/>
  <c r="K587" i="17"/>
  <c r="H587" i="17"/>
  <c r="I587" i="17" s="1"/>
  <c r="L586" i="17"/>
  <c r="K586" i="17"/>
  <c r="H586" i="17"/>
  <c r="I586" i="17" s="1"/>
  <c r="L585" i="17"/>
  <c r="K585" i="17"/>
  <c r="H585" i="17"/>
  <c r="I585" i="17" s="1"/>
  <c r="L584" i="17"/>
  <c r="K584" i="17"/>
  <c r="H584" i="17"/>
  <c r="I584" i="17" s="1"/>
  <c r="L583" i="17"/>
  <c r="K583" i="17"/>
  <c r="H583" i="17"/>
  <c r="I583" i="17" s="1"/>
  <c r="L582" i="17"/>
  <c r="K582" i="17"/>
  <c r="H582" i="17"/>
  <c r="I582" i="17" s="1"/>
  <c r="L581" i="17"/>
  <c r="K581" i="17"/>
  <c r="H581" i="17"/>
  <c r="I581" i="17" s="1"/>
  <c r="L580" i="17"/>
  <c r="K580" i="17"/>
  <c r="H580" i="17"/>
  <c r="I580" i="17" s="1"/>
  <c r="L579" i="17"/>
  <c r="K579" i="17"/>
  <c r="H579" i="17"/>
  <c r="I579" i="17" s="1"/>
  <c r="L578" i="17"/>
  <c r="K578" i="17"/>
  <c r="H578" i="17"/>
  <c r="I578" i="17" s="1"/>
  <c r="L577" i="17"/>
  <c r="K577" i="17"/>
  <c r="H577" i="17"/>
  <c r="I577" i="17" s="1"/>
  <c r="L576" i="17"/>
  <c r="K576" i="17"/>
  <c r="H576" i="17"/>
  <c r="I576" i="17" s="1"/>
  <c r="L575" i="17"/>
  <c r="K575" i="17"/>
  <c r="H575" i="17"/>
  <c r="I575" i="17" s="1"/>
  <c r="L574" i="17"/>
  <c r="K574" i="17"/>
  <c r="H574" i="17"/>
  <c r="I574" i="17" s="1"/>
  <c r="L573" i="17"/>
  <c r="K573" i="17"/>
  <c r="H573" i="17"/>
  <c r="I573" i="17" s="1"/>
  <c r="L572" i="17"/>
  <c r="K572" i="17"/>
  <c r="H572" i="17"/>
  <c r="I572" i="17" s="1"/>
  <c r="L571" i="17"/>
  <c r="K571" i="17"/>
  <c r="H571" i="17"/>
  <c r="I571" i="17" s="1"/>
  <c r="L570" i="17"/>
  <c r="K570" i="17"/>
  <c r="H570" i="17"/>
  <c r="I570" i="17" s="1"/>
  <c r="L569" i="17"/>
  <c r="K569" i="17"/>
  <c r="H569" i="17"/>
  <c r="I569" i="17" s="1"/>
  <c r="L568" i="17"/>
  <c r="K568" i="17"/>
  <c r="H568" i="17"/>
  <c r="I568" i="17" s="1"/>
  <c r="L567" i="17"/>
  <c r="K567" i="17"/>
  <c r="H567" i="17"/>
  <c r="I567" i="17" s="1"/>
  <c r="L566" i="17"/>
  <c r="K566" i="17"/>
  <c r="H566" i="17"/>
  <c r="I566" i="17" s="1"/>
  <c r="L565" i="17"/>
  <c r="K565" i="17"/>
  <c r="H565" i="17"/>
  <c r="I565" i="17" s="1"/>
  <c r="L564" i="17"/>
  <c r="K564" i="17"/>
  <c r="H564" i="17"/>
  <c r="I564" i="17" s="1"/>
  <c r="L563" i="17"/>
  <c r="K563" i="17"/>
  <c r="H563" i="17"/>
  <c r="I563" i="17" s="1"/>
  <c r="L562" i="17"/>
  <c r="K562" i="17"/>
  <c r="H562" i="17"/>
  <c r="I562" i="17" s="1"/>
  <c r="L561" i="17"/>
  <c r="K561" i="17"/>
  <c r="H561" i="17"/>
  <c r="I561" i="17" s="1"/>
  <c r="L560" i="17"/>
  <c r="K560" i="17"/>
  <c r="H560" i="17"/>
  <c r="I560" i="17" s="1"/>
  <c r="L559" i="17"/>
  <c r="K559" i="17"/>
  <c r="H559" i="17"/>
  <c r="I559" i="17" s="1"/>
  <c r="L558" i="17"/>
  <c r="K558" i="17"/>
  <c r="H558" i="17"/>
  <c r="I558" i="17" s="1"/>
  <c r="L557" i="17"/>
  <c r="K557" i="17"/>
  <c r="H557" i="17"/>
  <c r="I557" i="17" s="1"/>
  <c r="L556" i="17"/>
  <c r="K556" i="17"/>
  <c r="H556" i="17"/>
  <c r="I556" i="17" s="1"/>
  <c r="L555" i="17"/>
  <c r="K555" i="17"/>
  <c r="H555" i="17"/>
  <c r="I555" i="17" s="1"/>
  <c r="L554" i="17"/>
  <c r="K554" i="17"/>
  <c r="H554" i="17"/>
  <c r="I554" i="17" s="1"/>
  <c r="L553" i="17"/>
  <c r="K553" i="17"/>
  <c r="H553" i="17"/>
  <c r="I553" i="17" s="1"/>
  <c r="L552" i="17"/>
  <c r="K552" i="17"/>
  <c r="H552" i="17"/>
  <c r="I552" i="17" s="1"/>
  <c r="L551" i="17"/>
  <c r="K551" i="17"/>
  <c r="H551" i="17"/>
  <c r="I551" i="17" s="1"/>
  <c r="L550" i="17"/>
  <c r="K550" i="17"/>
  <c r="H550" i="17"/>
  <c r="I550" i="17" s="1"/>
  <c r="L549" i="17"/>
  <c r="K549" i="17"/>
  <c r="H549" i="17"/>
  <c r="I549" i="17" s="1"/>
  <c r="L548" i="17"/>
  <c r="K548" i="17"/>
  <c r="H548" i="17"/>
  <c r="I548" i="17" s="1"/>
  <c r="L547" i="17"/>
  <c r="K547" i="17"/>
  <c r="H547" i="17"/>
  <c r="I547" i="17" s="1"/>
  <c r="L546" i="17"/>
  <c r="K546" i="17"/>
  <c r="H546" i="17"/>
  <c r="I546" i="17" s="1"/>
  <c r="L545" i="17"/>
  <c r="K545" i="17"/>
  <c r="H545" i="17"/>
  <c r="I545" i="17" s="1"/>
  <c r="L544" i="17"/>
  <c r="K544" i="17"/>
  <c r="H544" i="17"/>
  <c r="I544" i="17" s="1"/>
  <c r="L543" i="17"/>
  <c r="K543" i="17"/>
  <c r="H543" i="17"/>
  <c r="I543" i="17" s="1"/>
  <c r="L542" i="17"/>
  <c r="K542" i="17"/>
  <c r="H542" i="17"/>
  <c r="I542" i="17" s="1"/>
  <c r="L541" i="17"/>
  <c r="K541" i="17"/>
  <c r="H541" i="17"/>
  <c r="I541" i="17" s="1"/>
  <c r="L540" i="17"/>
  <c r="K540" i="17"/>
  <c r="H540" i="17"/>
  <c r="I540" i="17" s="1"/>
  <c r="L539" i="17"/>
  <c r="K539" i="17"/>
  <c r="H539" i="17"/>
  <c r="I539" i="17" s="1"/>
  <c r="L538" i="17"/>
  <c r="K538" i="17"/>
  <c r="H538" i="17"/>
  <c r="I538" i="17" s="1"/>
  <c r="L537" i="17"/>
  <c r="K537" i="17"/>
  <c r="H537" i="17"/>
  <c r="I537" i="17" s="1"/>
  <c r="L536" i="17"/>
  <c r="K536" i="17"/>
  <c r="H536" i="17"/>
  <c r="I536" i="17" s="1"/>
  <c r="L535" i="17"/>
  <c r="K535" i="17"/>
  <c r="H535" i="17"/>
  <c r="I535" i="17" s="1"/>
  <c r="L534" i="17"/>
  <c r="K534" i="17"/>
  <c r="H534" i="17"/>
  <c r="I534" i="17" s="1"/>
  <c r="L533" i="17"/>
  <c r="K533" i="17"/>
  <c r="H533" i="17"/>
  <c r="I533" i="17" s="1"/>
  <c r="L532" i="17"/>
  <c r="K532" i="17"/>
  <c r="H532" i="17"/>
  <c r="I532" i="17" s="1"/>
  <c r="L531" i="17"/>
  <c r="K531" i="17"/>
  <c r="H531" i="17"/>
  <c r="I531" i="17" s="1"/>
  <c r="L530" i="17"/>
  <c r="K530" i="17"/>
  <c r="H530" i="17"/>
  <c r="I530" i="17" s="1"/>
  <c r="L529" i="17"/>
  <c r="K529" i="17"/>
  <c r="H529" i="17"/>
  <c r="I529" i="17" s="1"/>
  <c r="L528" i="17"/>
  <c r="K528" i="17"/>
  <c r="H528" i="17"/>
  <c r="I528" i="17" s="1"/>
  <c r="L527" i="17"/>
  <c r="K527" i="17"/>
  <c r="H527" i="17"/>
  <c r="I527" i="17" s="1"/>
  <c r="L526" i="17"/>
  <c r="K526" i="17"/>
  <c r="H526" i="17"/>
  <c r="I526" i="17" s="1"/>
  <c r="L525" i="17"/>
  <c r="K525" i="17"/>
  <c r="H525" i="17"/>
  <c r="I525" i="17" s="1"/>
  <c r="L524" i="17"/>
  <c r="K524" i="17"/>
  <c r="H524" i="17"/>
  <c r="I524" i="17" s="1"/>
  <c r="L523" i="17"/>
  <c r="K523" i="17"/>
  <c r="H523" i="17"/>
  <c r="I523" i="17" s="1"/>
  <c r="L522" i="17"/>
  <c r="K522" i="17"/>
  <c r="H522" i="17"/>
  <c r="I522" i="17" s="1"/>
  <c r="L521" i="17"/>
  <c r="K521" i="17"/>
  <c r="H521" i="17"/>
  <c r="I521" i="17" s="1"/>
  <c r="L520" i="17"/>
  <c r="K520" i="17"/>
  <c r="H520" i="17"/>
  <c r="I520" i="17" s="1"/>
  <c r="L519" i="17"/>
  <c r="K519" i="17"/>
  <c r="H519" i="17"/>
  <c r="I519" i="17" s="1"/>
  <c r="L518" i="17"/>
  <c r="K518" i="17"/>
  <c r="H518" i="17"/>
  <c r="I518" i="17" s="1"/>
  <c r="L517" i="17"/>
  <c r="K517" i="17"/>
  <c r="H517" i="17"/>
  <c r="I517" i="17" s="1"/>
  <c r="L516" i="17"/>
  <c r="K516" i="17"/>
  <c r="H516" i="17"/>
  <c r="I516" i="17" s="1"/>
  <c r="L515" i="17"/>
  <c r="K515" i="17"/>
  <c r="H515" i="17"/>
  <c r="I515" i="17" s="1"/>
  <c r="L514" i="17"/>
  <c r="K514" i="17"/>
  <c r="H514" i="17"/>
  <c r="I514" i="17" s="1"/>
  <c r="L513" i="17"/>
  <c r="K513" i="17"/>
  <c r="H513" i="17"/>
  <c r="I513" i="17" s="1"/>
  <c r="L512" i="17"/>
  <c r="K512" i="17"/>
  <c r="H512" i="17"/>
  <c r="I512" i="17" s="1"/>
  <c r="L511" i="17"/>
  <c r="K511" i="17"/>
  <c r="H511" i="17"/>
  <c r="I511" i="17" s="1"/>
  <c r="L510" i="17"/>
  <c r="K510" i="17"/>
  <c r="H510" i="17"/>
  <c r="I510" i="17" s="1"/>
  <c r="L509" i="17"/>
  <c r="K509" i="17"/>
  <c r="H509" i="17"/>
  <c r="I509" i="17" s="1"/>
  <c r="L508" i="17"/>
  <c r="K508" i="17"/>
  <c r="H508" i="17"/>
  <c r="I508" i="17" s="1"/>
  <c r="L507" i="17"/>
  <c r="K507" i="17"/>
  <c r="H507" i="17"/>
  <c r="I507" i="17" s="1"/>
  <c r="L506" i="17"/>
  <c r="K506" i="17"/>
  <c r="H506" i="17"/>
  <c r="I506" i="17" s="1"/>
  <c r="L505" i="17"/>
  <c r="K505" i="17"/>
  <c r="H505" i="17"/>
  <c r="I505" i="17" s="1"/>
  <c r="L504" i="17"/>
  <c r="K504" i="17"/>
  <c r="H504" i="17"/>
  <c r="I504" i="17" s="1"/>
  <c r="L503" i="17"/>
  <c r="K503" i="17"/>
  <c r="H503" i="17"/>
  <c r="I503" i="17" s="1"/>
  <c r="L502" i="17"/>
  <c r="K502" i="17"/>
  <c r="H502" i="17"/>
  <c r="I502" i="17" s="1"/>
  <c r="L501" i="17"/>
  <c r="K501" i="17"/>
  <c r="H501" i="17"/>
  <c r="I501" i="17" s="1"/>
  <c r="L500" i="17"/>
  <c r="K500" i="17"/>
  <c r="H500" i="17"/>
  <c r="I500" i="17" s="1"/>
  <c r="L499" i="17"/>
  <c r="K499" i="17"/>
  <c r="H499" i="17"/>
  <c r="I499" i="17" s="1"/>
  <c r="L498" i="17"/>
  <c r="K498" i="17"/>
  <c r="H498" i="17"/>
  <c r="I498" i="17" s="1"/>
  <c r="L497" i="17"/>
  <c r="K497" i="17"/>
  <c r="H497" i="17"/>
  <c r="I497" i="17" s="1"/>
  <c r="L496" i="17"/>
  <c r="K496" i="17"/>
  <c r="H496" i="17"/>
  <c r="I496" i="17" s="1"/>
  <c r="L495" i="17"/>
  <c r="K495" i="17"/>
  <c r="H495" i="17"/>
  <c r="I495" i="17" s="1"/>
  <c r="L494" i="17"/>
  <c r="K494" i="17"/>
  <c r="H494" i="17"/>
  <c r="I494" i="17" s="1"/>
  <c r="L493" i="17"/>
  <c r="K493" i="17"/>
  <c r="H493" i="17"/>
  <c r="I493" i="17" s="1"/>
  <c r="L492" i="17"/>
  <c r="K492" i="17"/>
  <c r="H492" i="17"/>
  <c r="I492" i="17" s="1"/>
  <c r="L491" i="17"/>
  <c r="K491" i="17"/>
  <c r="H491" i="17"/>
  <c r="I491" i="17" s="1"/>
  <c r="L490" i="17"/>
  <c r="K490" i="17"/>
  <c r="H490" i="17"/>
  <c r="I490" i="17" s="1"/>
  <c r="L489" i="17"/>
  <c r="K489" i="17"/>
  <c r="H489" i="17"/>
  <c r="I489" i="17" s="1"/>
  <c r="L488" i="17"/>
  <c r="K488" i="17"/>
  <c r="H488" i="17"/>
  <c r="I488" i="17" s="1"/>
  <c r="L487" i="17"/>
  <c r="K487" i="17"/>
  <c r="H487" i="17"/>
  <c r="I487" i="17" s="1"/>
  <c r="L486" i="17"/>
  <c r="K486" i="17"/>
  <c r="H486" i="17"/>
  <c r="I486" i="17" s="1"/>
  <c r="L485" i="17"/>
  <c r="K485" i="17"/>
  <c r="H485" i="17"/>
  <c r="I485" i="17" s="1"/>
  <c r="L484" i="17"/>
  <c r="K484" i="17"/>
  <c r="H484" i="17"/>
  <c r="I484" i="17" s="1"/>
  <c r="L483" i="17"/>
  <c r="K483" i="17"/>
  <c r="H483" i="17"/>
  <c r="I483" i="17" s="1"/>
  <c r="L482" i="17"/>
  <c r="K482" i="17"/>
  <c r="H482" i="17"/>
  <c r="I482" i="17" s="1"/>
  <c r="L481" i="17"/>
  <c r="K481" i="17"/>
  <c r="H481" i="17"/>
  <c r="I481" i="17" s="1"/>
  <c r="L480" i="17"/>
  <c r="K480" i="17"/>
  <c r="H480" i="17"/>
  <c r="I480" i="17" s="1"/>
  <c r="L479" i="17"/>
  <c r="K479" i="17"/>
  <c r="H479" i="17"/>
  <c r="I479" i="17" s="1"/>
  <c r="L478" i="17"/>
  <c r="K478" i="17"/>
  <c r="H478" i="17"/>
  <c r="I478" i="17" s="1"/>
  <c r="L477" i="17"/>
  <c r="K477" i="17"/>
  <c r="H477" i="17"/>
  <c r="I477" i="17" s="1"/>
  <c r="L476" i="17"/>
  <c r="K476" i="17"/>
  <c r="H476" i="17"/>
  <c r="I476" i="17" s="1"/>
  <c r="L475" i="17"/>
  <c r="K475" i="17"/>
  <c r="H475" i="17"/>
  <c r="I475" i="17" s="1"/>
  <c r="L474" i="17"/>
  <c r="K474" i="17"/>
  <c r="H474" i="17"/>
  <c r="I474" i="17" s="1"/>
  <c r="L473" i="17"/>
  <c r="K473" i="17"/>
  <c r="H473" i="17"/>
  <c r="I473" i="17" s="1"/>
  <c r="L472" i="17"/>
  <c r="K472" i="17"/>
  <c r="H472" i="17"/>
  <c r="I472" i="17" s="1"/>
  <c r="L471" i="17"/>
  <c r="K471" i="17"/>
  <c r="H471" i="17"/>
  <c r="I471" i="17" s="1"/>
  <c r="L470" i="17"/>
  <c r="K470" i="17"/>
  <c r="H470" i="17"/>
  <c r="I470" i="17" s="1"/>
  <c r="L469" i="17"/>
  <c r="K469" i="17"/>
  <c r="H469" i="17"/>
  <c r="I469" i="17" s="1"/>
  <c r="L468" i="17"/>
  <c r="K468" i="17"/>
  <c r="H468" i="17"/>
  <c r="I468" i="17" s="1"/>
  <c r="L467" i="17"/>
  <c r="K467" i="17"/>
  <c r="H467" i="17"/>
  <c r="I467" i="17" s="1"/>
  <c r="L466" i="17"/>
  <c r="K466" i="17"/>
  <c r="H466" i="17"/>
  <c r="I466" i="17" s="1"/>
  <c r="L465" i="17"/>
  <c r="K465" i="17"/>
  <c r="H465" i="17"/>
  <c r="I465" i="17" s="1"/>
  <c r="L464" i="17"/>
  <c r="K464" i="17"/>
  <c r="H464" i="17"/>
  <c r="I464" i="17" s="1"/>
  <c r="L463" i="17"/>
  <c r="K463" i="17"/>
  <c r="H463" i="17"/>
  <c r="I463" i="17" s="1"/>
  <c r="L462" i="17"/>
  <c r="K462" i="17"/>
  <c r="H462" i="17"/>
  <c r="I462" i="17" s="1"/>
  <c r="L461" i="17"/>
  <c r="K461" i="17"/>
  <c r="H461" i="17"/>
  <c r="I461" i="17" s="1"/>
  <c r="L460" i="17"/>
  <c r="K460" i="17"/>
  <c r="H460" i="17"/>
  <c r="I460" i="17" s="1"/>
  <c r="L459" i="17"/>
  <c r="K459" i="17"/>
  <c r="H459" i="17"/>
  <c r="I459" i="17" s="1"/>
  <c r="L458" i="17"/>
  <c r="K458" i="17"/>
  <c r="H458" i="17"/>
  <c r="I458" i="17" s="1"/>
  <c r="L457" i="17"/>
  <c r="K457" i="17"/>
  <c r="H457" i="17"/>
  <c r="I457" i="17" s="1"/>
  <c r="L456" i="17"/>
  <c r="K456" i="17"/>
  <c r="H456" i="17"/>
  <c r="I456" i="17" s="1"/>
  <c r="L455" i="17"/>
  <c r="K455" i="17"/>
  <c r="H455" i="17"/>
  <c r="I455" i="17" s="1"/>
  <c r="L454" i="17"/>
  <c r="K454" i="17"/>
  <c r="H454" i="17"/>
  <c r="I454" i="17" s="1"/>
  <c r="L453" i="17"/>
  <c r="K453" i="17"/>
  <c r="H453" i="17"/>
  <c r="I453" i="17" s="1"/>
  <c r="L452" i="17"/>
  <c r="K452" i="17"/>
  <c r="H452" i="17"/>
  <c r="I452" i="17" s="1"/>
  <c r="L451" i="17"/>
  <c r="K451" i="17"/>
  <c r="H451" i="17"/>
  <c r="I451" i="17" s="1"/>
  <c r="L450" i="17"/>
  <c r="K450" i="17"/>
  <c r="H450" i="17"/>
  <c r="I450" i="17" s="1"/>
  <c r="L449" i="17"/>
  <c r="K449" i="17"/>
  <c r="H449" i="17"/>
  <c r="I449" i="17" s="1"/>
  <c r="L448" i="17"/>
  <c r="K448" i="17"/>
  <c r="H448" i="17"/>
  <c r="I448" i="17" s="1"/>
  <c r="L447" i="17"/>
  <c r="K447" i="17"/>
  <c r="H447" i="17"/>
  <c r="I447" i="17" s="1"/>
  <c r="L446" i="17"/>
  <c r="K446" i="17"/>
  <c r="H446" i="17"/>
  <c r="I446" i="17" s="1"/>
  <c r="L445" i="17"/>
  <c r="K445" i="17"/>
  <c r="H445" i="17"/>
  <c r="I445" i="17" s="1"/>
  <c r="L444" i="17"/>
  <c r="K444" i="17"/>
  <c r="H444" i="17"/>
  <c r="I444" i="17" s="1"/>
  <c r="L443" i="17"/>
  <c r="K443" i="17"/>
  <c r="H443" i="17"/>
  <c r="I443" i="17" s="1"/>
  <c r="L442" i="17"/>
  <c r="K442" i="17"/>
  <c r="H442" i="17"/>
  <c r="I442" i="17" s="1"/>
  <c r="L441" i="17"/>
  <c r="K441" i="17"/>
  <c r="H441" i="17"/>
  <c r="I441" i="17" s="1"/>
  <c r="L440" i="17"/>
  <c r="K440" i="17"/>
  <c r="H440" i="17"/>
  <c r="I440" i="17" s="1"/>
  <c r="L439" i="17"/>
  <c r="K439" i="17"/>
  <c r="H439" i="17"/>
  <c r="I439" i="17" s="1"/>
  <c r="L438" i="17"/>
  <c r="K438" i="17"/>
  <c r="H438" i="17"/>
  <c r="I438" i="17" s="1"/>
  <c r="L437" i="17"/>
  <c r="K437" i="17"/>
  <c r="H437" i="17"/>
  <c r="I437" i="17" s="1"/>
  <c r="L436" i="17"/>
  <c r="K436" i="17"/>
  <c r="H436" i="17"/>
  <c r="I436" i="17" s="1"/>
  <c r="L435" i="17"/>
  <c r="K435" i="17"/>
  <c r="H435" i="17"/>
  <c r="I435" i="17" s="1"/>
  <c r="L434" i="17"/>
  <c r="K434" i="17"/>
  <c r="H434" i="17"/>
  <c r="I434" i="17" s="1"/>
  <c r="L433" i="17"/>
  <c r="K433" i="17"/>
  <c r="H433" i="17"/>
  <c r="I433" i="17" s="1"/>
  <c r="L432" i="17"/>
  <c r="K432" i="17"/>
  <c r="H432" i="17"/>
  <c r="I432" i="17" s="1"/>
  <c r="L431" i="17"/>
  <c r="K431" i="17"/>
  <c r="H431" i="17"/>
  <c r="I431" i="17" s="1"/>
  <c r="L430" i="17"/>
  <c r="K430" i="17"/>
  <c r="H430" i="17"/>
  <c r="I430" i="17" s="1"/>
  <c r="L429" i="17"/>
  <c r="K429" i="17"/>
  <c r="H429" i="17"/>
  <c r="I429" i="17" s="1"/>
  <c r="L428" i="17"/>
  <c r="K428" i="17"/>
  <c r="H428" i="17"/>
  <c r="I428" i="17" s="1"/>
  <c r="L427" i="17"/>
  <c r="K427" i="17"/>
  <c r="H427" i="17"/>
  <c r="I427" i="17" s="1"/>
  <c r="L426" i="17"/>
  <c r="K426" i="17"/>
  <c r="H426" i="17"/>
  <c r="I426" i="17" s="1"/>
  <c r="L425" i="17"/>
  <c r="K425" i="17"/>
  <c r="H425" i="17"/>
  <c r="I425" i="17" s="1"/>
  <c r="L424" i="17"/>
  <c r="K424" i="17"/>
  <c r="H424" i="17"/>
  <c r="I424" i="17" s="1"/>
  <c r="L423" i="17"/>
  <c r="K423" i="17"/>
  <c r="H423" i="17"/>
  <c r="I423" i="17" s="1"/>
  <c r="L422" i="17"/>
  <c r="K422" i="17"/>
  <c r="H422" i="17"/>
  <c r="I422" i="17" s="1"/>
  <c r="L421" i="17"/>
  <c r="K421" i="17"/>
  <c r="H421" i="17"/>
  <c r="I421" i="17" s="1"/>
  <c r="L420" i="17"/>
  <c r="K420" i="17"/>
  <c r="H420" i="17"/>
  <c r="I420" i="17" s="1"/>
  <c r="L419" i="17"/>
  <c r="K419" i="17"/>
  <c r="H419" i="17"/>
  <c r="I419" i="17" s="1"/>
  <c r="L418" i="17"/>
  <c r="K418" i="17"/>
  <c r="H418" i="17"/>
  <c r="I418" i="17" s="1"/>
  <c r="L417" i="17"/>
  <c r="K417" i="17"/>
  <c r="H417" i="17"/>
  <c r="I417" i="17" s="1"/>
  <c r="L416" i="17"/>
  <c r="K416" i="17"/>
  <c r="H416" i="17"/>
  <c r="I416" i="17" s="1"/>
  <c r="L415" i="17"/>
  <c r="K415" i="17"/>
  <c r="H415" i="17"/>
  <c r="I415" i="17" s="1"/>
  <c r="L414" i="17"/>
  <c r="K414" i="17"/>
  <c r="H414" i="17"/>
  <c r="I414" i="17" s="1"/>
  <c r="L413" i="17"/>
  <c r="K413" i="17"/>
  <c r="H413" i="17"/>
  <c r="I413" i="17" s="1"/>
  <c r="L412" i="17"/>
  <c r="K412" i="17"/>
  <c r="H412" i="17"/>
  <c r="I412" i="17" s="1"/>
  <c r="L411" i="17"/>
  <c r="K411" i="17"/>
  <c r="H411" i="17"/>
  <c r="I411" i="17" s="1"/>
  <c r="L410" i="17"/>
  <c r="K410" i="17"/>
  <c r="H410" i="17"/>
  <c r="I410" i="17" s="1"/>
  <c r="L409" i="17"/>
  <c r="K409" i="17"/>
  <c r="H409" i="17"/>
  <c r="I409" i="17" s="1"/>
  <c r="L408" i="17"/>
  <c r="K408" i="17"/>
  <c r="H408" i="17"/>
  <c r="I408" i="17" s="1"/>
  <c r="L407" i="17"/>
  <c r="K407" i="17"/>
  <c r="H407" i="17"/>
  <c r="I407" i="17" s="1"/>
  <c r="L406" i="17"/>
  <c r="K406" i="17"/>
  <c r="H406" i="17"/>
  <c r="I406" i="17" s="1"/>
  <c r="L405" i="17"/>
  <c r="K405" i="17"/>
  <c r="H405" i="17"/>
  <c r="I405" i="17" s="1"/>
  <c r="L404" i="17"/>
  <c r="K404" i="17"/>
  <c r="H404" i="17"/>
  <c r="I404" i="17" s="1"/>
  <c r="L403" i="17"/>
  <c r="K403" i="17"/>
  <c r="H403" i="17"/>
  <c r="I403" i="17" s="1"/>
  <c r="L402" i="17"/>
  <c r="K402" i="17"/>
  <c r="H402" i="17"/>
  <c r="I402" i="17" s="1"/>
  <c r="L401" i="17"/>
  <c r="K401" i="17"/>
  <c r="H401" i="17"/>
  <c r="I401" i="17" s="1"/>
  <c r="L400" i="17"/>
  <c r="K400" i="17"/>
  <c r="H400" i="17"/>
  <c r="I400" i="17" s="1"/>
  <c r="L399" i="17"/>
  <c r="K399" i="17"/>
  <c r="H399" i="17"/>
  <c r="I399" i="17" s="1"/>
  <c r="L398" i="17"/>
  <c r="K398" i="17"/>
  <c r="H398" i="17"/>
  <c r="I398" i="17" s="1"/>
  <c r="L397" i="17"/>
  <c r="K397" i="17"/>
  <c r="H397" i="17"/>
  <c r="I397" i="17" s="1"/>
  <c r="L396" i="17"/>
  <c r="K396" i="17"/>
  <c r="H396" i="17"/>
  <c r="I396" i="17" s="1"/>
  <c r="L395" i="17"/>
  <c r="K395" i="17"/>
  <c r="H395" i="17"/>
  <c r="I395" i="17" s="1"/>
  <c r="L394" i="17"/>
  <c r="K394" i="17"/>
  <c r="H394" i="17"/>
  <c r="I394" i="17" s="1"/>
  <c r="L393" i="17"/>
  <c r="K393" i="17"/>
  <c r="H393" i="17"/>
  <c r="I393" i="17" s="1"/>
  <c r="L392" i="17"/>
  <c r="K392" i="17"/>
  <c r="H392" i="17"/>
  <c r="I392" i="17" s="1"/>
  <c r="L391" i="17"/>
  <c r="K391" i="17"/>
  <c r="H391" i="17"/>
  <c r="I391" i="17" s="1"/>
  <c r="L390" i="17"/>
  <c r="K390" i="17"/>
  <c r="H390" i="17"/>
  <c r="I390" i="17" s="1"/>
  <c r="L389" i="17"/>
  <c r="K389" i="17"/>
  <c r="H389" i="17"/>
  <c r="I389" i="17" s="1"/>
  <c r="L388" i="17"/>
  <c r="K388" i="17"/>
  <c r="H388" i="17"/>
  <c r="I388" i="17" s="1"/>
  <c r="L387" i="17"/>
  <c r="K387" i="17"/>
  <c r="H387" i="17"/>
  <c r="I387" i="17" s="1"/>
  <c r="L386" i="17"/>
  <c r="K386" i="17"/>
  <c r="H386" i="17"/>
  <c r="I386" i="17" s="1"/>
  <c r="L385" i="17"/>
  <c r="K385" i="17"/>
  <c r="H385" i="17"/>
  <c r="I385" i="17" s="1"/>
  <c r="L384" i="17"/>
  <c r="K384" i="17"/>
  <c r="H384" i="17"/>
  <c r="I384" i="17" s="1"/>
  <c r="L383" i="17"/>
  <c r="K383" i="17"/>
  <c r="H383" i="17"/>
  <c r="I383" i="17" s="1"/>
  <c r="L382" i="17"/>
  <c r="K382" i="17"/>
  <c r="H382" i="17"/>
  <c r="I382" i="17" s="1"/>
  <c r="L381" i="17"/>
  <c r="K381" i="17"/>
  <c r="H381" i="17"/>
  <c r="I381" i="17" s="1"/>
  <c r="L380" i="17"/>
  <c r="K380" i="17"/>
  <c r="H380" i="17"/>
  <c r="I380" i="17" s="1"/>
  <c r="L379" i="17"/>
  <c r="K379" i="17"/>
  <c r="H379" i="17"/>
  <c r="I379" i="17" s="1"/>
  <c r="L378" i="17"/>
  <c r="K378" i="17"/>
  <c r="H378" i="17"/>
  <c r="I378" i="17" s="1"/>
  <c r="L377" i="17"/>
  <c r="K377" i="17"/>
  <c r="H377" i="17"/>
  <c r="I377" i="17" s="1"/>
  <c r="L376" i="17"/>
  <c r="K376" i="17"/>
  <c r="H376" i="17"/>
  <c r="I376" i="17" s="1"/>
  <c r="L375" i="17"/>
  <c r="K375" i="17"/>
  <c r="H375" i="17"/>
  <c r="I375" i="17" s="1"/>
  <c r="L374" i="17"/>
  <c r="K374" i="17"/>
  <c r="H374" i="17"/>
  <c r="I374" i="17" s="1"/>
  <c r="L373" i="17"/>
  <c r="K373" i="17"/>
  <c r="H373" i="17"/>
  <c r="I373" i="17" s="1"/>
  <c r="L372" i="17"/>
  <c r="K372" i="17"/>
  <c r="H372" i="17"/>
  <c r="I372" i="17" s="1"/>
  <c r="L371" i="17"/>
  <c r="K371" i="17"/>
  <c r="H371" i="17"/>
  <c r="I371" i="17" s="1"/>
  <c r="L370" i="17"/>
  <c r="K370" i="17"/>
  <c r="H370" i="17"/>
  <c r="I370" i="17" s="1"/>
  <c r="L369" i="17"/>
  <c r="K369" i="17"/>
  <c r="H369" i="17"/>
  <c r="I369" i="17" s="1"/>
  <c r="L368" i="17"/>
  <c r="K368" i="17"/>
  <c r="H368" i="17"/>
  <c r="I368" i="17" s="1"/>
  <c r="L367" i="17"/>
  <c r="K367" i="17"/>
  <c r="H367" i="17"/>
  <c r="I367" i="17" s="1"/>
  <c r="L366" i="17"/>
  <c r="K366" i="17"/>
  <c r="H366" i="17"/>
  <c r="I366" i="17" s="1"/>
  <c r="L365" i="17"/>
  <c r="K365" i="17"/>
  <c r="H365" i="17"/>
  <c r="I365" i="17" s="1"/>
  <c r="L364" i="17"/>
  <c r="K364" i="17"/>
  <c r="H364" i="17"/>
  <c r="I364" i="17" s="1"/>
  <c r="L363" i="17"/>
  <c r="K363" i="17"/>
  <c r="H363" i="17"/>
  <c r="I363" i="17" s="1"/>
  <c r="L362" i="17"/>
  <c r="K362" i="17"/>
  <c r="H362" i="17"/>
  <c r="I362" i="17" s="1"/>
  <c r="L361" i="17"/>
  <c r="K361" i="17"/>
  <c r="H361" i="17"/>
  <c r="I361" i="17" s="1"/>
  <c r="L360" i="17"/>
  <c r="K360" i="17"/>
  <c r="H360" i="17"/>
  <c r="I360" i="17" s="1"/>
  <c r="L359" i="17"/>
  <c r="K359" i="17"/>
  <c r="H359" i="17"/>
  <c r="I359" i="17" s="1"/>
  <c r="L358" i="17"/>
  <c r="K358" i="17"/>
  <c r="H358" i="17"/>
  <c r="I358" i="17" s="1"/>
  <c r="L357" i="17"/>
  <c r="K357" i="17"/>
  <c r="H357" i="17"/>
  <c r="I357" i="17" s="1"/>
  <c r="L356" i="17"/>
  <c r="K356" i="17"/>
  <c r="H356" i="17"/>
  <c r="I356" i="17" s="1"/>
  <c r="L355" i="17"/>
  <c r="K355" i="17"/>
  <c r="H355" i="17"/>
  <c r="I355" i="17" s="1"/>
  <c r="L354" i="17"/>
  <c r="K354" i="17"/>
  <c r="H354" i="17"/>
  <c r="I354" i="17" s="1"/>
  <c r="L353" i="17"/>
  <c r="K353" i="17"/>
  <c r="H353" i="17"/>
  <c r="I353" i="17" s="1"/>
  <c r="L352" i="17"/>
  <c r="K352" i="17"/>
  <c r="H352" i="17"/>
  <c r="I352" i="17" s="1"/>
  <c r="L351" i="17"/>
  <c r="K351" i="17"/>
  <c r="H351" i="17"/>
  <c r="I351" i="17" s="1"/>
  <c r="L350" i="17"/>
  <c r="K350" i="17"/>
  <c r="H350" i="17"/>
  <c r="I350" i="17" s="1"/>
  <c r="L349" i="17"/>
  <c r="K349" i="17"/>
  <c r="H349" i="17"/>
  <c r="I349" i="17" s="1"/>
  <c r="L348" i="17"/>
  <c r="K348" i="17"/>
  <c r="H348" i="17"/>
  <c r="I348" i="17" s="1"/>
  <c r="L347" i="17"/>
  <c r="K347" i="17"/>
  <c r="H347" i="17"/>
  <c r="I347" i="17" s="1"/>
  <c r="L346" i="17"/>
  <c r="K346" i="17"/>
  <c r="H346" i="17"/>
  <c r="I346" i="17" s="1"/>
  <c r="L345" i="17"/>
  <c r="K345" i="17"/>
  <c r="H345" i="17"/>
  <c r="I345" i="17" s="1"/>
  <c r="L344" i="17"/>
  <c r="K344" i="17"/>
  <c r="H344" i="17"/>
  <c r="I344" i="17" s="1"/>
  <c r="L343" i="17"/>
  <c r="K343" i="17"/>
  <c r="H343" i="17"/>
  <c r="I343" i="17" s="1"/>
  <c r="L342" i="17"/>
  <c r="K342" i="17"/>
  <c r="H342" i="17"/>
  <c r="I342" i="17" s="1"/>
  <c r="L341" i="17"/>
  <c r="K341" i="17"/>
  <c r="H341" i="17"/>
  <c r="I341" i="17" s="1"/>
  <c r="L340" i="17"/>
  <c r="K340" i="17"/>
  <c r="H340" i="17"/>
  <c r="I340" i="17" s="1"/>
  <c r="L339" i="17"/>
  <c r="K339" i="17"/>
  <c r="H339" i="17"/>
  <c r="I339" i="17" s="1"/>
  <c r="L338" i="17"/>
  <c r="K338" i="17"/>
  <c r="H338" i="17"/>
  <c r="I338" i="17" s="1"/>
  <c r="L337" i="17"/>
  <c r="K337" i="17"/>
  <c r="H337" i="17"/>
  <c r="I337" i="17" s="1"/>
  <c r="L336" i="17"/>
  <c r="K336" i="17"/>
  <c r="H336" i="17"/>
  <c r="I336" i="17" s="1"/>
  <c r="L335" i="17"/>
  <c r="K335" i="17"/>
  <c r="H335" i="17"/>
  <c r="I335" i="17" s="1"/>
  <c r="L334" i="17"/>
  <c r="K334" i="17"/>
  <c r="H334" i="17"/>
  <c r="I334" i="17" s="1"/>
  <c r="L333" i="17"/>
  <c r="K333" i="17"/>
  <c r="H333" i="17"/>
  <c r="I333" i="17" s="1"/>
  <c r="L332" i="17"/>
  <c r="K332" i="17"/>
  <c r="H332" i="17"/>
  <c r="I332" i="17" s="1"/>
  <c r="L331" i="17"/>
  <c r="K331" i="17"/>
  <c r="H331" i="17"/>
  <c r="I331" i="17" s="1"/>
  <c r="L330" i="17"/>
  <c r="K330" i="17"/>
  <c r="H330" i="17"/>
  <c r="I330" i="17" s="1"/>
  <c r="L329" i="17"/>
  <c r="K329" i="17"/>
  <c r="H329" i="17"/>
  <c r="I329" i="17" s="1"/>
  <c r="L328" i="17"/>
  <c r="K328" i="17"/>
  <c r="H328" i="17"/>
  <c r="I328" i="17" s="1"/>
  <c r="L327" i="17"/>
  <c r="K327" i="17"/>
  <c r="H327" i="17"/>
  <c r="I327" i="17" s="1"/>
  <c r="L326" i="17"/>
  <c r="K326" i="17"/>
  <c r="H326" i="17"/>
  <c r="I326" i="17" s="1"/>
  <c r="L325" i="17"/>
  <c r="K325" i="17"/>
  <c r="H325" i="17"/>
  <c r="I325" i="17" s="1"/>
  <c r="L324" i="17"/>
  <c r="K324" i="17"/>
  <c r="H324" i="17"/>
  <c r="I324" i="17" s="1"/>
  <c r="L323" i="17"/>
  <c r="K323" i="17"/>
  <c r="H323" i="17"/>
  <c r="I323" i="17" s="1"/>
  <c r="L322" i="17"/>
  <c r="K322" i="17"/>
  <c r="H322" i="17"/>
  <c r="I322" i="17" s="1"/>
  <c r="L321" i="17"/>
  <c r="K321" i="17"/>
  <c r="H321" i="17"/>
  <c r="I321" i="17" s="1"/>
  <c r="L320" i="17"/>
  <c r="K320" i="17"/>
  <c r="H320" i="17"/>
  <c r="I320" i="17" s="1"/>
  <c r="L319" i="17"/>
  <c r="K319" i="17"/>
  <c r="H319" i="17"/>
  <c r="I319" i="17" s="1"/>
  <c r="L318" i="17"/>
  <c r="K318" i="17"/>
  <c r="H318" i="17"/>
  <c r="I318" i="17" s="1"/>
  <c r="L317" i="17"/>
  <c r="K317" i="17"/>
  <c r="H317" i="17"/>
  <c r="I317" i="17" s="1"/>
  <c r="L316" i="17"/>
  <c r="K316" i="17"/>
  <c r="H316" i="17"/>
  <c r="I316" i="17" s="1"/>
  <c r="L315" i="17"/>
  <c r="K315" i="17"/>
  <c r="H315" i="17"/>
  <c r="I315" i="17" s="1"/>
  <c r="L314" i="17"/>
  <c r="K314" i="17"/>
  <c r="H314" i="17"/>
  <c r="I314" i="17" s="1"/>
  <c r="L313" i="17"/>
  <c r="K313" i="17"/>
  <c r="H313" i="17"/>
  <c r="I313" i="17" s="1"/>
  <c r="L312" i="17"/>
  <c r="K312" i="17"/>
  <c r="H312" i="17"/>
  <c r="I312" i="17" s="1"/>
  <c r="L311" i="17"/>
  <c r="K311" i="17"/>
  <c r="H311" i="17"/>
  <c r="I311" i="17" s="1"/>
  <c r="L310" i="17"/>
  <c r="K310" i="17"/>
  <c r="H310" i="17"/>
  <c r="I310" i="17" s="1"/>
  <c r="L309" i="17"/>
  <c r="K309" i="17"/>
  <c r="H309" i="17"/>
  <c r="I309" i="17" s="1"/>
  <c r="L308" i="17"/>
  <c r="K308" i="17"/>
  <c r="H308" i="17"/>
  <c r="I308" i="17" s="1"/>
  <c r="L307" i="17"/>
  <c r="K307" i="17"/>
  <c r="H307" i="17"/>
  <c r="I307" i="17" s="1"/>
  <c r="L306" i="17"/>
  <c r="K306" i="17"/>
  <c r="H306" i="17"/>
  <c r="I306" i="17" s="1"/>
  <c r="L305" i="17"/>
  <c r="K305" i="17"/>
  <c r="H305" i="17"/>
  <c r="I305" i="17" s="1"/>
  <c r="L304" i="17"/>
  <c r="K304" i="17"/>
  <c r="H304" i="17"/>
  <c r="I304" i="17" s="1"/>
  <c r="L303" i="17"/>
  <c r="K303" i="17"/>
  <c r="H303" i="17"/>
  <c r="I303" i="17" s="1"/>
  <c r="L302" i="17"/>
  <c r="K302" i="17"/>
  <c r="H302" i="17"/>
  <c r="I302" i="17" s="1"/>
  <c r="L301" i="17"/>
  <c r="K301" i="17"/>
  <c r="H301" i="17"/>
  <c r="I301" i="17" s="1"/>
  <c r="L300" i="17"/>
  <c r="K300" i="17"/>
  <c r="H300" i="17"/>
  <c r="I300" i="17" s="1"/>
  <c r="L299" i="17"/>
  <c r="K299" i="17"/>
  <c r="H299" i="17"/>
  <c r="I299" i="17" s="1"/>
  <c r="L298" i="17"/>
  <c r="K298" i="17"/>
  <c r="H298" i="17"/>
  <c r="I298" i="17" s="1"/>
  <c r="L297" i="17"/>
  <c r="K297" i="17"/>
  <c r="H297" i="17"/>
  <c r="I297" i="17" s="1"/>
  <c r="L296" i="17"/>
  <c r="K296" i="17"/>
  <c r="H296" i="17"/>
  <c r="I296" i="17" s="1"/>
  <c r="L295" i="17"/>
  <c r="K295" i="17"/>
  <c r="H295" i="17"/>
  <c r="I295" i="17" s="1"/>
  <c r="L294" i="17"/>
  <c r="K294" i="17"/>
  <c r="H294" i="17"/>
  <c r="I294" i="17" s="1"/>
  <c r="L293" i="17"/>
  <c r="K293" i="17"/>
  <c r="H293" i="17"/>
  <c r="I293" i="17" s="1"/>
  <c r="L292" i="17"/>
  <c r="K292" i="17"/>
  <c r="H292" i="17"/>
  <c r="I292" i="17" s="1"/>
  <c r="L291" i="17"/>
  <c r="K291" i="17"/>
  <c r="H291" i="17"/>
  <c r="I291" i="17" s="1"/>
  <c r="L290" i="17"/>
  <c r="K290" i="17"/>
  <c r="H290" i="17"/>
  <c r="I290" i="17" s="1"/>
  <c r="L289" i="17"/>
  <c r="K289" i="17"/>
  <c r="H289" i="17"/>
  <c r="I289" i="17" s="1"/>
  <c r="L288" i="17"/>
  <c r="K288" i="17"/>
  <c r="H288" i="17"/>
  <c r="I288" i="17" s="1"/>
  <c r="L287" i="17"/>
  <c r="K287" i="17"/>
  <c r="H287" i="17"/>
  <c r="I287" i="17" s="1"/>
  <c r="L286" i="17"/>
  <c r="K286" i="17"/>
  <c r="H286" i="17"/>
  <c r="I286" i="17" s="1"/>
  <c r="L285" i="17"/>
  <c r="K285" i="17"/>
  <c r="H285" i="17"/>
  <c r="I285" i="17" s="1"/>
  <c r="L284" i="17"/>
  <c r="K284" i="17"/>
  <c r="H284" i="17"/>
  <c r="I284" i="17" s="1"/>
  <c r="L283" i="17"/>
  <c r="K283" i="17"/>
  <c r="H283" i="17"/>
  <c r="I283" i="17" s="1"/>
  <c r="L282" i="17"/>
  <c r="K282" i="17"/>
  <c r="H282" i="17"/>
  <c r="I282" i="17" s="1"/>
  <c r="L281" i="17"/>
  <c r="K281" i="17"/>
  <c r="H281" i="17"/>
  <c r="I281" i="17" s="1"/>
  <c r="L280" i="17"/>
  <c r="K280" i="17"/>
  <c r="H280" i="17"/>
  <c r="I280" i="17" s="1"/>
  <c r="L279" i="17"/>
  <c r="K279" i="17"/>
  <c r="H279" i="17"/>
  <c r="I279" i="17" s="1"/>
  <c r="L278" i="17"/>
  <c r="K278" i="17"/>
  <c r="H278" i="17"/>
  <c r="I278" i="17" s="1"/>
  <c r="L277" i="17"/>
  <c r="K277" i="17"/>
  <c r="H277" i="17"/>
  <c r="I277" i="17" s="1"/>
  <c r="L276" i="17"/>
  <c r="K276" i="17"/>
  <c r="H276" i="17"/>
  <c r="I276" i="17" s="1"/>
  <c r="L275" i="17"/>
  <c r="K275" i="17"/>
  <c r="H275" i="17"/>
  <c r="I275" i="17" s="1"/>
  <c r="L274" i="17"/>
  <c r="K274" i="17"/>
  <c r="H274" i="17"/>
  <c r="I274" i="17" s="1"/>
  <c r="L273" i="17"/>
  <c r="K273" i="17"/>
  <c r="H273" i="17"/>
  <c r="I273" i="17" s="1"/>
  <c r="L272" i="17"/>
  <c r="K272" i="17"/>
  <c r="H272" i="17"/>
  <c r="I272" i="17" s="1"/>
  <c r="L271" i="17"/>
  <c r="K271" i="17"/>
  <c r="H271" i="17"/>
  <c r="I271" i="17" s="1"/>
  <c r="L270" i="17"/>
  <c r="K270" i="17"/>
  <c r="H270" i="17"/>
  <c r="I270" i="17" s="1"/>
  <c r="L269" i="17"/>
  <c r="K269" i="17"/>
  <c r="H269" i="17"/>
  <c r="I269" i="17" s="1"/>
  <c r="L268" i="17"/>
  <c r="K268" i="17"/>
  <c r="H268" i="17"/>
  <c r="I268" i="17" s="1"/>
  <c r="L267" i="17"/>
  <c r="K267" i="17"/>
  <c r="H267" i="17"/>
  <c r="I267" i="17" s="1"/>
  <c r="L266" i="17"/>
  <c r="K266" i="17"/>
  <c r="H266" i="17"/>
  <c r="I266" i="17" s="1"/>
  <c r="L265" i="17"/>
  <c r="K265" i="17"/>
  <c r="H265" i="17"/>
  <c r="I265" i="17" s="1"/>
  <c r="L264" i="17"/>
  <c r="K264" i="17"/>
  <c r="H264" i="17"/>
  <c r="I264" i="17" s="1"/>
  <c r="L263" i="17"/>
  <c r="K263" i="17"/>
  <c r="H263" i="17"/>
  <c r="I263" i="17" s="1"/>
  <c r="L262" i="17"/>
  <c r="K262" i="17"/>
  <c r="H262" i="17"/>
  <c r="I262" i="17" s="1"/>
  <c r="L261" i="17"/>
  <c r="K261" i="17"/>
  <c r="H261" i="17"/>
  <c r="I261" i="17" s="1"/>
  <c r="L260" i="17"/>
  <c r="K260" i="17"/>
  <c r="H260" i="17"/>
  <c r="I260" i="17" s="1"/>
  <c r="L259" i="17"/>
  <c r="K259" i="17"/>
  <c r="H259" i="17"/>
  <c r="I259" i="17" s="1"/>
  <c r="L258" i="17"/>
  <c r="K258" i="17"/>
  <c r="H258" i="17"/>
  <c r="I258" i="17" s="1"/>
  <c r="L257" i="17"/>
  <c r="K257" i="17"/>
  <c r="H257" i="17"/>
  <c r="I257" i="17" s="1"/>
  <c r="L256" i="17"/>
  <c r="K256" i="17"/>
  <c r="H256" i="17"/>
  <c r="I256" i="17" s="1"/>
  <c r="L255" i="17"/>
  <c r="K255" i="17"/>
  <c r="H255" i="17"/>
  <c r="I255" i="17" s="1"/>
  <c r="L254" i="17"/>
  <c r="K254" i="17"/>
  <c r="H254" i="17"/>
  <c r="I254" i="17" s="1"/>
  <c r="L253" i="17"/>
  <c r="K253" i="17"/>
  <c r="H253" i="17"/>
  <c r="I253" i="17" s="1"/>
  <c r="L252" i="17"/>
  <c r="K252" i="17"/>
  <c r="H252" i="17"/>
  <c r="I252" i="17" s="1"/>
  <c r="L251" i="17"/>
  <c r="K251" i="17"/>
  <c r="H251" i="17"/>
  <c r="I251" i="17" s="1"/>
  <c r="L250" i="17"/>
  <c r="K250" i="17"/>
  <c r="H250" i="17"/>
  <c r="I250" i="17" s="1"/>
  <c r="L249" i="17"/>
  <c r="K249" i="17"/>
  <c r="H249" i="17"/>
  <c r="I249" i="17" s="1"/>
  <c r="L248" i="17"/>
  <c r="K248" i="17"/>
  <c r="H248" i="17"/>
  <c r="I248" i="17" s="1"/>
  <c r="L247" i="17"/>
  <c r="K247" i="17"/>
  <c r="H247" i="17"/>
  <c r="I247" i="17" s="1"/>
  <c r="L246" i="17"/>
  <c r="K246" i="17"/>
  <c r="H246" i="17"/>
  <c r="I246" i="17" s="1"/>
  <c r="L245" i="17"/>
  <c r="K245" i="17"/>
  <c r="H245" i="17"/>
  <c r="I245" i="17" s="1"/>
  <c r="L244" i="17"/>
  <c r="K244" i="17"/>
  <c r="H244" i="17"/>
  <c r="I244" i="17" s="1"/>
  <c r="L243" i="17"/>
  <c r="K243" i="17"/>
  <c r="H243" i="17"/>
  <c r="I243" i="17" s="1"/>
  <c r="L242" i="17"/>
  <c r="K242" i="17"/>
  <c r="H242" i="17"/>
  <c r="I242" i="17" s="1"/>
  <c r="L241" i="17"/>
  <c r="K241" i="17"/>
  <c r="H241" i="17"/>
  <c r="I241" i="17" s="1"/>
  <c r="L240" i="17"/>
  <c r="K240" i="17"/>
  <c r="H240" i="17"/>
  <c r="I240" i="17" s="1"/>
  <c r="L239" i="17"/>
  <c r="K239" i="17"/>
  <c r="H239" i="17"/>
  <c r="I239" i="17" s="1"/>
  <c r="L238" i="17"/>
  <c r="K238" i="17"/>
  <c r="H238" i="17"/>
  <c r="I238" i="17" s="1"/>
  <c r="L237" i="17"/>
  <c r="K237" i="17"/>
  <c r="H237" i="17"/>
  <c r="I237" i="17" s="1"/>
  <c r="L236" i="17"/>
  <c r="K236" i="17"/>
  <c r="H236" i="17"/>
  <c r="I236" i="17" s="1"/>
  <c r="L235" i="17"/>
  <c r="K235" i="17"/>
  <c r="H235" i="17"/>
  <c r="I235" i="17" s="1"/>
  <c r="L234" i="17"/>
  <c r="K234" i="17"/>
  <c r="H234" i="17"/>
  <c r="I234" i="17" s="1"/>
  <c r="L233" i="17"/>
  <c r="K233" i="17"/>
  <c r="H233" i="17"/>
  <c r="I233" i="17" s="1"/>
  <c r="L232" i="17"/>
  <c r="K232" i="17"/>
  <c r="H232" i="17"/>
  <c r="I232" i="17" s="1"/>
  <c r="L231" i="17"/>
  <c r="K231" i="17"/>
  <c r="H231" i="17"/>
  <c r="I231" i="17" s="1"/>
  <c r="L230" i="17"/>
  <c r="K230" i="17"/>
  <c r="H230" i="17"/>
  <c r="I230" i="17" s="1"/>
  <c r="L229" i="17"/>
  <c r="K229" i="17"/>
  <c r="H229" i="17"/>
  <c r="I229" i="17" s="1"/>
  <c r="L228" i="17"/>
  <c r="K228" i="17"/>
  <c r="H228" i="17"/>
  <c r="I228" i="17" s="1"/>
  <c r="L227" i="17"/>
  <c r="K227" i="17"/>
  <c r="H227" i="17"/>
  <c r="I227" i="17" s="1"/>
  <c r="L226" i="17"/>
  <c r="K226" i="17"/>
  <c r="H226" i="17"/>
  <c r="I226" i="17" s="1"/>
  <c r="L225" i="17"/>
  <c r="K225" i="17"/>
  <c r="H225" i="17"/>
  <c r="I225" i="17" s="1"/>
  <c r="L224" i="17"/>
  <c r="K224" i="17"/>
  <c r="H224" i="17"/>
  <c r="I224" i="17" s="1"/>
  <c r="L223" i="17"/>
  <c r="K223" i="17"/>
  <c r="H223" i="17"/>
  <c r="I223" i="17" s="1"/>
  <c r="L222" i="17"/>
  <c r="K222" i="17"/>
  <c r="H222" i="17"/>
  <c r="I222" i="17" s="1"/>
  <c r="L221" i="17"/>
  <c r="K221" i="17"/>
  <c r="H221" i="17"/>
  <c r="I221" i="17" s="1"/>
  <c r="L220" i="17"/>
  <c r="K220" i="17"/>
  <c r="H220" i="17"/>
  <c r="I220" i="17" s="1"/>
  <c r="L219" i="17"/>
  <c r="K219" i="17"/>
  <c r="H219" i="17"/>
  <c r="I219" i="17" s="1"/>
  <c r="L218" i="17"/>
  <c r="K218" i="17"/>
  <c r="H218" i="17"/>
  <c r="I218" i="17" s="1"/>
  <c r="L217" i="17"/>
  <c r="K217" i="17"/>
  <c r="H217" i="17"/>
  <c r="I217" i="17" s="1"/>
  <c r="L216" i="17"/>
  <c r="K216" i="17"/>
  <c r="H216" i="17"/>
  <c r="I216" i="17" s="1"/>
  <c r="L215" i="17"/>
  <c r="K215" i="17"/>
  <c r="H215" i="17"/>
  <c r="I215" i="17" s="1"/>
  <c r="L214" i="17"/>
  <c r="K214" i="17"/>
  <c r="H214" i="17"/>
  <c r="I214" i="17" s="1"/>
  <c r="L213" i="17"/>
  <c r="K213" i="17"/>
  <c r="H213" i="17"/>
  <c r="I213" i="17" s="1"/>
  <c r="M212" i="17"/>
  <c r="L212" i="17"/>
  <c r="K212" i="17"/>
  <c r="H212" i="17"/>
  <c r="I212" i="17" s="1"/>
  <c r="M211" i="17"/>
  <c r="L211" i="17"/>
  <c r="K211" i="17"/>
  <c r="H211" i="17"/>
  <c r="I211" i="17" s="1"/>
  <c r="M210" i="17"/>
  <c r="L210" i="17"/>
  <c r="K210" i="17"/>
  <c r="H210" i="17"/>
  <c r="I210" i="17" s="1"/>
  <c r="M209" i="17"/>
  <c r="L209" i="17"/>
  <c r="K209" i="17"/>
  <c r="H209" i="17"/>
  <c r="I209" i="17" s="1"/>
  <c r="M208" i="17"/>
  <c r="L208" i="17"/>
  <c r="K208" i="17"/>
  <c r="H208" i="17"/>
  <c r="I208" i="17" s="1"/>
  <c r="M207" i="17"/>
  <c r="L207" i="17"/>
  <c r="K207" i="17"/>
  <c r="H207" i="17"/>
  <c r="I207" i="17" s="1"/>
  <c r="M206" i="17"/>
  <c r="L206" i="17"/>
  <c r="K206" i="17"/>
  <c r="H206" i="17"/>
  <c r="I206" i="17" s="1"/>
  <c r="M205" i="17"/>
  <c r="L205" i="17"/>
  <c r="K205" i="17"/>
  <c r="H205" i="17"/>
  <c r="I205" i="17" s="1"/>
  <c r="M204" i="17"/>
  <c r="L204" i="17"/>
  <c r="K204" i="17"/>
  <c r="H204" i="17"/>
  <c r="I204" i="17" s="1"/>
  <c r="M203" i="17"/>
  <c r="L203" i="17"/>
  <c r="K203" i="17"/>
  <c r="H203" i="17"/>
  <c r="I203" i="17" s="1"/>
  <c r="M202" i="17"/>
  <c r="L202" i="17"/>
  <c r="K202" i="17"/>
  <c r="H202" i="17"/>
  <c r="I202" i="17" s="1"/>
  <c r="M201" i="17"/>
  <c r="L201" i="17"/>
  <c r="K201" i="17"/>
  <c r="H201" i="17"/>
  <c r="I201" i="17" s="1"/>
  <c r="M200" i="17"/>
  <c r="L200" i="17"/>
  <c r="K200" i="17"/>
  <c r="H200" i="17"/>
  <c r="I200" i="17" s="1"/>
  <c r="M199" i="17"/>
  <c r="L199" i="17"/>
  <c r="K199" i="17"/>
  <c r="H199" i="17"/>
  <c r="I199" i="17" s="1"/>
  <c r="M198" i="17"/>
  <c r="L198" i="17"/>
  <c r="K198" i="17"/>
  <c r="H198" i="17"/>
  <c r="I198" i="17" s="1"/>
  <c r="M197" i="17"/>
  <c r="L197" i="17"/>
  <c r="K197" i="17"/>
  <c r="H197" i="17"/>
  <c r="I197" i="17" s="1"/>
  <c r="M196" i="17"/>
  <c r="L196" i="17"/>
  <c r="K196" i="17"/>
  <c r="H196" i="17"/>
  <c r="I196" i="17" s="1"/>
  <c r="M195" i="17"/>
  <c r="L195" i="17"/>
  <c r="K195" i="17"/>
  <c r="H195" i="17"/>
  <c r="I195" i="17" s="1"/>
  <c r="M194" i="17"/>
  <c r="L194" i="17"/>
  <c r="K194" i="17"/>
  <c r="H194" i="17"/>
  <c r="I194" i="17" s="1"/>
  <c r="M193" i="17"/>
  <c r="L193" i="17"/>
  <c r="K193" i="17"/>
  <c r="H193" i="17"/>
  <c r="I193" i="17" s="1"/>
  <c r="M192" i="17"/>
  <c r="L192" i="17"/>
  <c r="K192" i="17"/>
  <c r="H192" i="17"/>
  <c r="I192" i="17" s="1"/>
  <c r="M191" i="17"/>
  <c r="L191" i="17"/>
  <c r="K191" i="17"/>
  <c r="H191" i="17"/>
  <c r="I191" i="17" s="1"/>
  <c r="M190" i="17"/>
  <c r="L190" i="17"/>
  <c r="K190" i="17"/>
  <c r="H190" i="17"/>
  <c r="I190" i="17" s="1"/>
  <c r="M189" i="17"/>
  <c r="L189" i="17"/>
  <c r="K189" i="17"/>
  <c r="H189" i="17"/>
  <c r="I189" i="17" s="1"/>
  <c r="M188" i="17"/>
  <c r="L188" i="17"/>
  <c r="K188" i="17"/>
  <c r="H188" i="17"/>
  <c r="I188" i="17" s="1"/>
  <c r="M187" i="17"/>
  <c r="L187" i="17"/>
  <c r="K187" i="17"/>
  <c r="H187" i="17"/>
  <c r="I187" i="17" s="1"/>
  <c r="M186" i="17"/>
  <c r="L186" i="17"/>
  <c r="K186" i="17"/>
  <c r="H186" i="17"/>
  <c r="I186" i="17" s="1"/>
  <c r="M185" i="17"/>
  <c r="L185" i="17"/>
  <c r="K185" i="17"/>
  <c r="H185" i="17"/>
  <c r="I185" i="17" s="1"/>
  <c r="M184" i="17"/>
  <c r="L184" i="17"/>
  <c r="K184" i="17"/>
  <c r="H184" i="17"/>
  <c r="I184" i="17" s="1"/>
  <c r="M183" i="17"/>
  <c r="L183" i="17"/>
  <c r="K183" i="17"/>
  <c r="H183" i="17"/>
  <c r="I183" i="17" s="1"/>
  <c r="M182" i="17"/>
  <c r="L182" i="17"/>
  <c r="K182" i="17"/>
  <c r="H182" i="17"/>
  <c r="I182" i="17" s="1"/>
  <c r="M181" i="17"/>
  <c r="L181" i="17"/>
  <c r="K181" i="17"/>
  <c r="H181" i="17"/>
  <c r="I181" i="17" s="1"/>
  <c r="M180" i="17"/>
  <c r="L180" i="17"/>
  <c r="K180" i="17"/>
  <c r="H180" i="17"/>
  <c r="I180" i="17" s="1"/>
  <c r="M179" i="17"/>
  <c r="L179" i="17"/>
  <c r="K179" i="17"/>
  <c r="H179" i="17"/>
  <c r="I179" i="17" s="1"/>
  <c r="M178" i="17"/>
  <c r="L178" i="17"/>
  <c r="K178" i="17"/>
  <c r="H178" i="17"/>
  <c r="I178" i="17" s="1"/>
  <c r="M177" i="17"/>
  <c r="L177" i="17"/>
  <c r="K177" i="17"/>
  <c r="H177" i="17"/>
  <c r="I177" i="17" s="1"/>
  <c r="M176" i="17"/>
  <c r="L176" i="17"/>
  <c r="K176" i="17"/>
  <c r="H176" i="17"/>
  <c r="I176" i="17" s="1"/>
  <c r="M175" i="17"/>
  <c r="L175" i="17"/>
  <c r="K175" i="17"/>
  <c r="H175" i="17"/>
  <c r="I175" i="17" s="1"/>
  <c r="M174" i="17"/>
  <c r="L174" i="17"/>
  <c r="K174" i="17"/>
  <c r="H174" i="17"/>
  <c r="I174" i="17" s="1"/>
  <c r="M173" i="17"/>
  <c r="L173" i="17"/>
  <c r="K173" i="17"/>
  <c r="H173" i="17"/>
  <c r="I173" i="17" s="1"/>
  <c r="M172" i="17"/>
  <c r="L172" i="17"/>
  <c r="K172" i="17"/>
  <c r="H172" i="17"/>
  <c r="I172" i="17" s="1"/>
  <c r="M171" i="17"/>
  <c r="L171" i="17"/>
  <c r="K171" i="17"/>
  <c r="H171" i="17"/>
  <c r="I171" i="17" s="1"/>
  <c r="M170" i="17"/>
  <c r="L170" i="17"/>
  <c r="K170" i="17"/>
  <c r="H170" i="17"/>
  <c r="I170" i="17" s="1"/>
  <c r="M169" i="17"/>
  <c r="L169" i="17"/>
  <c r="K169" i="17"/>
  <c r="H169" i="17"/>
  <c r="I169" i="17" s="1"/>
  <c r="M168" i="17"/>
  <c r="L168" i="17"/>
  <c r="K168" i="17"/>
  <c r="H168" i="17"/>
  <c r="I168" i="17" s="1"/>
  <c r="M167" i="17"/>
  <c r="L167" i="17"/>
  <c r="K167" i="17"/>
  <c r="H167" i="17"/>
  <c r="I167" i="17" s="1"/>
  <c r="M166" i="17"/>
  <c r="L166" i="17"/>
  <c r="K166" i="17"/>
  <c r="H166" i="17"/>
  <c r="I166" i="17" s="1"/>
  <c r="M165" i="17"/>
  <c r="L165" i="17"/>
  <c r="K165" i="17"/>
  <c r="H165" i="17"/>
  <c r="I165" i="17" s="1"/>
  <c r="M164" i="17"/>
  <c r="L164" i="17"/>
  <c r="K164" i="17"/>
  <c r="H164" i="17"/>
  <c r="I164" i="17" s="1"/>
  <c r="M163" i="17"/>
  <c r="L163" i="17"/>
  <c r="K163" i="17"/>
  <c r="H163" i="17"/>
  <c r="I163" i="17" s="1"/>
  <c r="M162" i="17"/>
  <c r="L162" i="17"/>
  <c r="K162" i="17"/>
  <c r="H162" i="17"/>
  <c r="I162" i="17" s="1"/>
  <c r="M161" i="17"/>
  <c r="L161" i="17"/>
  <c r="K161" i="17"/>
  <c r="H161" i="17"/>
  <c r="I161" i="17" s="1"/>
  <c r="M160" i="17"/>
  <c r="L160" i="17"/>
  <c r="K160" i="17"/>
  <c r="H160" i="17"/>
  <c r="I160" i="17" s="1"/>
  <c r="M159" i="17"/>
  <c r="L159" i="17"/>
  <c r="K159" i="17"/>
  <c r="H159" i="17"/>
  <c r="I159" i="17" s="1"/>
  <c r="M158" i="17"/>
  <c r="L158" i="17"/>
  <c r="K158" i="17"/>
  <c r="H158" i="17"/>
  <c r="I158" i="17" s="1"/>
  <c r="M157" i="17"/>
  <c r="L157" i="17"/>
  <c r="K157" i="17"/>
  <c r="H157" i="17"/>
  <c r="I157" i="17" s="1"/>
  <c r="M156" i="17"/>
  <c r="L156" i="17"/>
  <c r="K156" i="17"/>
  <c r="H156" i="17"/>
  <c r="I156" i="17" s="1"/>
  <c r="M155" i="17"/>
  <c r="L155" i="17"/>
  <c r="K155" i="17"/>
  <c r="H155" i="17"/>
  <c r="I155" i="17" s="1"/>
  <c r="M154" i="17"/>
  <c r="L154" i="17"/>
  <c r="K154" i="17"/>
  <c r="H154" i="17"/>
  <c r="I154" i="17" s="1"/>
  <c r="M153" i="17"/>
  <c r="L153" i="17"/>
  <c r="K153" i="17"/>
  <c r="H153" i="17"/>
  <c r="I153" i="17" s="1"/>
  <c r="M152" i="17"/>
  <c r="L152" i="17"/>
  <c r="K152" i="17"/>
  <c r="H152" i="17"/>
  <c r="I152" i="17" s="1"/>
  <c r="M151" i="17"/>
  <c r="L151" i="17"/>
  <c r="K151" i="17"/>
  <c r="H151" i="17"/>
  <c r="I151" i="17" s="1"/>
  <c r="M150" i="17"/>
  <c r="L150" i="17"/>
  <c r="K150" i="17"/>
  <c r="H150" i="17"/>
  <c r="I150" i="17" s="1"/>
  <c r="M149" i="17"/>
  <c r="L149" i="17"/>
  <c r="K149" i="17"/>
  <c r="H149" i="17"/>
  <c r="I149" i="17" s="1"/>
  <c r="M148" i="17"/>
  <c r="L148" i="17"/>
  <c r="K148" i="17"/>
  <c r="H148" i="17"/>
  <c r="I148" i="17" s="1"/>
  <c r="M147" i="17"/>
  <c r="L147" i="17"/>
  <c r="K147" i="17"/>
  <c r="H147" i="17"/>
  <c r="I147" i="17" s="1"/>
  <c r="M146" i="17"/>
  <c r="L146" i="17"/>
  <c r="K146" i="17"/>
  <c r="H146" i="17"/>
  <c r="I146" i="17" s="1"/>
  <c r="M145" i="17"/>
  <c r="L145" i="17"/>
  <c r="K145" i="17"/>
  <c r="H145" i="17"/>
  <c r="I145" i="17" s="1"/>
  <c r="M144" i="17"/>
  <c r="L144" i="17"/>
  <c r="K144" i="17"/>
  <c r="H144" i="17"/>
  <c r="I144" i="17" s="1"/>
  <c r="M143" i="17"/>
  <c r="L143" i="17"/>
  <c r="K143" i="17"/>
  <c r="H143" i="17"/>
  <c r="I143" i="17" s="1"/>
  <c r="M142" i="17"/>
  <c r="L142" i="17"/>
  <c r="K142" i="17"/>
  <c r="H142" i="17"/>
  <c r="I142" i="17" s="1"/>
  <c r="M141" i="17"/>
  <c r="L141" i="17"/>
  <c r="K141" i="17"/>
  <c r="H141" i="17"/>
  <c r="I141" i="17" s="1"/>
  <c r="M140" i="17"/>
  <c r="L140" i="17"/>
  <c r="K140" i="17"/>
  <c r="H140" i="17"/>
  <c r="I140" i="17" s="1"/>
  <c r="M139" i="17"/>
  <c r="L139" i="17"/>
  <c r="K139" i="17"/>
  <c r="H139" i="17"/>
  <c r="I139" i="17" s="1"/>
  <c r="M138" i="17"/>
  <c r="L138" i="17"/>
  <c r="K138" i="17"/>
  <c r="H138" i="17"/>
  <c r="I138" i="17" s="1"/>
  <c r="M137" i="17"/>
  <c r="L137" i="17"/>
  <c r="K137" i="17"/>
  <c r="H137" i="17"/>
  <c r="I137" i="17" s="1"/>
  <c r="M136" i="17"/>
  <c r="L136" i="17"/>
  <c r="K136" i="17"/>
  <c r="H136" i="17"/>
  <c r="I136" i="17" s="1"/>
  <c r="M135" i="17"/>
  <c r="L135" i="17"/>
  <c r="K135" i="17"/>
  <c r="H135" i="17"/>
  <c r="I135" i="17" s="1"/>
  <c r="M134" i="17"/>
  <c r="L134" i="17"/>
  <c r="K134" i="17"/>
  <c r="H134" i="17"/>
  <c r="I134" i="17" s="1"/>
  <c r="M133" i="17"/>
  <c r="L133" i="17"/>
  <c r="K133" i="17"/>
  <c r="H133" i="17"/>
  <c r="I133" i="17" s="1"/>
  <c r="M131" i="17"/>
  <c r="L131" i="17"/>
  <c r="K131" i="17"/>
  <c r="H131" i="17"/>
  <c r="I131" i="17" s="1"/>
  <c r="M130" i="17"/>
  <c r="L130" i="17"/>
  <c r="K130" i="17"/>
  <c r="H130" i="17"/>
  <c r="I130" i="17" s="1"/>
  <c r="M129" i="17"/>
  <c r="L129" i="17"/>
  <c r="K129" i="17"/>
  <c r="H129" i="17"/>
  <c r="I129" i="17" s="1"/>
  <c r="M128" i="17"/>
  <c r="L128" i="17"/>
  <c r="K128" i="17"/>
  <c r="H128" i="17"/>
  <c r="I128" i="17" s="1"/>
  <c r="M127" i="17"/>
  <c r="L127" i="17"/>
  <c r="K127" i="17"/>
  <c r="H127" i="17"/>
  <c r="I127" i="17" s="1"/>
  <c r="M126" i="17"/>
  <c r="L126" i="17"/>
  <c r="K126" i="17"/>
  <c r="H126" i="17"/>
  <c r="I126" i="17" s="1"/>
  <c r="M125" i="17"/>
  <c r="L125" i="17"/>
  <c r="K125" i="17"/>
  <c r="H125" i="17"/>
  <c r="I125" i="17" s="1"/>
  <c r="M124" i="17"/>
  <c r="L124" i="17"/>
  <c r="K124" i="17"/>
  <c r="H124" i="17"/>
  <c r="I124" i="17" s="1"/>
  <c r="M123" i="17"/>
  <c r="L123" i="17"/>
  <c r="K123" i="17"/>
  <c r="H123" i="17"/>
  <c r="I123" i="17" s="1"/>
  <c r="M122" i="17"/>
  <c r="L122" i="17"/>
  <c r="K122" i="17"/>
  <c r="H122" i="17"/>
  <c r="I122" i="17" s="1"/>
  <c r="M121" i="17"/>
  <c r="L121" i="17"/>
  <c r="K121" i="17"/>
  <c r="H121" i="17"/>
  <c r="I121" i="17" s="1"/>
  <c r="M120" i="17"/>
  <c r="L120" i="17"/>
  <c r="K120" i="17"/>
  <c r="H120" i="17"/>
  <c r="I120" i="17" s="1"/>
  <c r="M119" i="17"/>
  <c r="L119" i="17"/>
  <c r="K119" i="17"/>
  <c r="H119" i="17"/>
  <c r="I119" i="17" s="1"/>
  <c r="M118" i="17"/>
  <c r="L118" i="17"/>
  <c r="K118" i="17"/>
  <c r="H118" i="17"/>
  <c r="I118" i="17" s="1"/>
  <c r="M117" i="17"/>
  <c r="L117" i="17"/>
  <c r="K117" i="17"/>
  <c r="H117" i="17"/>
  <c r="I117" i="17" s="1"/>
  <c r="M116" i="17"/>
  <c r="L116" i="17"/>
  <c r="K116" i="17"/>
  <c r="H116" i="17"/>
  <c r="I116" i="17" s="1"/>
  <c r="M115" i="17"/>
  <c r="L115" i="17"/>
  <c r="K115" i="17"/>
  <c r="H115" i="17"/>
  <c r="I115" i="17" s="1"/>
  <c r="M114" i="17"/>
  <c r="L114" i="17"/>
  <c r="K114" i="17"/>
  <c r="H114" i="17"/>
  <c r="I114" i="17" s="1"/>
  <c r="M113" i="17"/>
  <c r="L113" i="17"/>
  <c r="K113" i="17"/>
  <c r="H113" i="17"/>
  <c r="I113" i="17" s="1"/>
  <c r="M112" i="17"/>
  <c r="L112" i="17"/>
  <c r="K112" i="17"/>
  <c r="H112" i="17"/>
  <c r="I112" i="17" s="1"/>
  <c r="M111" i="17"/>
  <c r="L111" i="17"/>
  <c r="K111" i="17"/>
  <c r="H111" i="17"/>
  <c r="I111" i="17" s="1"/>
  <c r="M110" i="17"/>
  <c r="L110" i="17"/>
  <c r="K110" i="17"/>
  <c r="H110" i="17"/>
  <c r="I110" i="17" s="1"/>
  <c r="M109" i="17"/>
  <c r="L109" i="17"/>
  <c r="K109" i="17"/>
  <c r="H109" i="17"/>
  <c r="I109" i="17" s="1"/>
  <c r="M108" i="17"/>
  <c r="L108" i="17"/>
  <c r="K108" i="17"/>
  <c r="H108" i="17"/>
  <c r="I108" i="17" s="1"/>
  <c r="M107" i="17"/>
  <c r="L107" i="17"/>
  <c r="K107" i="17"/>
  <c r="H107" i="17"/>
  <c r="I107" i="17" s="1"/>
  <c r="M106" i="17"/>
  <c r="L106" i="17"/>
  <c r="K106" i="17"/>
  <c r="H106" i="17"/>
  <c r="I106" i="17" s="1"/>
  <c r="M104" i="17"/>
  <c r="L104" i="17"/>
  <c r="K104" i="17"/>
  <c r="H104" i="17"/>
  <c r="I104" i="17" s="1"/>
  <c r="M103" i="17"/>
  <c r="L103" i="17"/>
  <c r="K103" i="17"/>
  <c r="H103" i="17"/>
  <c r="I103" i="17" s="1"/>
  <c r="M102" i="17"/>
  <c r="L102" i="17"/>
  <c r="K102" i="17"/>
  <c r="H102" i="17"/>
  <c r="I102" i="17" s="1"/>
  <c r="M101" i="17"/>
  <c r="L101" i="17"/>
  <c r="K101" i="17"/>
  <c r="H101" i="17"/>
  <c r="I101" i="17" s="1"/>
  <c r="M100" i="17"/>
  <c r="L100" i="17"/>
  <c r="K100" i="17"/>
  <c r="H100" i="17"/>
  <c r="I100" i="17" s="1"/>
  <c r="M99" i="17"/>
  <c r="L99" i="17"/>
  <c r="K99" i="17"/>
  <c r="H99" i="17"/>
  <c r="I99" i="17" s="1"/>
  <c r="M98" i="17"/>
  <c r="L98" i="17"/>
  <c r="K98" i="17"/>
  <c r="H98" i="17"/>
  <c r="I98" i="17" s="1"/>
  <c r="M97" i="17"/>
  <c r="L97" i="17"/>
  <c r="K97" i="17"/>
  <c r="H97" i="17"/>
  <c r="I97" i="17" s="1"/>
  <c r="M96" i="17"/>
  <c r="L96" i="17"/>
  <c r="K96" i="17"/>
  <c r="H96" i="17"/>
  <c r="I96" i="17" s="1"/>
  <c r="M95" i="17"/>
  <c r="L95" i="17"/>
  <c r="K95" i="17"/>
  <c r="H95" i="17"/>
  <c r="I95" i="17" s="1"/>
  <c r="M94" i="17"/>
  <c r="L94" i="17"/>
  <c r="K94" i="17"/>
  <c r="H94" i="17"/>
  <c r="I94" i="17" s="1"/>
  <c r="M93" i="17"/>
  <c r="L93" i="17"/>
  <c r="K93" i="17"/>
  <c r="H93" i="17"/>
  <c r="I93" i="17" s="1"/>
  <c r="M92" i="17"/>
  <c r="L92" i="17"/>
  <c r="K92" i="17"/>
  <c r="H92" i="17"/>
  <c r="I92" i="17" s="1"/>
  <c r="M91" i="17"/>
  <c r="L91" i="17"/>
  <c r="K91" i="17"/>
  <c r="H91" i="17"/>
  <c r="I91" i="17" s="1"/>
  <c r="M90" i="17"/>
  <c r="L90" i="17"/>
  <c r="K90" i="17"/>
  <c r="H90" i="17"/>
  <c r="I90" i="17" s="1"/>
  <c r="M89" i="17"/>
  <c r="L89" i="17"/>
  <c r="K89" i="17"/>
  <c r="H89" i="17"/>
  <c r="I89" i="17" s="1"/>
  <c r="M88" i="17"/>
  <c r="L88" i="17"/>
  <c r="K88" i="17"/>
  <c r="H88" i="17"/>
  <c r="I88" i="17" s="1"/>
  <c r="M87" i="17"/>
  <c r="L87" i="17"/>
  <c r="K87" i="17"/>
  <c r="H87" i="17"/>
  <c r="I87" i="17" s="1"/>
  <c r="M86" i="17"/>
  <c r="L86" i="17"/>
  <c r="K86" i="17"/>
  <c r="H86" i="17"/>
  <c r="I86" i="17" s="1"/>
  <c r="M85" i="17"/>
  <c r="L85" i="17"/>
  <c r="K85" i="17"/>
  <c r="H85" i="17"/>
  <c r="I85" i="17" s="1"/>
  <c r="M84" i="17"/>
  <c r="L84" i="17"/>
  <c r="K84" i="17"/>
  <c r="H84" i="17"/>
  <c r="I84" i="17" s="1"/>
  <c r="M83" i="17"/>
  <c r="L83" i="17"/>
  <c r="K83" i="17"/>
  <c r="H83" i="17"/>
  <c r="I83" i="17" s="1"/>
  <c r="M82" i="17"/>
  <c r="L82" i="17"/>
  <c r="K82" i="17"/>
  <c r="H82" i="17"/>
  <c r="I82" i="17" s="1"/>
  <c r="M81" i="17"/>
  <c r="L81" i="17"/>
  <c r="K81" i="17"/>
  <c r="H81" i="17"/>
  <c r="I81" i="17" s="1"/>
  <c r="M80" i="17"/>
  <c r="L80" i="17"/>
  <c r="K80" i="17"/>
  <c r="H80" i="17"/>
  <c r="I80" i="17" s="1"/>
  <c r="M79" i="17"/>
  <c r="L79" i="17"/>
  <c r="K79" i="17"/>
  <c r="H79" i="17"/>
  <c r="I79" i="17" s="1"/>
  <c r="M77" i="17"/>
  <c r="L77" i="17"/>
  <c r="K77" i="17"/>
  <c r="H77" i="17"/>
  <c r="I77" i="17" s="1"/>
  <c r="M76" i="17"/>
  <c r="L76" i="17"/>
  <c r="K76" i="17"/>
  <c r="H76" i="17"/>
  <c r="I76" i="17" s="1"/>
  <c r="M75" i="17"/>
  <c r="L75" i="17"/>
  <c r="K75" i="17"/>
  <c r="H75" i="17"/>
  <c r="I75" i="17" s="1"/>
  <c r="M74" i="17"/>
  <c r="L74" i="17"/>
  <c r="K74" i="17"/>
  <c r="H74" i="17"/>
  <c r="I74" i="17" s="1"/>
  <c r="M73" i="17"/>
  <c r="L73" i="17"/>
  <c r="K73" i="17"/>
  <c r="H73" i="17"/>
  <c r="I73" i="17" s="1"/>
  <c r="M72" i="17"/>
  <c r="L72" i="17"/>
  <c r="K72" i="17"/>
  <c r="H72" i="17"/>
  <c r="I72" i="17" s="1"/>
  <c r="M71" i="17"/>
  <c r="L71" i="17"/>
  <c r="K71" i="17"/>
  <c r="H71" i="17"/>
  <c r="I71" i="17" s="1"/>
  <c r="M70" i="17"/>
  <c r="L70" i="17"/>
  <c r="K70" i="17"/>
  <c r="H70" i="17"/>
  <c r="I70" i="17" s="1"/>
  <c r="M69" i="17"/>
  <c r="L69" i="17"/>
  <c r="K69" i="17"/>
  <c r="H69" i="17"/>
  <c r="I69" i="17" s="1"/>
  <c r="M68" i="17"/>
  <c r="L68" i="17"/>
  <c r="K68" i="17"/>
  <c r="H68" i="17"/>
  <c r="I68" i="17" s="1"/>
  <c r="M67" i="17"/>
  <c r="L67" i="17"/>
  <c r="K67" i="17"/>
  <c r="H67" i="17"/>
  <c r="I67" i="17" s="1"/>
  <c r="M66" i="17"/>
  <c r="L66" i="17"/>
  <c r="K66" i="17"/>
  <c r="H66" i="17"/>
  <c r="I66" i="17" s="1"/>
  <c r="M65" i="17"/>
  <c r="L65" i="17"/>
  <c r="K65" i="17"/>
  <c r="H65" i="17"/>
  <c r="I65" i="17" s="1"/>
  <c r="M64" i="17"/>
  <c r="L64" i="17"/>
  <c r="K64" i="17"/>
  <c r="H64" i="17"/>
  <c r="I64" i="17" s="1"/>
  <c r="M63" i="17"/>
  <c r="L63" i="17"/>
  <c r="K63" i="17"/>
  <c r="H63" i="17"/>
  <c r="I63" i="17" s="1"/>
  <c r="M62" i="17"/>
  <c r="L62" i="17"/>
  <c r="K62" i="17"/>
  <c r="H62" i="17"/>
  <c r="I62" i="17" s="1"/>
  <c r="M61" i="17"/>
  <c r="L61" i="17"/>
  <c r="K61" i="17"/>
  <c r="H61" i="17"/>
  <c r="I61" i="17" s="1"/>
  <c r="M60" i="17"/>
  <c r="L60" i="17"/>
  <c r="K60" i="17"/>
  <c r="H60" i="17"/>
  <c r="I60" i="17" s="1"/>
  <c r="M59" i="17"/>
  <c r="L59" i="17"/>
  <c r="K59" i="17"/>
  <c r="H59" i="17"/>
  <c r="I59" i="17" s="1"/>
  <c r="M58" i="17"/>
  <c r="L58" i="17"/>
  <c r="K58" i="17"/>
  <c r="H58" i="17"/>
  <c r="I58" i="17" s="1"/>
  <c r="M57" i="17"/>
  <c r="L57" i="17"/>
  <c r="K57" i="17"/>
  <c r="H57" i="17"/>
  <c r="I57" i="17" s="1"/>
  <c r="M56" i="17"/>
  <c r="L56" i="17"/>
  <c r="K56" i="17"/>
  <c r="H56" i="17"/>
  <c r="I56" i="17" s="1"/>
  <c r="M55" i="17"/>
  <c r="L55" i="17"/>
  <c r="K55" i="17"/>
  <c r="H55" i="17"/>
  <c r="I55" i="17" s="1"/>
  <c r="M54" i="17"/>
  <c r="L54" i="17"/>
  <c r="K54" i="17"/>
  <c r="H54" i="17"/>
  <c r="I54" i="17" s="1"/>
  <c r="M53" i="17"/>
  <c r="L53" i="17"/>
  <c r="K53" i="17"/>
  <c r="H53" i="17"/>
  <c r="I53" i="17" s="1"/>
  <c r="M52" i="17"/>
  <c r="L52" i="17"/>
  <c r="K52" i="17"/>
  <c r="H52" i="17"/>
  <c r="I52" i="17" s="1"/>
  <c r="M50" i="17"/>
  <c r="L50" i="17"/>
  <c r="K50" i="17"/>
  <c r="H50" i="17"/>
  <c r="I50" i="17" s="1"/>
  <c r="M49" i="17"/>
  <c r="L49" i="17"/>
  <c r="K49" i="17"/>
  <c r="H49" i="17"/>
  <c r="I49" i="17" s="1"/>
  <c r="M48" i="17"/>
  <c r="L48" i="17"/>
  <c r="K48" i="17"/>
  <c r="H48" i="17"/>
  <c r="I48" i="17" s="1"/>
  <c r="M47" i="17"/>
  <c r="L47" i="17"/>
  <c r="K47" i="17"/>
  <c r="H47" i="17"/>
  <c r="I47" i="17" s="1"/>
  <c r="M46" i="17"/>
  <c r="L46" i="17"/>
  <c r="K46" i="17"/>
  <c r="H46" i="17"/>
  <c r="I46" i="17" s="1"/>
  <c r="M45" i="17"/>
  <c r="L45" i="17"/>
  <c r="K45" i="17"/>
  <c r="H45" i="17"/>
  <c r="I45" i="17" s="1"/>
  <c r="M44" i="17"/>
  <c r="L44" i="17"/>
  <c r="K44" i="17"/>
  <c r="H44" i="17"/>
  <c r="I44" i="17" s="1"/>
  <c r="M43" i="17"/>
  <c r="L43" i="17"/>
  <c r="K43" i="17"/>
  <c r="H43" i="17"/>
  <c r="I43" i="17" s="1"/>
  <c r="M42" i="17"/>
  <c r="L42" i="17"/>
  <c r="K42" i="17"/>
  <c r="H42" i="17"/>
  <c r="I42" i="17" s="1"/>
  <c r="M41" i="17"/>
  <c r="L41" i="17"/>
  <c r="K41" i="17"/>
  <c r="H41" i="17"/>
  <c r="I41" i="17" s="1"/>
  <c r="M40" i="17"/>
  <c r="L40" i="17"/>
  <c r="K40" i="17"/>
  <c r="H40" i="17"/>
  <c r="I40" i="17" s="1"/>
  <c r="M39" i="17"/>
  <c r="L39" i="17"/>
  <c r="K39" i="17"/>
  <c r="H39" i="17"/>
  <c r="I39" i="17" s="1"/>
  <c r="M38" i="17"/>
  <c r="L38" i="17"/>
  <c r="K38" i="17"/>
  <c r="H38" i="17"/>
  <c r="I38" i="17" s="1"/>
  <c r="M37" i="17"/>
  <c r="L37" i="17"/>
  <c r="K37" i="17"/>
  <c r="H37" i="17"/>
  <c r="I37" i="17" s="1"/>
  <c r="M36" i="17"/>
  <c r="L36" i="17"/>
  <c r="K36" i="17"/>
  <c r="H36" i="17"/>
  <c r="I36" i="17" s="1"/>
  <c r="M35" i="17"/>
  <c r="L35" i="17"/>
  <c r="K35" i="17"/>
  <c r="H35" i="17"/>
  <c r="I35" i="17" s="1"/>
  <c r="M34" i="17"/>
  <c r="L34" i="17"/>
  <c r="K34" i="17"/>
  <c r="H34" i="17"/>
  <c r="I34" i="17" s="1"/>
  <c r="M33" i="17"/>
  <c r="L33" i="17"/>
  <c r="K33" i="17"/>
  <c r="H33" i="17"/>
  <c r="I33" i="17" s="1"/>
  <c r="M32" i="17"/>
  <c r="L32" i="17"/>
  <c r="K32" i="17"/>
  <c r="H32" i="17"/>
  <c r="I32" i="17" s="1"/>
  <c r="M31" i="17"/>
  <c r="L31" i="17"/>
  <c r="K31" i="17"/>
  <c r="H31" i="17"/>
  <c r="I31" i="17" s="1"/>
  <c r="M30" i="17"/>
  <c r="L30" i="17"/>
  <c r="K30" i="17"/>
  <c r="H30" i="17"/>
  <c r="I30" i="17" s="1"/>
  <c r="M29" i="17"/>
  <c r="L29" i="17"/>
  <c r="K29" i="17"/>
  <c r="H29" i="17"/>
  <c r="I29" i="17" s="1"/>
  <c r="M28" i="17"/>
  <c r="L28" i="17"/>
  <c r="K28" i="17"/>
  <c r="H28" i="17"/>
  <c r="I28" i="17" s="1"/>
  <c r="M27" i="17"/>
  <c r="L27" i="17"/>
  <c r="K27" i="17"/>
  <c r="H27" i="17"/>
  <c r="I27" i="17" s="1"/>
  <c r="M26" i="17"/>
  <c r="L26" i="17"/>
  <c r="K26" i="17"/>
  <c r="H26" i="17"/>
  <c r="I26" i="17" s="1"/>
  <c r="M25" i="17"/>
  <c r="L25" i="17"/>
  <c r="K25" i="17"/>
  <c r="H25" i="17"/>
  <c r="I25" i="17" s="1"/>
  <c r="M24" i="17"/>
  <c r="L24" i="17"/>
  <c r="K24" i="17"/>
  <c r="H24" i="17"/>
  <c r="I24" i="17" s="1"/>
  <c r="M23" i="17"/>
  <c r="L23" i="17"/>
  <c r="K23" i="17"/>
  <c r="H23" i="17"/>
  <c r="I23" i="17" s="1"/>
  <c r="M22" i="17"/>
  <c r="L22" i="17"/>
  <c r="K22" i="17"/>
  <c r="H22" i="17"/>
  <c r="I22" i="17" s="1"/>
  <c r="M21" i="17"/>
  <c r="L21" i="17"/>
  <c r="K21" i="17"/>
  <c r="H21" i="17"/>
  <c r="I21" i="17" s="1"/>
  <c r="M20" i="17"/>
  <c r="L20" i="17"/>
  <c r="K20" i="17"/>
  <c r="H20" i="17"/>
  <c r="I20" i="17" s="1"/>
  <c r="M19" i="17"/>
  <c r="L19" i="17"/>
  <c r="K19" i="17"/>
  <c r="H19" i="17"/>
  <c r="I19" i="17" s="1"/>
  <c r="M18" i="17"/>
  <c r="L18" i="17"/>
  <c r="K18" i="17"/>
  <c r="H18" i="17"/>
  <c r="I18" i="17" s="1"/>
  <c r="M17" i="17"/>
  <c r="L17" i="17"/>
  <c r="K17" i="17"/>
  <c r="H17" i="17"/>
  <c r="I17" i="17" s="1"/>
  <c r="M16" i="17"/>
  <c r="L16" i="17"/>
  <c r="K16" i="17"/>
  <c r="H16" i="17"/>
  <c r="I16" i="17" s="1"/>
  <c r="M15" i="17"/>
  <c r="L15" i="17"/>
  <c r="K15" i="17"/>
  <c r="H15" i="17"/>
  <c r="I15" i="17" s="1"/>
  <c r="M14" i="17"/>
  <c r="L14" i="17"/>
  <c r="K14" i="17"/>
  <c r="H14" i="17"/>
  <c r="I14" i="17" s="1"/>
  <c r="M13" i="17"/>
  <c r="L13" i="17"/>
  <c r="K13" i="17"/>
  <c r="H13" i="17"/>
  <c r="I13" i="17" s="1"/>
  <c r="M12" i="17"/>
  <c r="L12" i="17"/>
  <c r="K12" i="17"/>
  <c r="H12" i="17"/>
  <c r="I12" i="17" s="1"/>
  <c r="M11" i="17"/>
  <c r="L11" i="17"/>
  <c r="K11" i="17"/>
  <c r="H11" i="17"/>
  <c r="I11" i="17" s="1"/>
  <c r="M10" i="17"/>
  <c r="L10" i="17"/>
  <c r="K10" i="17"/>
  <c r="H10" i="17"/>
  <c r="I10" i="17" s="1"/>
  <c r="M9" i="17"/>
  <c r="L9" i="17"/>
  <c r="K9" i="17"/>
  <c r="H9" i="17"/>
  <c r="I9" i="17" s="1"/>
  <c r="M8" i="17"/>
  <c r="L8" i="17"/>
  <c r="K8" i="17"/>
  <c r="H8" i="17"/>
  <c r="I8" i="17" s="1"/>
  <c r="M7" i="17"/>
  <c r="L7" i="17"/>
  <c r="K7" i="17"/>
  <c r="H7" i="17"/>
  <c r="I7" i="17" s="1"/>
  <c r="M6" i="17"/>
  <c r="L6" i="17"/>
  <c r="K6" i="17"/>
  <c r="H6" i="17"/>
  <c r="I6" i="17" s="1"/>
  <c r="M5" i="17"/>
  <c r="L5" i="17"/>
  <c r="K5" i="17"/>
  <c r="H5" i="17"/>
  <c r="I5" i="17" s="1"/>
  <c r="M4" i="17"/>
  <c r="L4" i="17"/>
  <c r="K4" i="17"/>
  <c r="H4" i="17"/>
  <c r="I4" i="17" s="1"/>
  <c r="M3" i="17"/>
  <c r="L3" i="17"/>
  <c r="K3" i="17"/>
  <c r="H3" i="17"/>
  <c r="I3" i="17" s="1"/>
  <c r="M2" i="17"/>
  <c r="L2" i="17"/>
  <c r="K2" i="17"/>
  <c r="H2" i="17"/>
  <c r="I2" i="17" s="1"/>
  <c r="L750" i="10"/>
  <c r="K750" i="10"/>
  <c r="H750" i="10"/>
  <c r="L749" i="10"/>
  <c r="K749" i="10"/>
  <c r="H749" i="10"/>
  <c r="L748" i="10"/>
  <c r="K748" i="10"/>
  <c r="H748" i="10"/>
  <c r="L747" i="10"/>
  <c r="K747" i="10"/>
  <c r="H747" i="10"/>
  <c r="L746" i="10"/>
  <c r="K746" i="10"/>
  <c r="H746" i="10"/>
  <c r="L745" i="10"/>
  <c r="K745" i="10"/>
  <c r="H745" i="10"/>
  <c r="L744" i="10"/>
  <c r="K744" i="10"/>
  <c r="H744" i="10"/>
  <c r="L743" i="10"/>
  <c r="K743" i="10"/>
  <c r="H743" i="10"/>
  <c r="L742" i="10"/>
  <c r="K742" i="10"/>
  <c r="H742" i="10"/>
  <c r="L741" i="10"/>
  <c r="K741" i="10"/>
  <c r="H741" i="10"/>
  <c r="L740" i="10"/>
  <c r="K740" i="10"/>
  <c r="H740" i="10"/>
  <c r="L739" i="10"/>
  <c r="K739" i="10"/>
  <c r="H739" i="10"/>
  <c r="L738" i="10"/>
  <c r="K738" i="10"/>
  <c r="H738" i="10"/>
  <c r="L737" i="10"/>
  <c r="K737" i="10"/>
  <c r="H737" i="10"/>
  <c r="L736" i="10"/>
  <c r="K736" i="10"/>
  <c r="H736" i="10"/>
  <c r="L735" i="10"/>
  <c r="K735" i="10"/>
  <c r="H735" i="10"/>
  <c r="L734" i="10"/>
  <c r="K734" i="10"/>
  <c r="H734" i="10"/>
  <c r="L733" i="10"/>
  <c r="K733" i="10"/>
  <c r="H733" i="10"/>
  <c r="L732" i="10"/>
  <c r="K732" i="10"/>
  <c r="H732" i="10"/>
  <c r="L731" i="10"/>
  <c r="K731" i="10"/>
  <c r="H731" i="10"/>
  <c r="L730" i="10"/>
  <c r="K730" i="10"/>
  <c r="H730" i="10"/>
  <c r="L729" i="10"/>
  <c r="K729" i="10"/>
  <c r="H729" i="10"/>
  <c r="L728" i="10"/>
  <c r="K728" i="10"/>
  <c r="H728" i="10"/>
  <c r="L727" i="10"/>
  <c r="K727" i="10"/>
  <c r="H727" i="10"/>
  <c r="L726" i="10"/>
  <c r="K726" i="10"/>
  <c r="H726" i="10"/>
  <c r="L725" i="10"/>
  <c r="K725" i="10"/>
  <c r="H725" i="10"/>
  <c r="L724" i="10"/>
  <c r="K724" i="10"/>
  <c r="H724" i="10"/>
  <c r="L723" i="10"/>
  <c r="K723" i="10"/>
  <c r="H723" i="10"/>
  <c r="L722" i="10"/>
  <c r="K722" i="10"/>
  <c r="H722" i="10"/>
  <c r="L721" i="10"/>
  <c r="K721" i="10"/>
  <c r="H721" i="10"/>
  <c r="L720" i="10"/>
  <c r="K720" i="10"/>
  <c r="H720" i="10"/>
  <c r="L719" i="10"/>
  <c r="K719" i="10"/>
  <c r="H719" i="10"/>
  <c r="L718" i="10"/>
  <c r="K718" i="10"/>
  <c r="H718" i="10"/>
  <c r="L717" i="10"/>
  <c r="K717" i="10"/>
  <c r="H717" i="10"/>
  <c r="L716" i="10"/>
  <c r="K716" i="10"/>
  <c r="H716" i="10"/>
  <c r="L715" i="10"/>
  <c r="K715" i="10"/>
  <c r="H715" i="10"/>
  <c r="L714" i="10"/>
  <c r="K714" i="10"/>
  <c r="H714" i="10"/>
  <c r="L713" i="10"/>
  <c r="K713" i="10"/>
  <c r="H713" i="10"/>
  <c r="L712" i="10"/>
  <c r="K712" i="10"/>
  <c r="H712" i="10"/>
  <c r="L711" i="10"/>
  <c r="K711" i="10"/>
  <c r="H711" i="10"/>
  <c r="L710" i="10"/>
  <c r="K710" i="10"/>
  <c r="H710" i="10"/>
  <c r="L709" i="10"/>
  <c r="K709" i="10"/>
  <c r="H709" i="10"/>
  <c r="L708" i="10"/>
  <c r="K708" i="10"/>
  <c r="H708" i="10"/>
  <c r="L707" i="10"/>
  <c r="K707" i="10"/>
  <c r="H707" i="10"/>
  <c r="L706" i="10"/>
  <c r="K706" i="10"/>
  <c r="H706" i="10"/>
  <c r="L705" i="10"/>
  <c r="K705" i="10"/>
  <c r="H705" i="10"/>
  <c r="L704" i="10"/>
  <c r="K704" i="10"/>
  <c r="H704" i="10"/>
  <c r="L703" i="10"/>
  <c r="K703" i="10"/>
  <c r="H703" i="10"/>
  <c r="L702" i="10"/>
  <c r="K702" i="10"/>
  <c r="H702" i="10"/>
  <c r="L701" i="10"/>
  <c r="K701" i="10"/>
  <c r="H701" i="10"/>
  <c r="L700" i="10"/>
  <c r="K700" i="10"/>
  <c r="H700" i="10"/>
  <c r="L699" i="10"/>
  <c r="K699" i="10"/>
  <c r="H699" i="10"/>
  <c r="L698" i="10"/>
  <c r="K698" i="10"/>
  <c r="H698" i="10"/>
  <c r="L697" i="10"/>
  <c r="K697" i="10"/>
  <c r="H697" i="10"/>
  <c r="L696" i="10"/>
  <c r="K696" i="10"/>
  <c r="H696" i="10"/>
  <c r="L695" i="10"/>
  <c r="K695" i="10"/>
  <c r="H695" i="10"/>
  <c r="L694" i="10"/>
  <c r="K694" i="10"/>
  <c r="H694" i="10"/>
  <c r="L693" i="10"/>
  <c r="K693" i="10"/>
  <c r="H693" i="10"/>
  <c r="L692" i="10"/>
  <c r="K692" i="10"/>
  <c r="H692" i="10"/>
  <c r="L691" i="10"/>
  <c r="K691" i="10"/>
  <c r="H691" i="10"/>
  <c r="L690" i="10"/>
  <c r="K690" i="10"/>
  <c r="H690" i="10"/>
  <c r="L689" i="10"/>
  <c r="K689" i="10"/>
  <c r="H689" i="10"/>
  <c r="L688" i="10"/>
  <c r="K688" i="10"/>
  <c r="H688" i="10"/>
  <c r="L687" i="10"/>
  <c r="K687" i="10"/>
  <c r="H687" i="10"/>
  <c r="L686" i="10"/>
  <c r="K686" i="10"/>
  <c r="H686" i="10"/>
  <c r="L685" i="10"/>
  <c r="K685" i="10"/>
  <c r="H685" i="10"/>
  <c r="L684" i="10"/>
  <c r="K684" i="10"/>
  <c r="H684" i="10"/>
  <c r="L683" i="10"/>
  <c r="K683" i="10"/>
  <c r="H683" i="10"/>
  <c r="L682" i="10"/>
  <c r="K682" i="10"/>
  <c r="H682" i="10"/>
  <c r="L681" i="10"/>
  <c r="K681" i="10"/>
  <c r="H681" i="10"/>
  <c r="L680" i="10"/>
  <c r="K680" i="10"/>
  <c r="H680" i="10"/>
  <c r="L679" i="10"/>
  <c r="K679" i="10"/>
  <c r="H679" i="10"/>
  <c r="L678" i="10"/>
  <c r="K678" i="10"/>
  <c r="H678" i="10"/>
  <c r="L677" i="10"/>
  <c r="K677" i="10"/>
  <c r="H677" i="10"/>
  <c r="L676" i="10"/>
  <c r="K676" i="10"/>
  <c r="H676" i="10"/>
  <c r="L675" i="10"/>
  <c r="K675" i="10"/>
  <c r="H675" i="10"/>
  <c r="L674" i="10"/>
  <c r="K674" i="10"/>
  <c r="H674" i="10"/>
  <c r="L673" i="10"/>
  <c r="K673" i="10"/>
  <c r="H673" i="10"/>
  <c r="L672" i="10"/>
  <c r="K672" i="10"/>
  <c r="H672" i="10"/>
  <c r="L671" i="10"/>
  <c r="K671" i="10"/>
  <c r="H671" i="10"/>
  <c r="L670" i="10"/>
  <c r="K670" i="10"/>
  <c r="H670" i="10"/>
  <c r="L669" i="10"/>
  <c r="K669" i="10"/>
  <c r="H669" i="10"/>
  <c r="L668" i="10"/>
  <c r="K668" i="10"/>
  <c r="H668" i="10"/>
  <c r="L667" i="10"/>
  <c r="K667" i="10"/>
  <c r="H667" i="10"/>
  <c r="L666" i="10"/>
  <c r="K666" i="10"/>
  <c r="H666" i="10"/>
  <c r="L665" i="10"/>
  <c r="K665" i="10"/>
  <c r="H665" i="10"/>
  <c r="L664" i="10"/>
  <c r="K664" i="10"/>
  <c r="H664" i="10"/>
  <c r="L663" i="10"/>
  <c r="K663" i="10"/>
  <c r="H663" i="10"/>
  <c r="L662" i="10"/>
  <c r="K662" i="10"/>
  <c r="H662" i="10"/>
  <c r="L661" i="10"/>
  <c r="K661" i="10"/>
  <c r="H661" i="10"/>
  <c r="L660" i="10"/>
  <c r="K660" i="10"/>
  <c r="H660" i="10"/>
  <c r="L659" i="10"/>
  <c r="K659" i="10"/>
  <c r="H659" i="10"/>
  <c r="L658" i="10"/>
  <c r="K658" i="10"/>
  <c r="H658" i="10"/>
  <c r="L657" i="10"/>
  <c r="K657" i="10"/>
  <c r="H657" i="10"/>
  <c r="L656" i="10"/>
  <c r="K656" i="10"/>
  <c r="H656" i="10"/>
  <c r="L655" i="10"/>
  <c r="K655" i="10"/>
  <c r="H655" i="10"/>
  <c r="L654" i="10"/>
  <c r="K654" i="10"/>
  <c r="H654" i="10"/>
  <c r="L653" i="10"/>
  <c r="K653" i="10"/>
  <c r="H653" i="10"/>
  <c r="L652" i="10"/>
  <c r="K652" i="10"/>
  <c r="H652" i="10"/>
  <c r="L651" i="10"/>
  <c r="K651" i="10"/>
  <c r="H651" i="10"/>
  <c r="L650" i="10"/>
  <c r="K650" i="10"/>
  <c r="H650" i="10"/>
  <c r="L649" i="10"/>
  <c r="K649" i="10"/>
  <c r="H649" i="10"/>
  <c r="L648" i="10"/>
  <c r="K648" i="10"/>
  <c r="H648" i="10"/>
  <c r="L647" i="10"/>
  <c r="K647" i="10"/>
  <c r="H647" i="10"/>
  <c r="L646" i="10"/>
  <c r="K646" i="10"/>
  <c r="H646" i="10"/>
  <c r="L645" i="10"/>
  <c r="K645" i="10"/>
  <c r="H645" i="10"/>
  <c r="L644" i="10"/>
  <c r="K644" i="10"/>
  <c r="H644" i="10"/>
  <c r="L643" i="10"/>
  <c r="K643" i="10"/>
  <c r="H643" i="10"/>
  <c r="L642" i="10"/>
  <c r="K642" i="10"/>
  <c r="H642" i="10"/>
  <c r="L641" i="10"/>
  <c r="K641" i="10"/>
  <c r="H641" i="10"/>
  <c r="L640" i="10"/>
  <c r="K640" i="10"/>
  <c r="H640" i="10"/>
  <c r="L639" i="10"/>
  <c r="K639" i="10"/>
  <c r="H639" i="10"/>
  <c r="L638" i="10"/>
  <c r="K638" i="10"/>
  <c r="H638" i="10"/>
  <c r="L637" i="10"/>
  <c r="K637" i="10"/>
  <c r="H637" i="10"/>
  <c r="L636" i="10"/>
  <c r="K636" i="10"/>
  <c r="H636" i="10"/>
  <c r="L635" i="10"/>
  <c r="K635" i="10"/>
  <c r="H635" i="10"/>
  <c r="L634" i="10"/>
  <c r="K634" i="10"/>
  <c r="H634" i="10"/>
  <c r="L633" i="10"/>
  <c r="K633" i="10"/>
  <c r="H633" i="10"/>
  <c r="L632" i="10"/>
  <c r="K632" i="10"/>
  <c r="H632" i="10"/>
  <c r="L631" i="10"/>
  <c r="K631" i="10"/>
  <c r="H631" i="10"/>
  <c r="L630" i="10"/>
  <c r="K630" i="10"/>
  <c r="H630" i="10"/>
  <c r="L629" i="10"/>
  <c r="K629" i="10"/>
  <c r="H629" i="10"/>
  <c r="L628" i="10"/>
  <c r="K628" i="10"/>
  <c r="H628" i="10"/>
  <c r="L627" i="10"/>
  <c r="K627" i="10"/>
  <c r="H627" i="10"/>
  <c r="L626" i="10"/>
  <c r="K626" i="10"/>
  <c r="H626" i="10"/>
  <c r="L625" i="10"/>
  <c r="K625" i="10"/>
  <c r="H625" i="10"/>
  <c r="L624" i="10"/>
  <c r="K624" i="10"/>
  <c r="H624" i="10"/>
  <c r="L623" i="10"/>
  <c r="K623" i="10"/>
  <c r="H623" i="10"/>
  <c r="L622" i="10"/>
  <c r="K622" i="10"/>
  <c r="H622" i="10"/>
  <c r="L621" i="10"/>
  <c r="K621" i="10"/>
  <c r="H621" i="10"/>
  <c r="L620" i="10"/>
  <c r="K620" i="10"/>
  <c r="H620" i="10"/>
  <c r="L619" i="10"/>
  <c r="K619" i="10"/>
  <c r="H619" i="10"/>
  <c r="L618" i="10"/>
  <c r="K618" i="10"/>
  <c r="H618" i="10"/>
  <c r="L617" i="10"/>
  <c r="K617" i="10"/>
  <c r="H617" i="10"/>
  <c r="L616" i="10"/>
  <c r="K616" i="10"/>
  <c r="H616" i="10"/>
  <c r="L615" i="10"/>
  <c r="K615" i="10"/>
  <c r="H615" i="10"/>
  <c r="L614" i="10"/>
  <c r="K614" i="10"/>
  <c r="H614" i="10"/>
  <c r="L613" i="10"/>
  <c r="K613" i="10"/>
  <c r="H613" i="10"/>
  <c r="L612" i="10"/>
  <c r="K612" i="10"/>
  <c r="H612" i="10"/>
  <c r="L611" i="10"/>
  <c r="K611" i="10"/>
  <c r="H611" i="10"/>
  <c r="L610" i="10"/>
  <c r="K610" i="10"/>
  <c r="H610" i="10"/>
  <c r="L609" i="10"/>
  <c r="K609" i="10"/>
  <c r="H609" i="10"/>
  <c r="L608" i="10"/>
  <c r="K608" i="10"/>
  <c r="H608" i="10"/>
  <c r="L607" i="10"/>
  <c r="K607" i="10"/>
  <c r="H607" i="10"/>
  <c r="L606" i="10"/>
  <c r="K606" i="10"/>
  <c r="H606" i="10"/>
  <c r="L605" i="10"/>
  <c r="K605" i="10"/>
  <c r="H605" i="10"/>
  <c r="L604" i="10"/>
  <c r="K604" i="10"/>
  <c r="H604" i="10"/>
  <c r="L603" i="10"/>
  <c r="K603" i="10"/>
  <c r="H603" i="10"/>
  <c r="L602" i="10"/>
  <c r="K602" i="10"/>
  <c r="H602" i="10"/>
  <c r="L601" i="10"/>
  <c r="K601" i="10"/>
  <c r="H601" i="10"/>
  <c r="L600" i="10"/>
  <c r="K600" i="10"/>
  <c r="H600" i="10"/>
  <c r="L599" i="10"/>
  <c r="K599" i="10"/>
  <c r="H599" i="10"/>
  <c r="L598" i="10"/>
  <c r="K598" i="10"/>
  <c r="H598" i="10"/>
  <c r="L597" i="10"/>
  <c r="K597" i="10"/>
  <c r="H597" i="10"/>
  <c r="L596" i="10"/>
  <c r="K596" i="10"/>
  <c r="H596" i="10"/>
  <c r="L595" i="10"/>
  <c r="K595" i="10"/>
  <c r="H595" i="10"/>
  <c r="L594" i="10"/>
  <c r="K594" i="10"/>
  <c r="H594" i="10"/>
  <c r="L593" i="10"/>
  <c r="K593" i="10"/>
  <c r="H593" i="10"/>
  <c r="L592" i="10"/>
  <c r="K592" i="10"/>
  <c r="H592" i="10"/>
  <c r="L591" i="10"/>
  <c r="K591" i="10"/>
  <c r="H591" i="10"/>
  <c r="L590" i="10"/>
  <c r="K590" i="10"/>
  <c r="H590" i="10"/>
  <c r="L589" i="10"/>
  <c r="K589" i="10"/>
  <c r="H589" i="10"/>
  <c r="L588" i="10"/>
  <c r="K588" i="10"/>
  <c r="H588" i="10"/>
  <c r="L587" i="10"/>
  <c r="K587" i="10"/>
  <c r="H587" i="10"/>
  <c r="L586" i="10"/>
  <c r="K586" i="10"/>
  <c r="H586" i="10"/>
  <c r="L585" i="10"/>
  <c r="K585" i="10"/>
  <c r="H585" i="10"/>
  <c r="L584" i="10"/>
  <c r="K584" i="10"/>
  <c r="H584" i="10"/>
  <c r="L583" i="10"/>
  <c r="K583" i="10"/>
  <c r="H583" i="10"/>
  <c r="L582" i="10"/>
  <c r="K582" i="10"/>
  <c r="H582" i="10"/>
  <c r="L581" i="10"/>
  <c r="K581" i="10"/>
  <c r="H581" i="10"/>
  <c r="L580" i="10"/>
  <c r="K580" i="10"/>
  <c r="H580" i="10"/>
  <c r="L579" i="10"/>
  <c r="K579" i="10"/>
  <c r="H579" i="10"/>
  <c r="L578" i="10"/>
  <c r="K578" i="10"/>
  <c r="H578" i="10"/>
  <c r="L577" i="10"/>
  <c r="K577" i="10"/>
  <c r="H577" i="10"/>
  <c r="L576" i="10"/>
  <c r="K576" i="10"/>
  <c r="H576" i="10"/>
  <c r="L575" i="10"/>
  <c r="K575" i="10"/>
  <c r="H575" i="10"/>
  <c r="L574" i="10"/>
  <c r="K574" i="10"/>
  <c r="H574" i="10"/>
  <c r="L573" i="10"/>
  <c r="K573" i="10"/>
  <c r="H573" i="10"/>
  <c r="L572" i="10"/>
  <c r="K572" i="10"/>
  <c r="H572" i="10"/>
  <c r="L571" i="10"/>
  <c r="K571" i="10"/>
  <c r="H571" i="10"/>
  <c r="L570" i="10"/>
  <c r="K570" i="10"/>
  <c r="H570" i="10"/>
  <c r="L569" i="10"/>
  <c r="K569" i="10"/>
  <c r="H569" i="10"/>
  <c r="L568" i="10"/>
  <c r="K568" i="10"/>
  <c r="H568" i="10"/>
  <c r="L567" i="10"/>
  <c r="K567" i="10"/>
  <c r="H567" i="10"/>
  <c r="L566" i="10"/>
  <c r="K566" i="10"/>
  <c r="H566" i="10"/>
  <c r="L565" i="10"/>
  <c r="K565" i="10"/>
  <c r="H565" i="10"/>
  <c r="L564" i="10"/>
  <c r="K564" i="10"/>
  <c r="H564" i="10"/>
  <c r="L563" i="10"/>
  <c r="K563" i="10"/>
  <c r="H563" i="10"/>
  <c r="L562" i="10"/>
  <c r="K562" i="10"/>
  <c r="H562" i="10"/>
  <c r="L561" i="10"/>
  <c r="K561" i="10"/>
  <c r="H561" i="10"/>
  <c r="L560" i="10"/>
  <c r="K560" i="10"/>
  <c r="H560" i="10"/>
  <c r="L559" i="10"/>
  <c r="K559" i="10"/>
  <c r="H559" i="10"/>
  <c r="L558" i="10"/>
  <c r="K558" i="10"/>
  <c r="H558" i="10"/>
  <c r="L557" i="10"/>
  <c r="K557" i="10"/>
  <c r="H557" i="10"/>
  <c r="L556" i="10"/>
  <c r="K556" i="10"/>
  <c r="H556" i="10"/>
  <c r="L555" i="10"/>
  <c r="K555" i="10"/>
  <c r="H555" i="10"/>
  <c r="L554" i="10"/>
  <c r="K554" i="10"/>
  <c r="H554" i="10"/>
  <c r="L553" i="10"/>
  <c r="K553" i="10"/>
  <c r="H553" i="10"/>
  <c r="L552" i="10"/>
  <c r="K552" i="10"/>
  <c r="H552" i="10"/>
  <c r="L551" i="10"/>
  <c r="K551" i="10"/>
  <c r="H551" i="10"/>
  <c r="L550" i="10"/>
  <c r="K550" i="10"/>
  <c r="H550" i="10"/>
  <c r="L549" i="10"/>
  <c r="K549" i="10"/>
  <c r="H549" i="10"/>
  <c r="L548" i="10"/>
  <c r="K548" i="10"/>
  <c r="H548" i="10"/>
  <c r="L547" i="10"/>
  <c r="K547" i="10"/>
  <c r="H547" i="10"/>
  <c r="L546" i="10"/>
  <c r="K546" i="10"/>
  <c r="H546" i="10"/>
  <c r="L545" i="10"/>
  <c r="K545" i="10"/>
  <c r="H545" i="10"/>
  <c r="L544" i="10"/>
  <c r="K544" i="10"/>
  <c r="H544" i="10"/>
  <c r="L543" i="10"/>
  <c r="K543" i="10"/>
  <c r="H543" i="10"/>
  <c r="L542" i="10"/>
  <c r="K542" i="10"/>
  <c r="H542" i="10"/>
  <c r="L541" i="10"/>
  <c r="K541" i="10"/>
  <c r="H541" i="10"/>
  <c r="L540" i="10"/>
  <c r="K540" i="10"/>
  <c r="H540" i="10"/>
  <c r="L539" i="10"/>
  <c r="K539" i="10"/>
  <c r="H539" i="10"/>
  <c r="L538" i="10"/>
  <c r="K538" i="10"/>
  <c r="H538" i="10"/>
  <c r="L537" i="10"/>
  <c r="K537" i="10"/>
  <c r="H537" i="10"/>
  <c r="L536" i="10"/>
  <c r="K536" i="10"/>
  <c r="H536" i="10"/>
  <c r="L535" i="10"/>
  <c r="K535" i="10"/>
  <c r="H535" i="10"/>
  <c r="L534" i="10"/>
  <c r="K534" i="10"/>
  <c r="H534" i="10"/>
  <c r="L533" i="10"/>
  <c r="K533" i="10"/>
  <c r="H533" i="10"/>
  <c r="L532" i="10"/>
  <c r="K532" i="10"/>
  <c r="H532" i="10"/>
  <c r="L531" i="10"/>
  <c r="K531" i="10"/>
  <c r="H531" i="10"/>
  <c r="L530" i="10"/>
  <c r="K530" i="10"/>
  <c r="H530" i="10"/>
  <c r="L529" i="10"/>
  <c r="K529" i="10"/>
  <c r="H529" i="10"/>
  <c r="L528" i="10"/>
  <c r="K528" i="10"/>
  <c r="H528" i="10"/>
  <c r="L527" i="10"/>
  <c r="K527" i="10"/>
  <c r="H527" i="10"/>
  <c r="L526" i="10"/>
  <c r="K526" i="10"/>
  <c r="H526" i="10"/>
  <c r="L525" i="10"/>
  <c r="K525" i="10"/>
  <c r="H525" i="10"/>
  <c r="L524" i="10"/>
  <c r="K524" i="10"/>
  <c r="H524" i="10"/>
  <c r="L523" i="10"/>
  <c r="K523" i="10"/>
  <c r="H523" i="10"/>
  <c r="L522" i="10"/>
  <c r="K522" i="10"/>
  <c r="H522" i="10"/>
  <c r="L521" i="10"/>
  <c r="K521" i="10"/>
  <c r="H521" i="10"/>
  <c r="L520" i="10"/>
  <c r="K520" i="10"/>
  <c r="H520" i="10"/>
  <c r="L519" i="10"/>
  <c r="K519" i="10"/>
  <c r="H519" i="10"/>
  <c r="L518" i="10"/>
  <c r="K518" i="10"/>
  <c r="H518" i="10"/>
  <c r="L517" i="10"/>
  <c r="K517" i="10"/>
  <c r="H517" i="10"/>
  <c r="L516" i="10"/>
  <c r="K516" i="10"/>
  <c r="H516" i="10"/>
  <c r="L515" i="10"/>
  <c r="K515" i="10"/>
  <c r="H515" i="10"/>
  <c r="L514" i="10"/>
  <c r="K514" i="10"/>
  <c r="H514" i="10"/>
  <c r="L513" i="10"/>
  <c r="K513" i="10"/>
  <c r="H513" i="10"/>
  <c r="L512" i="10"/>
  <c r="K512" i="10"/>
  <c r="H512" i="10"/>
  <c r="L511" i="10"/>
  <c r="K511" i="10"/>
  <c r="H511" i="10"/>
  <c r="L510" i="10"/>
  <c r="K510" i="10"/>
  <c r="H510" i="10"/>
  <c r="L509" i="10"/>
  <c r="K509" i="10"/>
  <c r="H509" i="10"/>
  <c r="L508" i="10"/>
  <c r="K508" i="10"/>
  <c r="H508" i="10"/>
  <c r="L507" i="10"/>
  <c r="K507" i="10"/>
  <c r="H507" i="10"/>
  <c r="L506" i="10"/>
  <c r="K506" i="10"/>
  <c r="H506" i="10"/>
  <c r="L505" i="10"/>
  <c r="K505" i="10"/>
  <c r="H505" i="10"/>
  <c r="L504" i="10"/>
  <c r="K504" i="10"/>
  <c r="H504" i="10"/>
  <c r="L503" i="10"/>
  <c r="K503" i="10"/>
  <c r="H503" i="10"/>
  <c r="L502" i="10"/>
  <c r="K502" i="10"/>
  <c r="H502" i="10"/>
  <c r="L501" i="10"/>
  <c r="K501" i="10"/>
  <c r="H501" i="10"/>
  <c r="L500" i="10"/>
  <c r="K500" i="10"/>
  <c r="H500" i="10"/>
  <c r="L499" i="10"/>
  <c r="K499" i="10"/>
  <c r="H499" i="10"/>
  <c r="L498" i="10"/>
  <c r="K498" i="10"/>
  <c r="H498" i="10"/>
  <c r="L497" i="10"/>
  <c r="K497" i="10"/>
  <c r="H497" i="10"/>
  <c r="L496" i="10"/>
  <c r="K496" i="10"/>
  <c r="H496" i="10"/>
  <c r="L495" i="10"/>
  <c r="K495" i="10"/>
  <c r="H495" i="10"/>
  <c r="L494" i="10"/>
  <c r="K494" i="10"/>
  <c r="H494" i="10"/>
  <c r="L493" i="10"/>
  <c r="K493" i="10"/>
  <c r="H493" i="10"/>
  <c r="L492" i="10"/>
  <c r="K492" i="10"/>
  <c r="H492" i="10"/>
  <c r="L491" i="10"/>
  <c r="K491" i="10"/>
  <c r="H491" i="10"/>
  <c r="L490" i="10"/>
  <c r="K490" i="10"/>
  <c r="H490" i="10"/>
  <c r="L489" i="10"/>
  <c r="K489" i="10"/>
  <c r="H489" i="10"/>
  <c r="L488" i="10"/>
  <c r="K488" i="10"/>
  <c r="H488" i="10"/>
  <c r="L487" i="10"/>
  <c r="K487" i="10"/>
  <c r="H487" i="10"/>
  <c r="L486" i="10"/>
  <c r="K486" i="10"/>
  <c r="H486" i="10"/>
  <c r="L485" i="10"/>
  <c r="K485" i="10"/>
  <c r="H485" i="10"/>
  <c r="L484" i="10"/>
  <c r="K484" i="10"/>
  <c r="H484" i="10"/>
  <c r="L483" i="10"/>
  <c r="K483" i="10"/>
  <c r="H483" i="10"/>
  <c r="L482" i="10"/>
  <c r="K482" i="10"/>
  <c r="H482" i="10"/>
  <c r="L481" i="10"/>
  <c r="K481" i="10"/>
  <c r="H481" i="10"/>
  <c r="L480" i="10"/>
  <c r="K480" i="10"/>
  <c r="H480" i="10"/>
  <c r="L479" i="10"/>
  <c r="K479" i="10"/>
  <c r="H479" i="10"/>
  <c r="L478" i="10"/>
  <c r="K478" i="10"/>
  <c r="H478" i="10"/>
  <c r="L477" i="10"/>
  <c r="K477" i="10"/>
  <c r="H477" i="10"/>
  <c r="L476" i="10"/>
  <c r="K476" i="10"/>
  <c r="H476" i="10"/>
  <c r="L475" i="10"/>
  <c r="K475" i="10"/>
  <c r="H475" i="10"/>
  <c r="L474" i="10"/>
  <c r="K474" i="10"/>
  <c r="H474" i="10"/>
  <c r="L473" i="10"/>
  <c r="K473" i="10"/>
  <c r="H473" i="10"/>
  <c r="L472" i="10"/>
  <c r="K472" i="10"/>
  <c r="H472" i="10"/>
  <c r="L471" i="10"/>
  <c r="K471" i="10"/>
  <c r="H471" i="10"/>
  <c r="L470" i="10"/>
  <c r="K470" i="10"/>
  <c r="H470" i="10"/>
  <c r="L469" i="10"/>
  <c r="K469" i="10"/>
  <c r="H469" i="10"/>
  <c r="L468" i="10"/>
  <c r="K468" i="10"/>
  <c r="H468" i="10"/>
  <c r="L467" i="10"/>
  <c r="K467" i="10"/>
  <c r="H467" i="10"/>
  <c r="L466" i="10"/>
  <c r="K466" i="10"/>
  <c r="H466" i="10"/>
  <c r="L465" i="10"/>
  <c r="K465" i="10"/>
  <c r="H465" i="10"/>
  <c r="L464" i="10"/>
  <c r="K464" i="10"/>
  <c r="H464" i="10"/>
  <c r="L463" i="10"/>
  <c r="K463" i="10"/>
  <c r="H463" i="10"/>
  <c r="L462" i="10"/>
  <c r="K462" i="10"/>
  <c r="H462" i="10"/>
  <c r="L461" i="10"/>
  <c r="K461" i="10"/>
  <c r="H461" i="10"/>
  <c r="L460" i="10"/>
  <c r="K460" i="10"/>
  <c r="H460" i="10"/>
  <c r="L459" i="10"/>
  <c r="K459" i="10"/>
  <c r="H459" i="10"/>
  <c r="L458" i="10"/>
  <c r="K458" i="10"/>
  <c r="H458" i="10"/>
  <c r="L457" i="10"/>
  <c r="K457" i="10"/>
  <c r="H457" i="10"/>
  <c r="L456" i="10"/>
  <c r="K456" i="10"/>
  <c r="H456" i="10"/>
  <c r="L455" i="10"/>
  <c r="K455" i="10"/>
  <c r="H455" i="10"/>
  <c r="L454" i="10"/>
  <c r="K454" i="10"/>
  <c r="H454" i="10"/>
  <c r="L453" i="10"/>
  <c r="K453" i="10"/>
  <c r="H453" i="10"/>
  <c r="L452" i="10"/>
  <c r="K452" i="10"/>
  <c r="H452" i="10"/>
  <c r="L451" i="10"/>
  <c r="K451" i="10"/>
  <c r="H451" i="10"/>
  <c r="L450" i="10"/>
  <c r="K450" i="10"/>
  <c r="H450" i="10"/>
  <c r="L449" i="10"/>
  <c r="K449" i="10"/>
  <c r="H449" i="10"/>
  <c r="L448" i="10"/>
  <c r="K448" i="10"/>
  <c r="H448" i="10"/>
  <c r="L447" i="10"/>
  <c r="K447" i="10"/>
  <c r="H447" i="10"/>
  <c r="L446" i="10"/>
  <c r="K446" i="10"/>
  <c r="H446" i="10"/>
  <c r="L445" i="10"/>
  <c r="K445" i="10"/>
  <c r="H445" i="10"/>
  <c r="L444" i="10"/>
  <c r="K444" i="10"/>
  <c r="H444" i="10"/>
  <c r="L443" i="10"/>
  <c r="K443" i="10"/>
  <c r="H443" i="10"/>
  <c r="L442" i="10"/>
  <c r="K442" i="10"/>
  <c r="H442" i="10"/>
  <c r="L441" i="10"/>
  <c r="K441" i="10"/>
  <c r="H441" i="10"/>
  <c r="L440" i="10"/>
  <c r="K440" i="10"/>
  <c r="H440" i="10"/>
  <c r="L439" i="10"/>
  <c r="K439" i="10"/>
  <c r="H439" i="10"/>
  <c r="L438" i="10"/>
  <c r="K438" i="10"/>
  <c r="H438" i="10"/>
  <c r="L437" i="10"/>
  <c r="K437" i="10"/>
  <c r="H437" i="10"/>
  <c r="L436" i="10"/>
  <c r="K436" i="10"/>
  <c r="H436" i="10"/>
  <c r="L435" i="10"/>
  <c r="K435" i="10"/>
  <c r="H435" i="10"/>
  <c r="L434" i="10"/>
  <c r="K434" i="10"/>
  <c r="H434" i="10"/>
  <c r="L433" i="10"/>
  <c r="K433" i="10"/>
  <c r="H433" i="10"/>
  <c r="L432" i="10"/>
  <c r="K432" i="10"/>
  <c r="H432" i="10"/>
  <c r="L431" i="10"/>
  <c r="K431" i="10"/>
  <c r="H431" i="10"/>
  <c r="L430" i="10"/>
  <c r="K430" i="10"/>
  <c r="H430" i="10"/>
  <c r="L429" i="10"/>
  <c r="K429" i="10"/>
  <c r="H429" i="10"/>
  <c r="L428" i="10"/>
  <c r="K428" i="10"/>
  <c r="H428" i="10"/>
  <c r="L427" i="10"/>
  <c r="K427" i="10"/>
  <c r="H427" i="10"/>
  <c r="L426" i="10"/>
  <c r="K426" i="10"/>
  <c r="H426" i="10"/>
  <c r="L425" i="10"/>
  <c r="K425" i="10"/>
  <c r="H425" i="10"/>
  <c r="L424" i="10"/>
  <c r="K424" i="10"/>
  <c r="H424" i="10"/>
  <c r="L423" i="10"/>
  <c r="K423" i="10"/>
  <c r="H423" i="10"/>
  <c r="L422" i="10"/>
  <c r="K422" i="10"/>
  <c r="H422" i="10"/>
  <c r="L421" i="10"/>
  <c r="K421" i="10"/>
  <c r="H421" i="10"/>
  <c r="L420" i="10"/>
  <c r="K420" i="10"/>
  <c r="H420" i="10"/>
  <c r="L419" i="10"/>
  <c r="K419" i="10"/>
  <c r="H419" i="10"/>
  <c r="L418" i="10"/>
  <c r="K418" i="10"/>
  <c r="H418" i="10"/>
  <c r="L417" i="10"/>
  <c r="K417" i="10"/>
  <c r="H417" i="10"/>
  <c r="L416" i="10"/>
  <c r="K416" i="10"/>
  <c r="H416" i="10"/>
  <c r="L415" i="10"/>
  <c r="K415" i="10"/>
  <c r="H415" i="10"/>
  <c r="L414" i="10"/>
  <c r="K414" i="10"/>
  <c r="H414" i="10"/>
  <c r="L413" i="10"/>
  <c r="K413" i="10"/>
  <c r="H413" i="10"/>
  <c r="L412" i="10"/>
  <c r="K412" i="10"/>
  <c r="H412" i="10"/>
  <c r="L411" i="10"/>
  <c r="K411" i="10"/>
  <c r="H411" i="10"/>
  <c r="L410" i="10"/>
  <c r="K410" i="10"/>
  <c r="H410" i="10"/>
  <c r="L409" i="10"/>
  <c r="K409" i="10"/>
  <c r="H409" i="10"/>
  <c r="L408" i="10"/>
  <c r="K408" i="10"/>
  <c r="H408" i="10"/>
  <c r="L407" i="10"/>
  <c r="K407" i="10"/>
  <c r="H407" i="10"/>
  <c r="L406" i="10"/>
  <c r="K406" i="10"/>
  <c r="H406" i="10"/>
  <c r="L405" i="10"/>
  <c r="K405" i="10"/>
  <c r="H405" i="10"/>
  <c r="L404" i="10"/>
  <c r="K404" i="10"/>
  <c r="H404" i="10"/>
  <c r="L403" i="10"/>
  <c r="K403" i="10"/>
  <c r="H403" i="10"/>
  <c r="L402" i="10"/>
  <c r="K402" i="10"/>
  <c r="H402" i="10"/>
  <c r="L401" i="10"/>
  <c r="K401" i="10"/>
  <c r="H401" i="10"/>
  <c r="L400" i="10"/>
  <c r="K400" i="10"/>
  <c r="H400" i="10"/>
  <c r="L399" i="10"/>
  <c r="K399" i="10"/>
  <c r="H399" i="10"/>
  <c r="L398" i="10"/>
  <c r="K398" i="10"/>
  <c r="H398" i="10"/>
  <c r="L397" i="10"/>
  <c r="K397" i="10"/>
  <c r="H397" i="10"/>
  <c r="L396" i="10"/>
  <c r="K396" i="10"/>
  <c r="H396" i="10"/>
  <c r="L395" i="10"/>
  <c r="K395" i="10"/>
  <c r="H395" i="10"/>
  <c r="L394" i="10"/>
  <c r="K394" i="10"/>
  <c r="H394" i="10"/>
  <c r="L393" i="10"/>
  <c r="K393" i="10"/>
  <c r="H393" i="10"/>
  <c r="L392" i="10"/>
  <c r="K392" i="10"/>
  <c r="H392" i="10"/>
  <c r="L391" i="10"/>
  <c r="K391" i="10"/>
  <c r="H391" i="10"/>
  <c r="L390" i="10"/>
  <c r="K390" i="10"/>
  <c r="H390" i="10"/>
  <c r="L389" i="10"/>
  <c r="K389" i="10"/>
  <c r="H389" i="10"/>
  <c r="L388" i="10"/>
  <c r="K388" i="10"/>
  <c r="H388" i="10"/>
  <c r="L387" i="10"/>
  <c r="K387" i="10"/>
  <c r="H387" i="10"/>
  <c r="L386" i="10"/>
  <c r="K386" i="10"/>
  <c r="H386" i="10"/>
  <c r="L385" i="10"/>
  <c r="K385" i="10"/>
  <c r="H385" i="10"/>
  <c r="L384" i="10"/>
  <c r="K384" i="10"/>
  <c r="H384" i="10"/>
  <c r="L383" i="10"/>
  <c r="K383" i="10"/>
  <c r="H383" i="10"/>
  <c r="L382" i="10"/>
  <c r="K382" i="10"/>
  <c r="H382" i="10"/>
  <c r="L381" i="10"/>
  <c r="K381" i="10"/>
  <c r="H381" i="10"/>
  <c r="L380" i="10"/>
  <c r="K380" i="10"/>
  <c r="H380" i="10"/>
  <c r="L379" i="10"/>
  <c r="K379" i="10"/>
  <c r="H379" i="10"/>
  <c r="L378" i="10"/>
  <c r="K378" i="10"/>
  <c r="H378" i="10"/>
  <c r="L377" i="10"/>
  <c r="K377" i="10"/>
  <c r="H377" i="10"/>
  <c r="L376" i="10"/>
  <c r="K376" i="10"/>
  <c r="H376" i="10"/>
  <c r="L375" i="10"/>
  <c r="K375" i="10"/>
  <c r="H375" i="10"/>
  <c r="L374" i="10"/>
  <c r="K374" i="10"/>
  <c r="H374" i="10"/>
  <c r="L373" i="10"/>
  <c r="K373" i="10"/>
  <c r="H373" i="10"/>
  <c r="L372" i="10"/>
  <c r="K372" i="10"/>
  <c r="H372" i="10"/>
  <c r="L371" i="10"/>
  <c r="K371" i="10"/>
  <c r="H371" i="10"/>
  <c r="L370" i="10"/>
  <c r="K370" i="10"/>
  <c r="H370" i="10"/>
  <c r="L369" i="10"/>
  <c r="K369" i="10"/>
  <c r="H369" i="10"/>
  <c r="L368" i="10"/>
  <c r="K368" i="10"/>
  <c r="H368" i="10"/>
  <c r="L367" i="10"/>
  <c r="K367" i="10"/>
  <c r="H367" i="10"/>
  <c r="L366" i="10"/>
  <c r="K366" i="10"/>
  <c r="H366" i="10"/>
  <c r="L365" i="10"/>
  <c r="K365" i="10"/>
  <c r="H365" i="10"/>
  <c r="L364" i="10"/>
  <c r="K364" i="10"/>
  <c r="H364" i="10"/>
  <c r="L363" i="10"/>
  <c r="K363" i="10"/>
  <c r="H363" i="10"/>
  <c r="L362" i="10"/>
  <c r="K362" i="10"/>
  <c r="H362" i="10"/>
  <c r="L361" i="10"/>
  <c r="K361" i="10"/>
  <c r="H361" i="10"/>
  <c r="L360" i="10"/>
  <c r="K360" i="10"/>
  <c r="H360" i="10"/>
  <c r="L359" i="10"/>
  <c r="K359" i="10"/>
  <c r="H359" i="10"/>
  <c r="L358" i="10"/>
  <c r="K358" i="10"/>
  <c r="H358" i="10"/>
  <c r="L357" i="10"/>
  <c r="K357" i="10"/>
  <c r="H357" i="10"/>
  <c r="L356" i="10"/>
  <c r="K356" i="10"/>
  <c r="H356" i="10"/>
  <c r="L355" i="10"/>
  <c r="K355" i="10"/>
  <c r="H355" i="10"/>
  <c r="L354" i="10"/>
  <c r="K354" i="10"/>
  <c r="H354" i="10"/>
  <c r="L353" i="10"/>
  <c r="K353" i="10"/>
  <c r="H353" i="10"/>
  <c r="L352" i="10"/>
  <c r="K352" i="10"/>
  <c r="H352" i="10"/>
  <c r="L351" i="10"/>
  <c r="K351" i="10"/>
  <c r="H351" i="10"/>
  <c r="L350" i="10"/>
  <c r="K350" i="10"/>
  <c r="H350" i="10"/>
  <c r="L349" i="10"/>
  <c r="K349" i="10"/>
  <c r="H349" i="10"/>
  <c r="L348" i="10"/>
  <c r="K348" i="10"/>
  <c r="H348" i="10"/>
  <c r="L347" i="10"/>
  <c r="K347" i="10"/>
  <c r="H347" i="10"/>
  <c r="L346" i="10"/>
  <c r="K346" i="10"/>
  <c r="H346" i="10"/>
  <c r="L345" i="10"/>
  <c r="K345" i="10"/>
  <c r="H345" i="10"/>
  <c r="L344" i="10"/>
  <c r="K344" i="10"/>
  <c r="H344" i="10"/>
  <c r="L343" i="10"/>
  <c r="K343" i="10"/>
  <c r="H343" i="10"/>
  <c r="L342" i="10"/>
  <c r="K342" i="10"/>
  <c r="H342" i="10"/>
  <c r="L341" i="10"/>
  <c r="K341" i="10"/>
  <c r="H341" i="10"/>
  <c r="L340" i="10"/>
  <c r="K340" i="10"/>
  <c r="H340" i="10"/>
  <c r="L339" i="10"/>
  <c r="K339" i="10"/>
  <c r="H339" i="10"/>
  <c r="L338" i="10"/>
  <c r="K338" i="10"/>
  <c r="H338" i="10"/>
  <c r="L337" i="10"/>
  <c r="K337" i="10"/>
  <c r="H337" i="10"/>
  <c r="L336" i="10"/>
  <c r="K336" i="10"/>
  <c r="H336" i="10"/>
  <c r="L335" i="10"/>
  <c r="K335" i="10"/>
  <c r="H335" i="10"/>
  <c r="L334" i="10"/>
  <c r="K334" i="10"/>
  <c r="H334" i="10"/>
  <c r="L333" i="10"/>
  <c r="K333" i="10"/>
  <c r="H333" i="10"/>
  <c r="L332" i="10"/>
  <c r="K332" i="10"/>
  <c r="H332" i="10"/>
  <c r="L331" i="10"/>
  <c r="K331" i="10"/>
  <c r="H331" i="10"/>
  <c r="L330" i="10"/>
  <c r="K330" i="10"/>
  <c r="H330" i="10"/>
  <c r="L329" i="10"/>
  <c r="K329" i="10"/>
  <c r="H329" i="10"/>
  <c r="L328" i="10"/>
  <c r="K328" i="10"/>
  <c r="H328" i="10"/>
  <c r="L327" i="10"/>
  <c r="K327" i="10"/>
  <c r="H327" i="10"/>
  <c r="L326" i="10"/>
  <c r="K326" i="10"/>
  <c r="H326" i="10"/>
  <c r="L325" i="10"/>
  <c r="K325" i="10"/>
  <c r="H325" i="10"/>
  <c r="L324" i="10"/>
  <c r="K324" i="10"/>
  <c r="H324" i="10"/>
  <c r="L323" i="10"/>
  <c r="K323" i="10"/>
  <c r="H323" i="10"/>
  <c r="L322" i="10"/>
  <c r="K322" i="10"/>
  <c r="H322" i="10"/>
  <c r="L321" i="10"/>
  <c r="K321" i="10"/>
  <c r="H321" i="10"/>
  <c r="L320" i="10"/>
  <c r="K320" i="10"/>
  <c r="H320" i="10"/>
  <c r="L319" i="10"/>
  <c r="K319" i="10"/>
  <c r="H319" i="10"/>
  <c r="L318" i="10"/>
  <c r="K318" i="10"/>
  <c r="H318" i="10"/>
  <c r="L317" i="10"/>
  <c r="K317" i="10"/>
  <c r="H317" i="10"/>
  <c r="L316" i="10"/>
  <c r="K316" i="10"/>
  <c r="H316" i="10"/>
  <c r="L315" i="10"/>
  <c r="K315" i="10"/>
  <c r="H315" i="10"/>
  <c r="L314" i="10"/>
  <c r="K314" i="10"/>
  <c r="H314" i="10"/>
  <c r="L313" i="10"/>
  <c r="K313" i="10"/>
  <c r="H313" i="10"/>
  <c r="L312" i="10"/>
  <c r="K312" i="10"/>
  <c r="H312" i="10"/>
  <c r="L311" i="10"/>
  <c r="K311" i="10"/>
  <c r="H311" i="10"/>
  <c r="L310" i="10"/>
  <c r="K310" i="10"/>
  <c r="H310" i="10"/>
  <c r="L309" i="10"/>
  <c r="K309" i="10"/>
  <c r="H309" i="10"/>
  <c r="L308" i="10"/>
  <c r="K308" i="10"/>
  <c r="H308" i="10"/>
  <c r="L307" i="10"/>
  <c r="K307" i="10"/>
  <c r="H307" i="10"/>
  <c r="L306" i="10"/>
  <c r="K306" i="10"/>
  <c r="H306" i="10"/>
  <c r="L305" i="10"/>
  <c r="K305" i="10"/>
  <c r="H305" i="10"/>
  <c r="L304" i="10"/>
  <c r="K304" i="10"/>
  <c r="H304" i="10"/>
  <c r="L303" i="10"/>
  <c r="K303" i="10"/>
  <c r="H303" i="10"/>
  <c r="L302" i="10"/>
  <c r="K302" i="10"/>
  <c r="H302" i="10"/>
  <c r="L301" i="10"/>
  <c r="K301" i="10"/>
  <c r="H301" i="10"/>
  <c r="L300" i="10"/>
  <c r="K300" i="10"/>
  <c r="H300" i="10"/>
  <c r="L299" i="10"/>
  <c r="K299" i="10"/>
  <c r="H299" i="10"/>
  <c r="L298" i="10"/>
  <c r="K298" i="10"/>
  <c r="H298" i="10"/>
  <c r="L297" i="10"/>
  <c r="K297" i="10"/>
  <c r="H297" i="10"/>
  <c r="L296" i="10"/>
  <c r="K296" i="10"/>
  <c r="H296" i="10"/>
  <c r="L295" i="10"/>
  <c r="K295" i="10"/>
  <c r="H295" i="10"/>
  <c r="L294" i="10"/>
  <c r="K294" i="10"/>
  <c r="H294" i="10"/>
  <c r="L293" i="10"/>
  <c r="K293" i="10"/>
  <c r="H293" i="10"/>
  <c r="L292" i="10"/>
  <c r="K292" i="10"/>
  <c r="H292" i="10"/>
  <c r="L291" i="10"/>
  <c r="K291" i="10"/>
  <c r="H291" i="10"/>
  <c r="L290" i="10"/>
  <c r="K290" i="10"/>
  <c r="H290" i="10"/>
  <c r="L289" i="10"/>
  <c r="K289" i="10"/>
  <c r="H289" i="10"/>
  <c r="L288" i="10"/>
  <c r="K288" i="10"/>
  <c r="H288" i="10"/>
  <c r="L287" i="10"/>
  <c r="K287" i="10"/>
  <c r="H287" i="10"/>
  <c r="L286" i="10"/>
  <c r="K286" i="10"/>
  <c r="H286" i="10"/>
  <c r="L285" i="10"/>
  <c r="K285" i="10"/>
  <c r="H285" i="10"/>
  <c r="L284" i="10"/>
  <c r="K284" i="10"/>
  <c r="H284" i="10"/>
  <c r="L283" i="10"/>
  <c r="K283" i="10"/>
  <c r="H283" i="10"/>
  <c r="L282" i="10"/>
  <c r="K282" i="10"/>
  <c r="H282" i="10"/>
  <c r="L281" i="10"/>
  <c r="K281" i="10"/>
  <c r="H281" i="10"/>
  <c r="L280" i="10"/>
  <c r="K280" i="10"/>
  <c r="H280" i="10"/>
  <c r="L279" i="10"/>
  <c r="K279" i="10"/>
  <c r="H279" i="10"/>
  <c r="L278" i="10"/>
  <c r="K278" i="10"/>
  <c r="H278" i="10"/>
  <c r="L277" i="10"/>
  <c r="K277" i="10"/>
  <c r="H277" i="10"/>
  <c r="L276" i="10"/>
  <c r="K276" i="10"/>
  <c r="H276" i="10"/>
  <c r="L275" i="10"/>
  <c r="K275" i="10"/>
  <c r="H275" i="10"/>
  <c r="L274" i="10"/>
  <c r="K274" i="10"/>
  <c r="H274" i="10"/>
  <c r="L273" i="10"/>
  <c r="K273" i="10"/>
  <c r="H273" i="10"/>
  <c r="L272" i="10"/>
  <c r="K272" i="10"/>
  <c r="H272" i="10"/>
  <c r="L271" i="10"/>
  <c r="K271" i="10"/>
  <c r="H271" i="10"/>
  <c r="L270" i="10"/>
  <c r="K270" i="10"/>
  <c r="H270" i="10"/>
  <c r="L269" i="10"/>
  <c r="K269" i="10"/>
  <c r="H269" i="10"/>
  <c r="L268" i="10"/>
  <c r="K268" i="10"/>
  <c r="H268" i="10"/>
  <c r="L267" i="10"/>
  <c r="K267" i="10"/>
  <c r="H267" i="10"/>
  <c r="L266" i="10"/>
  <c r="K266" i="10"/>
  <c r="H266" i="10"/>
  <c r="L265" i="10"/>
  <c r="K265" i="10"/>
  <c r="H265" i="10"/>
  <c r="L264" i="10"/>
  <c r="K264" i="10"/>
  <c r="H264" i="10"/>
  <c r="L263" i="10"/>
  <c r="K263" i="10"/>
  <c r="H263" i="10"/>
  <c r="L262" i="10"/>
  <c r="K262" i="10"/>
  <c r="H262" i="10"/>
  <c r="L261" i="10"/>
  <c r="K261" i="10"/>
  <c r="H261" i="10"/>
  <c r="L260" i="10"/>
  <c r="K260" i="10"/>
  <c r="H260" i="10"/>
  <c r="L259" i="10"/>
  <c r="K259" i="10"/>
  <c r="H259" i="10"/>
  <c r="L258" i="10"/>
  <c r="K258" i="10"/>
  <c r="H258" i="10"/>
  <c r="L257" i="10"/>
  <c r="K257" i="10"/>
  <c r="H257" i="10"/>
  <c r="L256" i="10"/>
  <c r="K256" i="10"/>
  <c r="H256" i="10"/>
  <c r="L255" i="10"/>
  <c r="K255" i="10"/>
  <c r="H255" i="10"/>
  <c r="L254" i="10"/>
  <c r="K254" i="10"/>
  <c r="H254" i="10"/>
  <c r="L253" i="10"/>
  <c r="K253" i="10"/>
  <c r="H253" i="10"/>
  <c r="L252" i="10"/>
  <c r="K252" i="10"/>
  <c r="H252" i="10"/>
  <c r="L251" i="10"/>
  <c r="K251" i="10"/>
  <c r="H251" i="10"/>
  <c r="L250" i="10"/>
  <c r="K250" i="10"/>
  <c r="H250" i="10"/>
  <c r="L249" i="10"/>
  <c r="K249" i="10"/>
  <c r="H249" i="10"/>
  <c r="L248" i="10"/>
  <c r="K248" i="10"/>
  <c r="H248" i="10"/>
  <c r="L247" i="10"/>
  <c r="K247" i="10"/>
  <c r="H247" i="10"/>
  <c r="L246" i="10"/>
  <c r="K246" i="10"/>
  <c r="H246" i="10"/>
  <c r="L245" i="10"/>
  <c r="K245" i="10"/>
  <c r="H245" i="10"/>
  <c r="L244" i="10"/>
  <c r="K244" i="10"/>
  <c r="H244" i="10"/>
  <c r="L243" i="10"/>
  <c r="K243" i="10"/>
  <c r="H243" i="10"/>
  <c r="L242" i="10"/>
  <c r="K242" i="10"/>
  <c r="H242" i="10"/>
  <c r="L241" i="10"/>
  <c r="K241" i="10"/>
  <c r="H241" i="10"/>
  <c r="L240" i="10"/>
  <c r="K240" i="10"/>
  <c r="H240" i="10"/>
  <c r="L239" i="10"/>
  <c r="K239" i="10"/>
  <c r="H239" i="10"/>
  <c r="L238" i="10"/>
  <c r="K238" i="10"/>
  <c r="H238" i="10"/>
  <c r="L237" i="10"/>
  <c r="K237" i="10"/>
  <c r="H237" i="10"/>
  <c r="L236" i="10"/>
  <c r="K236" i="10"/>
  <c r="H236" i="10"/>
  <c r="L235" i="10"/>
  <c r="K235" i="10"/>
  <c r="H235" i="10"/>
  <c r="L234" i="10"/>
  <c r="K234" i="10"/>
  <c r="H234" i="10"/>
  <c r="L233" i="10"/>
  <c r="K233" i="10"/>
  <c r="H233" i="10"/>
  <c r="L232" i="10"/>
  <c r="K232" i="10"/>
  <c r="H232" i="10"/>
  <c r="L231" i="10"/>
  <c r="K231" i="10"/>
  <c r="H231" i="10"/>
  <c r="L230" i="10"/>
  <c r="K230" i="10"/>
  <c r="H230" i="10"/>
  <c r="L229" i="10"/>
  <c r="K229" i="10"/>
  <c r="H229" i="10"/>
  <c r="L228" i="10"/>
  <c r="K228" i="10"/>
  <c r="H228" i="10"/>
  <c r="L227" i="10"/>
  <c r="K227" i="10"/>
  <c r="H227" i="10"/>
  <c r="L226" i="10"/>
  <c r="K226" i="10"/>
  <c r="H226" i="10"/>
  <c r="L225" i="10"/>
  <c r="K225" i="10"/>
  <c r="H225" i="10"/>
  <c r="L224" i="10"/>
  <c r="K224" i="10"/>
  <c r="H224" i="10"/>
  <c r="L223" i="10"/>
  <c r="K223" i="10"/>
  <c r="H223" i="10"/>
  <c r="L222" i="10"/>
  <c r="K222" i="10"/>
  <c r="H222" i="10"/>
  <c r="L221" i="10"/>
  <c r="K221" i="10"/>
  <c r="H221" i="10"/>
  <c r="L220" i="10"/>
  <c r="K220" i="10"/>
  <c r="H220" i="10"/>
  <c r="L219" i="10"/>
  <c r="K219" i="10"/>
  <c r="H219" i="10"/>
  <c r="L218" i="10"/>
  <c r="K218" i="10"/>
  <c r="H218" i="10"/>
  <c r="L217" i="10"/>
  <c r="K217" i="10"/>
  <c r="H217" i="10"/>
  <c r="L216" i="10"/>
  <c r="K216" i="10"/>
  <c r="H216" i="10"/>
  <c r="L215" i="10"/>
  <c r="K215" i="10"/>
  <c r="H215" i="10"/>
  <c r="L214" i="10"/>
  <c r="K214" i="10"/>
  <c r="H214" i="10"/>
  <c r="L213" i="10"/>
  <c r="K213" i="10"/>
  <c r="H213" i="10"/>
  <c r="L212" i="10"/>
  <c r="K212" i="10"/>
  <c r="H212" i="10"/>
  <c r="L211" i="10"/>
  <c r="K211" i="10"/>
  <c r="H211" i="10"/>
  <c r="L210" i="10"/>
  <c r="K210" i="10"/>
  <c r="H210" i="10"/>
  <c r="L209" i="10"/>
  <c r="K209" i="10"/>
  <c r="H209" i="10"/>
  <c r="L208" i="10"/>
  <c r="K208" i="10"/>
  <c r="H208" i="10"/>
  <c r="L207" i="10"/>
  <c r="K207" i="10"/>
  <c r="H207" i="10"/>
  <c r="L206" i="10"/>
  <c r="K206" i="10"/>
  <c r="H206" i="10"/>
  <c r="L205" i="10"/>
  <c r="K205" i="10"/>
  <c r="H205" i="10"/>
  <c r="L204" i="10"/>
  <c r="K204" i="10"/>
  <c r="H204" i="10"/>
  <c r="L203" i="10"/>
  <c r="K203" i="10"/>
  <c r="H203" i="10"/>
  <c r="L202" i="10"/>
  <c r="K202" i="10"/>
  <c r="H202" i="10"/>
  <c r="L201" i="10"/>
  <c r="K201" i="10"/>
  <c r="H201" i="10"/>
  <c r="L200" i="10"/>
  <c r="K200" i="10"/>
  <c r="H200" i="10"/>
  <c r="L199" i="10"/>
  <c r="K199" i="10"/>
  <c r="H199" i="10"/>
  <c r="L198" i="10"/>
  <c r="K198" i="10"/>
  <c r="H198" i="10"/>
  <c r="L197" i="10"/>
  <c r="K197" i="10"/>
  <c r="H197" i="10"/>
  <c r="L196" i="10"/>
  <c r="K196" i="10"/>
  <c r="H196" i="10"/>
  <c r="L195" i="10"/>
  <c r="K195" i="10"/>
  <c r="H195" i="10"/>
  <c r="L194" i="10"/>
  <c r="K194" i="10"/>
  <c r="H194" i="10"/>
  <c r="L193" i="10"/>
  <c r="K193" i="10"/>
  <c r="H193" i="10"/>
  <c r="L192" i="10"/>
  <c r="K192" i="10"/>
  <c r="H192" i="10"/>
  <c r="L191" i="10"/>
  <c r="K191" i="10"/>
  <c r="H191" i="10"/>
  <c r="L190" i="10"/>
  <c r="K190" i="10"/>
  <c r="H190" i="10"/>
  <c r="L189" i="10"/>
  <c r="K189" i="10"/>
  <c r="H189" i="10"/>
  <c r="L188" i="10"/>
  <c r="K188" i="10"/>
  <c r="H188" i="10"/>
  <c r="L187" i="10"/>
  <c r="K187" i="10"/>
  <c r="H187" i="10"/>
  <c r="L186" i="10"/>
  <c r="K186" i="10"/>
  <c r="H186" i="10"/>
  <c r="L185" i="10"/>
  <c r="K185" i="10"/>
  <c r="H185" i="10"/>
  <c r="L184" i="10"/>
  <c r="K184" i="10"/>
  <c r="H184" i="10"/>
  <c r="L183" i="10"/>
  <c r="K183" i="10"/>
  <c r="H183" i="10"/>
  <c r="L182" i="10"/>
  <c r="K182" i="10"/>
  <c r="H182" i="10"/>
  <c r="L181" i="10"/>
  <c r="K181" i="10"/>
  <c r="H181" i="10"/>
  <c r="L180" i="10"/>
  <c r="K180" i="10"/>
  <c r="H180" i="10"/>
  <c r="L179" i="10"/>
  <c r="K179" i="10"/>
  <c r="H179" i="10"/>
  <c r="L178" i="10"/>
  <c r="K178" i="10"/>
  <c r="H178" i="10"/>
  <c r="L177" i="10"/>
  <c r="K177" i="10"/>
  <c r="H177" i="10"/>
  <c r="L176" i="10"/>
  <c r="K176" i="10"/>
  <c r="H176" i="10"/>
  <c r="L175" i="10"/>
  <c r="K175" i="10"/>
  <c r="H175" i="10"/>
  <c r="L174" i="10"/>
  <c r="K174" i="10"/>
  <c r="H174" i="10"/>
  <c r="L173" i="10"/>
  <c r="K173" i="10"/>
  <c r="H173" i="10"/>
  <c r="L172" i="10"/>
  <c r="K172" i="10"/>
  <c r="H172" i="10"/>
  <c r="L171" i="10"/>
  <c r="K171" i="10"/>
  <c r="H171" i="10"/>
  <c r="L170" i="10"/>
  <c r="K170" i="10"/>
  <c r="H170" i="10"/>
  <c r="L169" i="10"/>
  <c r="K169" i="10"/>
  <c r="H169" i="10"/>
  <c r="L168" i="10"/>
  <c r="K168" i="10"/>
  <c r="H168" i="10"/>
  <c r="L167" i="10"/>
  <c r="K167" i="10"/>
  <c r="H167" i="10"/>
  <c r="L166" i="10"/>
  <c r="K166" i="10"/>
  <c r="H166" i="10"/>
  <c r="L165" i="10"/>
  <c r="K165" i="10"/>
  <c r="H165" i="10"/>
  <c r="L164" i="10"/>
  <c r="K164" i="10"/>
  <c r="H164" i="10"/>
  <c r="L163" i="10"/>
  <c r="K163" i="10"/>
  <c r="H163" i="10"/>
  <c r="L162" i="10"/>
  <c r="K162" i="10"/>
  <c r="H162" i="10"/>
  <c r="L161" i="10"/>
  <c r="K161" i="10"/>
  <c r="H161" i="10"/>
  <c r="L160" i="10"/>
  <c r="K160" i="10"/>
  <c r="H160" i="10"/>
  <c r="L159" i="10"/>
  <c r="K159" i="10"/>
  <c r="H159" i="10"/>
  <c r="L158" i="10"/>
  <c r="K158" i="10"/>
  <c r="H158" i="10"/>
  <c r="L157" i="10"/>
  <c r="K157" i="10"/>
  <c r="H157" i="10"/>
  <c r="L156" i="10"/>
  <c r="K156" i="10"/>
  <c r="H156" i="10"/>
  <c r="L155" i="10"/>
  <c r="K155" i="10"/>
  <c r="H155" i="10"/>
  <c r="L154" i="10"/>
  <c r="K154" i="10"/>
  <c r="H154" i="10"/>
  <c r="L153" i="10"/>
  <c r="K153" i="10"/>
  <c r="H153" i="10"/>
  <c r="L152" i="10"/>
  <c r="K152" i="10"/>
  <c r="H152" i="10"/>
  <c r="L151" i="10"/>
  <c r="K151" i="10"/>
  <c r="H151" i="10"/>
  <c r="L150" i="10"/>
  <c r="K150" i="10"/>
  <c r="H150" i="10"/>
  <c r="L149" i="10"/>
  <c r="K149" i="10"/>
  <c r="H149" i="10"/>
  <c r="L148" i="10"/>
  <c r="K148" i="10"/>
  <c r="H148" i="10"/>
  <c r="L147" i="10"/>
  <c r="K147" i="10"/>
  <c r="H147" i="10"/>
  <c r="L146" i="10"/>
  <c r="K146" i="10"/>
  <c r="H146" i="10"/>
  <c r="L145" i="10"/>
  <c r="K145" i="10"/>
  <c r="H145" i="10"/>
  <c r="L144" i="10"/>
  <c r="K144" i="10"/>
  <c r="H144" i="10"/>
  <c r="L143" i="10"/>
  <c r="K143" i="10"/>
  <c r="H143" i="10"/>
  <c r="L142" i="10"/>
  <c r="K142" i="10"/>
  <c r="H142" i="10"/>
  <c r="L141" i="10"/>
  <c r="K141" i="10"/>
  <c r="H141" i="10"/>
  <c r="L140" i="10"/>
  <c r="K140" i="10"/>
  <c r="H140" i="10"/>
  <c r="L139" i="10"/>
  <c r="K139" i="10"/>
  <c r="H139" i="10"/>
  <c r="L138" i="10"/>
  <c r="K138" i="10"/>
  <c r="H138" i="10"/>
  <c r="L137" i="10"/>
  <c r="K137" i="10"/>
  <c r="H137" i="10"/>
  <c r="L136" i="10"/>
  <c r="K136" i="10"/>
  <c r="H136" i="10"/>
  <c r="L135" i="10"/>
  <c r="K135" i="10"/>
  <c r="H135" i="10"/>
  <c r="L134" i="10"/>
  <c r="K134" i="10"/>
  <c r="H134" i="10"/>
  <c r="L133" i="10"/>
  <c r="K133" i="10"/>
  <c r="H133" i="10"/>
  <c r="L132" i="10"/>
  <c r="K132" i="10"/>
  <c r="H132" i="10"/>
  <c r="L131" i="10"/>
  <c r="K131" i="10"/>
  <c r="H131" i="10"/>
  <c r="L130" i="10"/>
  <c r="K130" i="10"/>
  <c r="H130" i="10"/>
  <c r="L129" i="10"/>
  <c r="K129" i="10"/>
  <c r="H129" i="10"/>
  <c r="L128" i="10"/>
  <c r="K128" i="10"/>
  <c r="H128" i="10"/>
  <c r="L127" i="10"/>
  <c r="K127" i="10"/>
  <c r="H127" i="10"/>
  <c r="L126" i="10"/>
  <c r="K126" i="10"/>
  <c r="H126" i="10"/>
  <c r="L125" i="10"/>
  <c r="K125" i="10"/>
  <c r="H125" i="10"/>
  <c r="L124" i="10"/>
  <c r="K124" i="10"/>
  <c r="H124" i="10"/>
  <c r="L123" i="10"/>
  <c r="K123" i="10"/>
  <c r="H123" i="10"/>
  <c r="L122" i="10"/>
  <c r="K122" i="10"/>
  <c r="H122" i="10"/>
  <c r="L121" i="10"/>
  <c r="K121" i="10"/>
  <c r="H121" i="10"/>
  <c r="L120" i="10"/>
  <c r="K120" i="10"/>
  <c r="H120" i="10"/>
  <c r="L119" i="10"/>
  <c r="K119" i="10"/>
  <c r="H119" i="10"/>
  <c r="L118" i="10"/>
  <c r="K118" i="10"/>
  <c r="H118" i="10"/>
  <c r="L117" i="10"/>
  <c r="K117" i="10"/>
  <c r="H117" i="10"/>
  <c r="L116" i="10"/>
  <c r="K116" i="10"/>
  <c r="H116" i="10"/>
  <c r="L115" i="10"/>
  <c r="K115" i="10"/>
  <c r="H115" i="10"/>
  <c r="L114" i="10"/>
  <c r="K114" i="10"/>
  <c r="H114" i="10"/>
  <c r="L113" i="10"/>
  <c r="K113" i="10"/>
  <c r="H113" i="10"/>
  <c r="L112" i="10"/>
  <c r="K112" i="10"/>
  <c r="H112" i="10"/>
  <c r="L111" i="10"/>
  <c r="K111" i="10"/>
  <c r="H111" i="10"/>
  <c r="L110" i="10"/>
  <c r="K110" i="10"/>
  <c r="H110" i="10"/>
  <c r="L109" i="10"/>
  <c r="K109" i="10"/>
  <c r="H109" i="10"/>
  <c r="L108" i="10"/>
  <c r="K108" i="10"/>
  <c r="H108" i="10"/>
  <c r="L107" i="10"/>
  <c r="K107" i="10"/>
  <c r="H107" i="10"/>
  <c r="L106" i="10"/>
  <c r="K106" i="10"/>
  <c r="H106" i="10"/>
  <c r="L105" i="10"/>
  <c r="K105" i="10"/>
  <c r="H105" i="10"/>
  <c r="L104" i="10"/>
  <c r="K104" i="10"/>
  <c r="H104" i="10"/>
  <c r="L103" i="10"/>
  <c r="K103" i="10"/>
  <c r="H103" i="10"/>
  <c r="L102" i="10"/>
  <c r="K102" i="10"/>
  <c r="H102" i="10"/>
  <c r="L101" i="10"/>
  <c r="K101" i="10"/>
  <c r="H101" i="10"/>
  <c r="L100" i="10"/>
  <c r="K100" i="10"/>
  <c r="H100" i="10"/>
  <c r="L99" i="10"/>
  <c r="K99" i="10"/>
  <c r="H99" i="10"/>
  <c r="L98" i="10"/>
  <c r="K98" i="10"/>
  <c r="H98" i="10"/>
  <c r="L97" i="10"/>
  <c r="K97" i="10"/>
  <c r="H97" i="10"/>
  <c r="L96" i="10"/>
  <c r="K96" i="10"/>
  <c r="H96" i="10"/>
  <c r="L95" i="10"/>
  <c r="K95" i="10"/>
  <c r="H95" i="10"/>
  <c r="L94" i="10"/>
  <c r="K94" i="10"/>
  <c r="H94" i="10"/>
  <c r="L93" i="10"/>
  <c r="K93" i="10"/>
  <c r="H93" i="10"/>
  <c r="L92" i="10"/>
  <c r="K92" i="10"/>
  <c r="H92" i="10"/>
  <c r="L91" i="10"/>
  <c r="K91" i="10"/>
  <c r="H91" i="10"/>
  <c r="L90" i="10"/>
  <c r="K90" i="10"/>
  <c r="H90" i="10"/>
  <c r="L89" i="10"/>
  <c r="K89" i="10"/>
  <c r="H89" i="10"/>
  <c r="L88" i="10"/>
  <c r="K88" i="10"/>
  <c r="H88" i="10"/>
  <c r="L87" i="10"/>
  <c r="K87" i="10"/>
  <c r="H87" i="10"/>
  <c r="L86" i="10"/>
  <c r="K86" i="10"/>
  <c r="H86" i="10"/>
  <c r="L85" i="10"/>
  <c r="K85" i="10"/>
  <c r="H85" i="10"/>
  <c r="L84" i="10"/>
  <c r="K84" i="10"/>
  <c r="H84" i="10"/>
  <c r="L83" i="10"/>
  <c r="K83" i="10"/>
  <c r="H83" i="10"/>
  <c r="L82" i="10"/>
  <c r="K82" i="10"/>
  <c r="H82" i="10"/>
  <c r="L81" i="10"/>
  <c r="K81" i="10"/>
  <c r="H81" i="10"/>
  <c r="L80" i="10"/>
  <c r="K80" i="10"/>
  <c r="H80" i="10"/>
  <c r="L79" i="10"/>
  <c r="K79" i="10"/>
  <c r="H79" i="10"/>
  <c r="L78" i="10"/>
  <c r="K78" i="10"/>
  <c r="H78" i="10"/>
  <c r="L77" i="10"/>
  <c r="K77" i="10"/>
  <c r="H77" i="10"/>
  <c r="L76" i="10"/>
  <c r="K76" i="10"/>
  <c r="H76" i="10"/>
  <c r="L75" i="10"/>
  <c r="K75" i="10"/>
  <c r="H75" i="10"/>
  <c r="L74" i="10"/>
  <c r="K74" i="10"/>
  <c r="H74" i="10"/>
  <c r="L73" i="10"/>
  <c r="K73" i="10"/>
  <c r="H73" i="10"/>
  <c r="I73" i="10" s="1"/>
  <c r="L72" i="10"/>
  <c r="K72" i="10"/>
  <c r="H72" i="10"/>
  <c r="I72" i="10" s="1"/>
  <c r="L71" i="10"/>
  <c r="K71" i="10"/>
  <c r="H71" i="10"/>
  <c r="I71" i="10" s="1"/>
  <c r="L70" i="10"/>
  <c r="K70" i="10"/>
  <c r="H70" i="10"/>
  <c r="I70" i="10" s="1"/>
  <c r="L69" i="10"/>
  <c r="K69" i="10"/>
  <c r="H69" i="10"/>
  <c r="L68" i="10"/>
  <c r="K68" i="10"/>
  <c r="H68" i="10"/>
  <c r="I68" i="10" s="1"/>
  <c r="L67" i="10"/>
  <c r="K67" i="10"/>
  <c r="H67" i="10"/>
  <c r="I67" i="10" s="1"/>
  <c r="L66" i="10"/>
  <c r="K66" i="10"/>
  <c r="H66" i="10"/>
  <c r="I66" i="10" s="1"/>
  <c r="L65" i="10"/>
  <c r="K65" i="10"/>
  <c r="H65" i="10"/>
  <c r="I65" i="10" s="1"/>
  <c r="L64" i="10"/>
  <c r="K64" i="10"/>
  <c r="H64" i="10"/>
  <c r="I64" i="10" s="1"/>
  <c r="L63" i="10"/>
  <c r="K63" i="10"/>
  <c r="H63" i="10"/>
  <c r="I63" i="10" s="1"/>
  <c r="L62" i="10"/>
  <c r="K62" i="10"/>
  <c r="H62" i="10"/>
  <c r="I62" i="10" s="1"/>
  <c r="L61" i="10"/>
  <c r="K61" i="10"/>
  <c r="H61" i="10"/>
  <c r="I61" i="10" s="1"/>
  <c r="L60" i="10"/>
  <c r="K60" i="10"/>
  <c r="H60" i="10"/>
  <c r="L59" i="10"/>
  <c r="K59" i="10"/>
  <c r="H59" i="10"/>
  <c r="I59" i="10" s="1"/>
  <c r="L58" i="10"/>
  <c r="K58" i="10"/>
  <c r="H58" i="10"/>
  <c r="I58" i="10" s="1"/>
  <c r="L57" i="10"/>
  <c r="K57" i="10"/>
  <c r="H57" i="10"/>
  <c r="I57" i="10" s="1"/>
  <c r="L56" i="10"/>
  <c r="K56" i="10"/>
  <c r="H56" i="10"/>
  <c r="I56" i="10" s="1"/>
  <c r="L55" i="10"/>
  <c r="K55" i="10"/>
  <c r="H55" i="10"/>
  <c r="I55" i="10" s="1"/>
  <c r="L54" i="10"/>
  <c r="K54" i="10"/>
  <c r="H54" i="10"/>
  <c r="I54" i="10" s="1"/>
  <c r="L53" i="10"/>
  <c r="K53" i="10"/>
  <c r="H53" i="10"/>
  <c r="I53" i="10" s="1"/>
  <c r="L52" i="10"/>
  <c r="K52" i="10"/>
  <c r="H52" i="10"/>
  <c r="I52" i="10" s="1"/>
  <c r="L51" i="10"/>
  <c r="K51" i="10"/>
  <c r="H51" i="10"/>
  <c r="I51" i="10" s="1"/>
  <c r="L50" i="10"/>
  <c r="K50" i="10"/>
  <c r="H50" i="10"/>
  <c r="I50" i="10" s="1"/>
  <c r="L49" i="10"/>
  <c r="K49" i="10"/>
  <c r="H49" i="10"/>
  <c r="I49" i="10" s="1"/>
  <c r="L48" i="10"/>
  <c r="K48" i="10"/>
  <c r="H48" i="10"/>
  <c r="I48" i="10" s="1"/>
  <c r="L47" i="10"/>
  <c r="K47" i="10"/>
  <c r="H47" i="10"/>
  <c r="I47" i="10" s="1"/>
  <c r="L46" i="10"/>
  <c r="K46" i="10"/>
  <c r="H46" i="10"/>
  <c r="I46" i="10" s="1"/>
  <c r="L45" i="10"/>
  <c r="K45" i="10"/>
  <c r="H45" i="10"/>
  <c r="I45" i="10" s="1"/>
  <c r="L44" i="10"/>
  <c r="K44" i="10"/>
  <c r="H44" i="10"/>
  <c r="I44" i="10" s="1"/>
  <c r="L43" i="10"/>
  <c r="K43" i="10"/>
  <c r="H43" i="10"/>
  <c r="I43" i="10" s="1"/>
  <c r="L42" i="10"/>
  <c r="K42" i="10"/>
  <c r="H42" i="10"/>
  <c r="I42" i="10" s="1"/>
  <c r="L41" i="10"/>
  <c r="K41" i="10"/>
  <c r="H41" i="10"/>
  <c r="I41" i="10" s="1"/>
  <c r="L40" i="10"/>
  <c r="K40" i="10"/>
  <c r="H40" i="10"/>
  <c r="I40" i="10" s="1"/>
  <c r="L39" i="10"/>
  <c r="K39" i="10"/>
  <c r="H39" i="10"/>
  <c r="I39" i="10" s="1"/>
  <c r="L38" i="10"/>
  <c r="K38" i="10"/>
  <c r="H38" i="10"/>
  <c r="I38" i="10" s="1"/>
  <c r="L37" i="10"/>
  <c r="K37" i="10"/>
  <c r="H37" i="10"/>
  <c r="I37" i="10" s="1"/>
  <c r="L36" i="10"/>
  <c r="K36" i="10"/>
  <c r="H36" i="10"/>
  <c r="I36" i="10" s="1"/>
  <c r="L35" i="10"/>
  <c r="K35" i="10"/>
  <c r="H35" i="10"/>
  <c r="I35" i="10" s="1"/>
  <c r="L34" i="10"/>
  <c r="K34" i="10"/>
  <c r="H34" i="10"/>
  <c r="I34" i="10" s="1"/>
  <c r="L33" i="10"/>
  <c r="K33" i="10"/>
  <c r="H33" i="10"/>
  <c r="I33" i="10" s="1"/>
  <c r="L32" i="10"/>
  <c r="K32" i="10"/>
  <c r="H32" i="10"/>
  <c r="I32" i="10" s="1"/>
  <c r="L31" i="10"/>
  <c r="K31" i="10"/>
  <c r="H31" i="10"/>
  <c r="I31" i="10" s="1"/>
  <c r="L30" i="10"/>
  <c r="K30" i="10"/>
  <c r="H30" i="10"/>
  <c r="I30" i="10" s="1"/>
  <c r="L29" i="10"/>
  <c r="K29" i="10"/>
  <c r="H29" i="10"/>
  <c r="I29" i="10" s="1"/>
  <c r="L28" i="10"/>
  <c r="K28" i="10"/>
  <c r="H28" i="10"/>
  <c r="I28" i="10" s="1"/>
  <c r="L27" i="10"/>
  <c r="K27" i="10"/>
  <c r="H27" i="10"/>
  <c r="I27" i="10" s="1"/>
  <c r="L26" i="10"/>
  <c r="K26" i="10"/>
  <c r="H26" i="10"/>
  <c r="I26" i="10" s="1"/>
  <c r="L25" i="10"/>
  <c r="K25" i="10"/>
  <c r="H25" i="10"/>
  <c r="I25" i="10" s="1"/>
  <c r="L24" i="10"/>
  <c r="K24" i="10"/>
  <c r="H24" i="10"/>
  <c r="I24" i="10" s="1"/>
  <c r="L23" i="10"/>
  <c r="K23" i="10"/>
  <c r="H23" i="10"/>
  <c r="I23" i="10" s="1"/>
  <c r="L22" i="10"/>
  <c r="K22" i="10"/>
  <c r="H22" i="10"/>
  <c r="I22" i="10" s="1"/>
  <c r="L21" i="10"/>
  <c r="K21" i="10"/>
  <c r="H21" i="10"/>
  <c r="I21" i="10" s="1"/>
  <c r="L20" i="10"/>
  <c r="K20" i="10"/>
  <c r="H20" i="10"/>
  <c r="I20" i="10" s="1"/>
  <c r="L19" i="10"/>
  <c r="K19" i="10"/>
  <c r="H19" i="10"/>
  <c r="I19" i="10" s="1"/>
  <c r="L18" i="10"/>
  <c r="K18" i="10"/>
  <c r="H18" i="10"/>
  <c r="I18" i="10" s="1"/>
  <c r="L17" i="10"/>
  <c r="K17" i="10"/>
  <c r="H17" i="10"/>
  <c r="I17" i="10" s="1"/>
  <c r="L16" i="10"/>
  <c r="K16" i="10"/>
  <c r="H16" i="10"/>
  <c r="I16" i="10" s="1"/>
  <c r="L15" i="10"/>
  <c r="K15" i="10"/>
  <c r="H15" i="10"/>
  <c r="I15" i="10" s="1"/>
  <c r="L14" i="10"/>
  <c r="K14" i="10"/>
  <c r="H14" i="10"/>
  <c r="I14" i="10" s="1"/>
  <c r="L13" i="10"/>
  <c r="K13" i="10"/>
  <c r="H13" i="10"/>
  <c r="I13" i="10" s="1"/>
  <c r="L12" i="10"/>
  <c r="K12" i="10"/>
  <c r="H12" i="10"/>
  <c r="I12" i="10" s="1"/>
  <c r="L11" i="10"/>
  <c r="K11" i="10"/>
  <c r="H11" i="10"/>
  <c r="I11" i="10" s="1"/>
  <c r="L10" i="10"/>
  <c r="K10" i="10"/>
  <c r="H10" i="10"/>
  <c r="I10" i="10" s="1"/>
  <c r="L9" i="10"/>
  <c r="K9" i="10"/>
  <c r="H9" i="10"/>
  <c r="I9" i="10" s="1"/>
  <c r="L8" i="10"/>
  <c r="K8" i="10"/>
  <c r="H8" i="10"/>
  <c r="I8" i="10" s="1"/>
  <c r="L7" i="10"/>
  <c r="K7" i="10"/>
  <c r="H7" i="10"/>
  <c r="I7" i="10" s="1"/>
  <c r="L6" i="10"/>
  <c r="K6" i="10"/>
  <c r="H6" i="10"/>
  <c r="I6" i="10" s="1"/>
  <c r="B110" i="16"/>
  <c r="C110" i="16" s="1"/>
  <c r="D110" i="16" s="1"/>
  <c r="E110" i="16" s="1"/>
  <c r="F110" i="16" s="1"/>
  <c r="G110" i="16" s="1"/>
  <c r="H110" i="16" s="1"/>
  <c r="I110" i="16" s="1"/>
  <c r="J110" i="16" s="1"/>
  <c r="K110" i="16" s="1"/>
  <c r="L110" i="16" s="1"/>
  <c r="M110" i="16" s="1"/>
  <c r="B98" i="16"/>
  <c r="C98" i="16" s="1"/>
  <c r="D98" i="16" s="1"/>
  <c r="E98" i="16" s="1"/>
  <c r="F98" i="16" s="1"/>
  <c r="G98" i="16" s="1"/>
  <c r="H98" i="16" s="1"/>
  <c r="I98" i="16" s="1"/>
  <c r="J98" i="16" s="1"/>
  <c r="K98" i="16" s="1"/>
  <c r="L98" i="16" s="1"/>
  <c r="M98" i="16" s="1"/>
  <c r="B86" i="16"/>
  <c r="C86" i="16" s="1"/>
  <c r="D86" i="16" s="1"/>
  <c r="E86" i="16" s="1"/>
  <c r="F86" i="16" s="1"/>
  <c r="G86" i="16" s="1"/>
  <c r="H86" i="16" s="1"/>
  <c r="I86" i="16" s="1"/>
  <c r="J86" i="16" s="1"/>
  <c r="K86" i="16" s="1"/>
  <c r="L86" i="16" s="1"/>
  <c r="M86" i="16" s="1"/>
  <c r="B74" i="16"/>
  <c r="C74" i="16" s="1"/>
  <c r="D74" i="16" s="1"/>
  <c r="E74" i="16" s="1"/>
  <c r="F74" i="16" s="1"/>
  <c r="G74" i="16" s="1"/>
  <c r="H74" i="16" s="1"/>
  <c r="I74" i="16" s="1"/>
  <c r="J74" i="16" s="1"/>
  <c r="K74" i="16" s="1"/>
  <c r="L74" i="16" s="1"/>
  <c r="M74" i="16" s="1"/>
  <c r="B62" i="16"/>
  <c r="C62" i="16" s="1"/>
  <c r="D62" i="16" s="1"/>
  <c r="E62" i="16" s="1"/>
  <c r="F62" i="16" s="1"/>
  <c r="G62" i="16" s="1"/>
  <c r="H62" i="16" s="1"/>
  <c r="I62" i="16" s="1"/>
  <c r="J62" i="16" s="1"/>
  <c r="K62" i="16" s="1"/>
  <c r="L62" i="16" s="1"/>
  <c r="M62" i="16" s="1"/>
  <c r="B50" i="16"/>
  <c r="C50" i="16" s="1"/>
  <c r="D50" i="16" s="1"/>
  <c r="E50" i="16" s="1"/>
  <c r="F50" i="16" s="1"/>
  <c r="G50" i="16" s="1"/>
  <c r="H50" i="16" s="1"/>
  <c r="I50" i="16" s="1"/>
  <c r="J50" i="16" s="1"/>
  <c r="K50" i="16" s="1"/>
  <c r="L50" i="16" s="1"/>
  <c r="M50" i="16" s="1"/>
  <c r="B38" i="16"/>
  <c r="C38" i="16" s="1"/>
  <c r="D38" i="16" s="1"/>
  <c r="E38" i="16" s="1"/>
  <c r="F38" i="16" s="1"/>
  <c r="G38" i="16" s="1"/>
  <c r="H38" i="16" s="1"/>
  <c r="I38" i="16" s="1"/>
  <c r="J38" i="16" s="1"/>
  <c r="K38" i="16" s="1"/>
  <c r="L38" i="16" s="1"/>
  <c r="M38" i="16" s="1"/>
  <c r="B26" i="16"/>
  <c r="C26" i="16" s="1"/>
  <c r="D26" i="16" s="1"/>
  <c r="E26" i="16" s="1"/>
  <c r="F26" i="16" s="1"/>
  <c r="G26" i="16" s="1"/>
  <c r="H26" i="16" s="1"/>
  <c r="I26" i="16" s="1"/>
  <c r="J26" i="16" s="1"/>
  <c r="K26" i="16" s="1"/>
  <c r="L26" i="16" s="1"/>
  <c r="M26" i="16" s="1"/>
  <c r="B14" i="16"/>
  <c r="C14" i="16" s="1"/>
  <c r="D14" i="16" s="1"/>
  <c r="E14" i="16" s="1"/>
  <c r="F14" i="16" s="1"/>
  <c r="G14" i="16" s="1"/>
  <c r="H14" i="16" s="1"/>
  <c r="I14" i="16" s="1"/>
  <c r="J14" i="16" s="1"/>
  <c r="K14" i="16" s="1"/>
  <c r="L14" i="16" s="1"/>
  <c r="M14" i="16" s="1"/>
  <c r="B2" i="16"/>
  <c r="A11" i="15"/>
  <c r="A10" i="15"/>
  <c r="A9" i="15"/>
  <c r="A8" i="15"/>
  <c r="A7" i="15"/>
  <c r="A6" i="15"/>
  <c r="A5" i="15"/>
  <c r="A4" i="15"/>
  <c r="A3" i="15"/>
  <c r="A2" i="15"/>
  <c r="C8" i="6"/>
  <c r="B5" i="26" s="1"/>
  <c r="G7" i="13"/>
  <c r="H7" i="13" s="1"/>
  <c r="I7" i="13" s="1"/>
  <c r="J7" i="13" s="1"/>
  <c r="K7" i="13" s="1"/>
  <c r="L7" i="13" s="1"/>
  <c r="M7" i="13" s="1"/>
  <c r="N7" i="13" s="1"/>
  <c r="O7" i="13" s="1"/>
  <c r="P7" i="13" s="1"/>
  <c r="Q7" i="13" s="1"/>
  <c r="R7" i="13" s="1"/>
  <c r="R8" i="13" s="1"/>
  <c r="J100" i="38" l="1"/>
  <c r="J78" i="38"/>
  <c r="J98" i="38"/>
  <c r="J95" i="38"/>
  <c r="J90" i="38"/>
  <c r="J89" i="38"/>
  <c r="J66" i="38"/>
  <c r="J99" i="38"/>
  <c r="J77" i="38"/>
  <c r="J76" i="38"/>
  <c r="J73" i="38"/>
  <c r="J112" i="38"/>
  <c r="J68" i="38"/>
  <c r="J111" i="38"/>
  <c r="J67" i="38"/>
  <c r="J110" i="38"/>
  <c r="J88" i="38"/>
  <c r="J106" i="38"/>
  <c r="J84" i="38"/>
  <c r="J62" i="38"/>
  <c r="J101" i="38"/>
  <c r="J97" i="38"/>
  <c r="J75" i="38"/>
  <c r="J96" i="38"/>
  <c r="J74" i="38"/>
  <c r="J94" i="38"/>
  <c r="J72" i="38"/>
  <c r="J92" i="38"/>
  <c r="J70" i="38"/>
  <c r="J91" i="38"/>
  <c r="J69" i="38"/>
  <c r="J93" i="38"/>
  <c r="J71" i="38"/>
  <c r="J109" i="38"/>
  <c r="J87" i="38"/>
  <c r="J65" i="38"/>
  <c r="J108" i="38"/>
  <c r="J86" i="38"/>
  <c r="J64" i="38"/>
  <c r="J107" i="38"/>
  <c r="J85" i="38"/>
  <c r="J63" i="38"/>
  <c r="J105" i="38"/>
  <c r="J83" i="38"/>
  <c r="J61" i="38"/>
  <c r="J104" i="38"/>
  <c r="J82" i="38"/>
  <c r="J60" i="38"/>
  <c r="J103" i="38"/>
  <c r="J81" i="38"/>
  <c r="J102" i="38"/>
  <c r="J80" i="38"/>
  <c r="J79" i="38"/>
  <c r="J111" i="37"/>
  <c r="J89" i="37"/>
  <c r="J67" i="37"/>
  <c r="D228" i="16" s="1"/>
  <c r="J87" i="37"/>
  <c r="J65" i="37"/>
  <c r="J62" i="37"/>
  <c r="J83" i="37"/>
  <c r="J74" i="37"/>
  <c r="J110" i="37"/>
  <c r="J88" i="37"/>
  <c r="J66" i="37"/>
  <c r="J109" i="37"/>
  <c r="J106" i="37"/>
  <c r="J84" i="37"/>
  <c r="J105" i="37"/>
  <c r="J61" i="37"/>
  <c r="J76" i="37"/>
  <c r="J97" i="37"/>
  <c r="J75" i="37"/>
  <c r="J96" i="37"/>
  <c r="J108" i="37"/>
  <c r="J86" i="37"/>
  <c r="J64" i="37"/>
  <c r="J107" i="37"/>
  <c r="J85" i="37"/>
  <c r="J63" i="37"/>
  <c r="J104" i="37"/>
  <c r="J82" i="37"/>
  <c r="J60" i="37"/>
  <c r="J102" i="37"/>
  <c r="J80" i="37"/>
  <c r="J101" i="37"/>
  <c r="J79" i="37"/>
  <c r="J100" i="37"/>
  <c r="J78" i="37"/>
  <c r="J99" i="37"/>
  <c r="J77" i="37"/>
  <c r="J98" i="37"/>
  <c r="J103" i="37"/>
  <c r="J81" i="37"/>
  <c r="J95" i="37"/>
  <c r="J73" i="37"/>
  <c r="J94" i="37"/>
  <c r="J72" i="37"/>
  <c r="J93" i="37"/>
  <c r="J71" i="37"/>
  <c r="J92" i="37"/>
  <c r="J70" i="37"/>
  <c r="J91" i="37"/>
  <c r="J69" i="37"/>
  <c r="J112" i="37"/>
  <c r="J90" i="37"/>
  <c r="J68" i="37"/>
  <c r="J100" i="36"/>
  <c r="J78" i="36"/>
  <c r="J96" i="36"/>
  <c r="J95" i="36"/>
  <c r="J94" i="36"/>
  <c r="J66" i="36"/>
  <c r="D215" i="16" s="1"/>
  <c r="J109" i="36"/>
  <c r="J103" i="36"/>
  <c r="J81" i="36"/>
  <c r="J102" i="36"/>
  <c r="J80" i="36"/>
  <c r="J99" i="36"/>
  <c r="J77" i="36"/>
  <c r="J74" i="36"/>
  <c r="J73" i="36"/>
  <c r="J72" i="36"/>
  <c r="J88" i="36"/>
  <c r="J87" i="36"/>
  <c r="J98" i="36"/>
  <c r="J76" i="36"/>
  <c r="J97" i="36"/>
  <c r="J75" i="36"/>
  <c r="J93" i="36"/>
  <c r="J71" i="36"/>
  <c r="J92" i="36"/>
  <c r="J70" i="36"/>
  <c r="J91" i="36"/>
  <c r="J69" i="36"/>
  <c r="J112" i="36"/>
  <c r="J90" i="36"/>
  <c r="J68" i="36"/>
  <c r="J111" i="36"/>
  <c r="J89" i="36"/>
  <c r="J67" i="36"/>
  <c r="D216" i="16" s="1"/>
  <c r="J110" i="36"/>
  <c r="J65" i="36"/>
  <c r="J108" i="36"/>
  <c r="J86" i="36"/>
  <c r="J64" i="36"/>
  <c r="J107" i="36"/>
  <c r="J85" i="36"/>
  <c r="J63" i="36"/>
  <c r="J106" i="36"/>
  <c r="J84" i="36"/>
  <c r="J62" i="36"/>
  <c r="J105" i="36"/>
  <c r="J83" i="36"/>
  <c r="J61" i="36"/>
  <c r="J104" i="36"/>
  <c r="J82" i="36"/>
  <c r="J60" i="36"/>
  <c r="J101" i="36"/>
  <c r="J79" i="36"/>
  <c r="J111" i="35"/>
  <c r="J89" i="35"/>
  <c r="J67" i="35"/>
  <c r="D204" i="16" s="1"/>
  <c r="J110" i="35"/>
  <c r="J88" i="35"/>
  <c r="J66" i="35"/>
  <c r="J109" i="35"/>
  <c r="J65" i="35"/>
  <c r="J108" i="35"/>
  <c r="J86" i="35"/>
  <c r="J64" i="35"/>
  <c r="J107" i="35"/>
  <c r="J85" i="35"/>
  <c r="J63" i="35"/>
  <c r="J106" i="35"/>
  <c r="J84" i="35"/>
  <c r="J62" i="35"/>
  <c r="J105" i="35"/>
  <c r="J83" i="35"/>
  <c r="J61" i="35"/>
  <c r="J104" i="35"/>
  <c r="J82" i="35"/>
  <c r="J60" i="35"/>
  <c r="J103" i="35"/>
  <c r="J81" i="35"/>
  <c r="J101" i="35"/>
  <c r="J79" i="35"/>
  <c r="J100" i="35"/>
  <c r="J78" i="35"/>
  <c r="J71" i="35"/>
  <c r="J102" i="35"/>
  <c r="J80" i="35"/>
  <c r="J93" i="35"/>
  <c r="J99" i="35"/>
  <c r="J77" i="35"/>
  <c r="J98" i="35"/>
  <c r="J76" i="35"/>
  <c r="J97" i="35"/>
  <c r="J75" i="35"/>
  <c r="J96" i="35"/>
  <c r="J74" i="35"/>
  <c r="J95" i="35"/>
  <c r="J73" i="35"/>
  <c r="J94" i="35"/>
  <c r="J72" i="35"/>
  <c r="J92" i="35"/>
  <c r="J70" i="35"/>
  <c r="J87" i="35"/>
  <c r="J91" i="35"/>
  <c r="J69" i="35"/>
  <c r="J112" i="35"/>
  <c r="J90" i="35"/>
  <c r="J68" i="35"/>
  <c r="J100" i="34"/>
  <c r="J78" i="34"/>
  <c r="J97" i="34"/>
  <c r="J74" i="34"/>
  <c r="J108" i="34"/>
  <c r="J104" i="34"/>
  <c r="J60" i="34"/>
  <c r="J99" i="34"/>
  <c r="J77" i="34"/>
  <c r="J75" i="34"/>
  <c r="J96" i="34"/>
  <c r="J111" i="34"/>
  <c r="J86" i="34"/>
  <c r="J98" i="34"/>
  <c r="J76" i="34"/>
  <c r="J95" i="34"/>
  <c r="J73" i="34"/>
  <c r="J94" i="34"/>
  <c r="J72" i="34"/>
  <c r="J91" i="34"/>
  <c r="J69" i="34"/>
  <c r="J112" i="34"/>
  <c r="J90" i="34"/>
  <c r="J68" i="34"/>
  <c r="J89" i="34"/>
  <c r="J67" i="34"/>
  <c r="J64" i="34"/>
  <c r="J82" i="34"/>
  <c r="J93" i="34"/>
  <c r="J71" i="34"/>
  <c r="J92" i="34"/>
  <c r="J70" i="34"/>
  <c r="J110" i="34"/>
  <c r="J88" i="34"/>
  <c r="J66" i="34"/>
  <c r="J109" i="34"/>
  <c r="J87" i="34"/>
  <c r="J65" i="34"/>
  <c r="J107" i="34"/>
  <c r="J85" i="34"/>
  <c r="J63" i="34"/>
  <c r="J106" i="34"/>
  <c r="J84" i="34"/>
  <c r="J62" i="34"/>
  <c r="J105" i="34"/>
  <c r="J83" i="34"/>
  <c r="J61" i="34"/>
  <c r="J103" i="34"/>
  <c r="J81" i="34"/>
  <c r="J101" i="34"/>
  <c r="J102" i="34"/>
  <c r="J80" i="34"/>
  <c r="J79" i="34"/>
  <c r="J111" i="33"/>
  <c r="J89" i="33"/>
  <c r="J67" i="33"/>
  <c r="D180" i="16" s="1"/>
  <c r="J87" i="33"/>
  <c r="J65" i="33"/>
  <c r="J108" i="33"/>
  <c r="J64" i="33"/>
  <c r="J105" i="33"/>
  <c r="J83" i="33"/>
  <c r="J61" i="33"/>
  <c r="J78" i="33"/>
  <c r="J99" i="33"/>
  <c r="J98" i="33"/>
  <c r="J97" i="33"/>
  <c r="J96" i="33"/>
  <c r="J73" i="33"/>
  <c r="J94" i="33"/>
  <c r="J93" i="33"/>
  <c r="J71" i="33"/>
  <c r="J92" i="33"/>
  <c r="J69" i="33"/>
  <c r="J110" i="33"/>
  <c r="J88" i="33"/>
  <c r="J66" i="33"/>
  <c r="D179" i="16" s="1"/>
  <c r="J109" i="33"/>
  <c r="J86" i="33"/>
  <c r="J100" i="33"/>
  <c r="J77" i="33"/>
  <c r="J76" i="33"/>
  <c r="J75" i="33"/>
  <c r="J74" i="33"/>
  <c r="J95" i="33"/>
  <c r="J72" i="33"/>
  <c r="J70" i="33"/>
  <c r="J91" i="33"/>
  <c r="J107" i="33"/>
  <c r="J85" i="33"/>
  <c r="J63" i="33"/>
  <c r="J106" i="33"/>
  <c r="J84" i="33"/>
  <c r="J62" i="33"/>
  <c r="J104" i="33"/>
  <c r="J82" i="33"/>
  <c r="J60" i="33"/>
  <c r="J102" i="33"/>
  <c r="J101" i="33"/>
  <c r="J103" i="33"/>
  <c r="J81" i="33"/>
  <c r="J80" i="33"/>
  <c r="J79" i="33"/>
  <c r="J112" i="33"/>
  <c r="J90" i="33"/>
  <c r="J68" i="33"/>
  <c r="J107" i="32"/>
  <c r="J85" i="32"/>
  <c r="J63" i="32"/>
  <c r="J106" i="32"/>
  <c r="J84" i="32"/>
  <c r="J62" i="32"/>
  <c r="J105" i="32"/>
  <c r="J83" i="32"/>
  <c r="J61" i="32"/>
  <c r="J104" i="32"/>
  <c r="J82" i="32"/>
  <c r="J60" i="32"/>
  <c r="J103" i="32"/>
  <c r="J81" i="32"/>
  <c r="J102" i="32"/>
  <c r="J80" i="32"/>
  <c r="J108" i="32"/>
  <c r="J101" i="32"/>
  <c r="J79" i="32"/>
  <c r="J76" i="32"/>
  <c r="J97" i="32"/>
  <c r="J75" i="32"/>
  <c r="J96" i="32"/>
  <c r="J74" i="32"/>
  <c r="J95" i="32"/>
  <c r="J73" i="32"/>
  <c r="J92" i="32"/>
  <c r="J70" i="32"/>
  <c r="J91" i="32"/>
  <c r="J69" i="32"/>
  <c r="J112" i="32"/>
  <c r="J90" i="32"/>
  <c r="J68" i="32"/>
  <c r="J86" i="32"/>
  <c r="J100" i="32"/>
  <c r="J78" i="32"/>
  <c r="J99" i="32"/>
  <c r="J77" i="32"/>
  <c r="J98" i="32"/>
  <c r="J94" i="32"/>
  <c r="J72" i="32"/>
  <c r="J93" i="32"/>
  <c r="J71" i="32"/>
  <c r="J111" i="32"/>
  <c r="J89" i="32"/>
  <c r="J67" i="32"/>
  <c r="J110" i="32"/>
  <c r="J88" i="32"/>
  <c r="J66" i="32"/>
  <c r="J109" i="32"/>
  <c r="J87" i="32"/>
  <c r="J65" i="32"/>
  <c r="J64" i="32"/>
  <c r="J96" i="31"/>
  <c r="J74" i="31"/>
  <c r="J95" i="31"/>
  <c r="J73" i="31"/>
  <c r="J92" i="31"/>
  <c r="J91" i="31"/>
  <c r="J69" i="31"/>
  <c r="J88" i="31"/>
  <c r="J107" i="31"/>
  <c r="J85" i="31"/>
  <c r="J63" i="31"/>
  <c r="J106" i="31"/>
  <c r="J84" i="31"/>
  <c r="J62" i="31"/>
  <c r="J105" i="31"/>
  <c r="J61" i="31"/>
  <c r="J101" i="31"/>
  <c r="J79" i="31"/>
  <c r="J97" i="31"/>
  <c r="J94" i="31"/>
  <c r="J72" i="31"/>
  <c r="J93" i="31"/>
  <c r="J71" i="31"/>
  <c r="J70" i="31"/>
  <c r="J110" i="31"/>
  <c r="J66" i="31"/>
  <c r="J83" i="31"/>
  <c r="J75" i="31"/>
  <c r="J112" i="31"/>
  <c r="J90" i="31"/>
  <c r="J68" i="31"/>
  <c r="J111" i="31"/>
  <c r="J89" i="31"/>
  <c r="J67" i="31"/>
  <c r="J109" i="31"/>
  <c r="J87" i="31"/>
  <c r="J65" i="31"/>
  <c r="J108" i="31"/>
  <c r="J86" i="31"/>
  <c r="J64" i="31"/>
  <c r="J104" i="31"/>
  <c r="J82" i="31"/>
  <c r="J60" i="31"/>
  <c r="J103" i="31"/>
  <c r="J81" i="31"/>
  <c r="J102" i="31"/>
  <c r="J80" i="31"/>
  <c r="J100" i="31"/>
  <c r="J78" i="31"/>
  <c r="J99" i="31"/>
  <c r="J77" i="31"/>
  <c r="J98" i="31"/>
  <c r="J76" i="31"/>
  <c r="J107" i="30"/>
  <c r="J85" i="30"/>
  <c r="J63" i="30"/>
  <c r="J105" i="30"/>
  <c r="J83" i="30"/>
  <c r="J61" i="30"/>
  <c r="J104" i="30"/>
  <c r="J82" i="30"/>
  <c r="J60" i="30"/>
  <c r="J103" i="30"/>
  <c r="J81" i="30"/>
  <c r="J102" i="30"/>
  <c r="J80" i="30"/>
  <c r="J101" i="30"/>
  <c r="J79" i="30"/>
  <c r="J91" i="30"/>
  <c r="J112" i="30"/>
  <c r="J90" i="30"/>
  <c r="J68" i="30"/>
  <c r="J108" i="30"/>
  <c r="J86" i="30"/>
  <c r="J64" i="30"/>
  <c r="J106" i="30"/>
  <c r="J84" i="30"/>
  <c r="J62" i="30"/>
  <c r="J100" i="30"/>
  <c r="J78" i="30"/>
  <c r="J99" i="30"/>
  <c r="J77" i="30"/>
  <c r="J97" i="30"/>
  <c r="J75" i="30"/>
  <c r="J96" i="30"/>
  <c r="J74" i="30"/>
  <c r="J94" i="30"/>
  <c r="J72" i="30"/>
  <c r="J93" i="30"/>
  <c r="J71" i="30"/>
  <c r="J69" i="30"/>
  <c r="J98" i="30"/>
  <c r="J76" i="30"/>
  <c r="J95" i="30"/>
  <c r="J73" i="30"/>
  <c r="J92" i="30"/>
  <c r="J70" i="30"/>
  <c r="J111" i="30"/>
  <c r="J89" i="30"/>
  <c r="E144" i="16" s="1"/>
  <c r="J67" i="30"/>
  <c r="D144" i="16" s="1"/>
  <c r="J88" i="30"/>
  <c r="E143" i="16" s="1"/>
  <c r="J109" i="30"/>
  <c r="J65" i="30"/>
  <c r="J110" i="30"/>
  <c r="J66" i="30"/>
  <c r="D143" i="16" s="1"/>
  <c r="J87" i="30"/>
  <c r="J96" i="29"/>
  <c r="J74" i="29"/>
  <c r="J82" i="29"/>
  <c r="J95" i="29"/>
  <c r="J73" i="29"/>
  <c r="J92" i="29"/>
  <c r="J70" i="29"/>
  <c r="J91" i="29"/>
  <c r="J110" i="29"/>
  <c r="J66" i="29"/>
  <c r="J109" i="29"/>
  <c r="J106" i="29"/>
  <c r="J105" i="29"/>
  <c r="J61" i="29"/>
  <c r="J104" i="29"/>
  <c r="J60" i="29"/>
  <c r="J100" i="29"/>
  <c r="J78" i="29"/>
  <c r="J94" i="29"/>
  <c r="J72" i="29"/>
  <c r="J88" i="29"/>
  <c r="J65" i="29"/>
  <c r="J62" i="29"/>
  <c r="J93" i="29"/>
  <c r="J71" i="29"/>
  <c r="J69" i="29"/>
  <c r="J87" i="29"/>
  <c r="J84" i="29"/>
  <c r="J83" i="29"/>
  <c r="J112" i="29"/>
  <c r="J90" i="29"/>
  <c r="J68" i="29"/>
  <c r="J111" i="29"/>
  <c r="J89" i="29"/>
  <c r="J67" i="29"/>
  <c r="J108" i="29"/>
  <c r="J86" i="29"/>
  <c r="J64" i="29"/>
  <c r="J107" i="29"/>
  <c r="J85" i="29"/>
  <c r="J63" i="29"/>
  <c r="J103" i="29"/>
  <c r="J81" i="29"/>
  <c r="J102" i="29"/>
  <c r="J80" i="29"/>
  <c r="J101" i="29"/>
  <c r="J79" i="29"/>
  <c r="J99" i="29"/>
  <c r="J77" i="29"/>
  <c r="J98" i="29"/>
  <c r="J76" i="29"/>
  <c r="J97" i="29"/>
  <c r="J75" i="29"/>
  <c r="J107" i="23"/>
  <c r="J85" i="23"/>
  <c r="J63" i="23"/>
  <c r="J106" i="23"/>
  <c r="J84" i="23"/>
  <c r="J62" i="23"/>
  <c r="J105" i="23"/>
  <c r="J83" i="23"/>
  <c r="J61" i="23"/>
  <c r="J104" i="23"/>
  <c r="J82" i="23"/>
  <c r="J60" i="23"/>
  <c r="J103" i="23"/>
  <c r="J81" i="23"/>
  <c r="J102" i="23"/>
  <c r="J80" i="23"/>
  <c r="J101" i="23"/>
  <c r="J79" i="23"/>
  <c r="J97" i="23"/>
  <c r="J75" i="23"/>
  <c r="J96" i="23"/>
  <c r="J74" i="23"/>
  <c r="J93" i="23"/>
  <c r="J71" i="23"/>
  <c r="J92" i="23"/>
  <c r="J70" i="23"/>
  <c r="J91" i="23"/>
  <c r="J69" i="23"/>
  <c r="J100" i="23"/>
  <c r="J78" i="23"/>
  <c r="J99" i="23"/>
  <c r="J77" i="23"/>
  <c r="J98" i="23"/>
  <c r="J76" i="23"/>
  <c r="J95" i="23"/>
  <c r="J73" i="23"/>
  <c r="J94" i="23"/>
  <c r="J72" i="23"/>
  <c r="J112" i="23"/>
  <c r="J90" i="23"/>
  <c r="J68" i="23"/>
  <c r="J111" i="23"/>
  <c r="J89" i="23"/>
  <c r="J67" i="23"/>
  <c r="J110" i="23"/>
  <c r="J88" i="23"/>
  <c r="J66" i="23"/>
  <c r="J109" i="23"/>
  <c r="J87" i="23"/>
  <c r="J65" i="23"/>
  <c r="J108" i="23"/>
  <c r="J86" i="23"/>
  <c r="J64" i="23"/>
  <c r="J96" i="22"/>
  <c r="J74" i="22"/>
  <c r="J94" i="22"/>
  <c r="J72" i="22"/>
  <c r="J93" i="22"/>
  <c r="J71" i="22"/>
  <c r="J92" i="22"/>
  <c r="J70" i="22"/>
  <c r="J91" i="22"/>
  <c r="J69" i="22"/>
  <c r="J112" i="22"/>
  <c r="J90" i="22"/>
  <c r="J68" i="22"/>
  <c r="J95" i="22"/>
  <c r="J73" i="22"/>
  <c r="J111" i="22"/>
  <c r="J89" i="22"/>
  <c r="J67" i="22"/>
  <c r="J110" i="22"/>
  <c r="J88" i="22"/>
  <c r="J66" i="22"/>
  <c r="J86" i="22"/>
  <c r="J80" i="22"/>
  <c r="J109" i="22"/>
  <c r="J87" i="22"/>
  <c r="J65" i="22"/>
  <c r="J108" i="22"/>
  <c r="J64" i="22"/>
  <c r="J107" i="22"/>
  <c r="J85" i="22"/>
  <c r="J63" i="22"/>
  <c r="J102" i="22"/>
  <c r="J101" i="22"/>
  <c r="J79" i="22"/>
  <c r="J100" i="22"/>
  <c r="J78" i="22"/>
  <c r="J106" i="22"/>
  <c r="J84" i="22"/>
  <c r="J62" i="22"/>
  <c r="J105" i="22"/>
  <c r="J83" i="22"/>
  <c r="J61" i="22"/>
  <c r="J104" i="22"/>
  <c r="J82" i="22"/>
  <c r="J60" i="22"/>
  <c r="J103" i="22"/>
  <c r="J81" i="22"/>
  <c r="J99" i="22"/>
  <c r="J77" i="22"/>
  <c r="J97" i="22"/>
  <c r="J98" i="22"/>
  <c r="J76" i="22"/>
  <c r="J75" i="22"/>
  <c r="J75" i="20"/>
  <c r="J97" i="20"/>
  <c r="J99" i="20"/>
  <c r="J100" i="20"/>
  <c r="J79" i="20"/>
  <c r="J101" i="20"/>
  <c r="J102" i="20"/>
  <c r="J81" i="20"/>
  <c r="J103" i="20"/>
  <c r="J90" i="20"/>
  <c r="J76" i="20"/>
  <c r="J98" i="20"/>
  <c r="J77" i="20"/>
  <c r="J78" i="20"/>
  <c r="J80" i="20"/>
  <c r="J112" i="20"/>
  <c r="J60" i="20"/>
  <c r="J82" i="20"/>
  <c r="J104" i="20"/>
  <c r="J91" i="20"/>
  <c r="J61" i="20"/>
  <c r="J83" i="20"/>
  <c r="J105" i="20"/>
  <c r="J63" i="20"/>
  <c r="J85" i="20"/>
  <c r="J107" i="20"/>
  <c r="J64" i="20"/>
  <c r="J86" i="20"/>
  <c r="J108" i="20"/>
  <c r="J67" i="20"/>
  <c r="J68" i="20"/>
  <c r="J69" i="20"/>
  <c r="J62" i="20"/>
  <c r="J84" i="20"/>
  <c r="J106" i="20"/>
  <c r="J111" i="20"/>
  <c r="J65" i="20"/>
  <c r="J87" i="20"/>
  <c r="J109" i="20"/>
  <c r="J66" i="20"/>
  <c r="J88" i="20"/>
  <c r="J110" i="20"/>
  <c r="J89" i="20"/>
  <c r="J70" i="20"/>
  <c r="J92" i="20"/>
  <c r="J71" i="20"/>
  <c r="J93" i="20"/>
  <c r="J72" i="20"/>
  <c r="J94" i="20"/>
  <c r="J73" i="20"/>
  <c r="J95" i="20"/>
  <c r="J74" i="20"/>
  <c r="J96" i="20"/>
  <c r="J85" i="21"/>
  <c r="J66" i="21"/>
  <c r="J84" i="21"/>
  <c r="J65" i="21"/>
  <c r="J63" i="21"/>
  <c r="J83" i="21"/>
  <c r="J64" i="21"/>
  <c r="J82" i="21"/>
  <c r="J81" i="21"/>
  <c r="J62" i="21"/>
  <c r="J91" i="21"/>
  <c r="J72" i="21"/>
  <c r="J90" i="21"/>
  <c r="J71" i="21"/>
  <c r="J89" i="21"/>
  <c r="J70" i="21"/>
  <c r="J97" i="21"/>
  <c r="J78" i="21"/>
  <c r="J59" i="21"/>
  <c r="J96" i="21"/>
  <c r="J77" i="21"/>
  <c r="J58" i="21"/>
  <c r="J99" i="21"/>
  <c r="J80" i="21"/>
  <c r="J61" i="21"/>
  <c r="J98" i="21"/>
  <c r="J79" i="21"/>
  <c r="J60" i="21"/>
  <c r="J95" i="21"/>
  <c r="J76" i="21"/>
  <c r="J57" i="21"/>
  <c r="J94" i="21"/>
  <c r="J75" i="21"/>
  <c r="J93" i="21"/>
  <c r="J74" i="21"/>
  <c r="J92" i="21"/>
  <c r="J73" i="21"/>
  <c r="J88" i="21"/>
  <c r="J69" i="21"/>
  <c r="J87" i="21"/>
  <c r="J68" i="21"/>
  <c r="J86" i="21"/>
  <c r="J67" i="21"/>
  <c r="J104" i="19"/>
  <c r="J82" i="19"/>
  <c r="J60" i="19"/>
  <c r="J102" i="19"/>
  <c r="J80" i="19"/>
  <c r="J101" i="19"/>
  <c r="J79" i="19"/>
  <c r="J92" i="19"/>
  <c r="J91" i="19"/>
  <c r="J69" i="19"/>
  <c r="J64" i="19"/>
  <c r="J107" i="19"/>
  <c r="J85" i="19"/>
  <c r="J63" i="19"/>
  <c r="J106" i="19"/>
  <c r="J84" i="19"/>
  <c r="J62" i="19"/>
  <c r="J105" i="19"/>
  <c r="J83" i="19"/>
  <c r="J61" i="19"/>
  <c r="J103" i="19"/>
  <c r="J81" i="19"/>
  <c r="J100" i="19"/>
  <c r="J78" i="19"/>
  <c r="J99" i="19"/>
  <c r="J77" i="19"/>
  <c r="J98" i="19"/>
  <c r="J76" i="19"/>
  <c r="J97" i="19"/>
  <c r="J75" i="19"/>
  <c r="J95" i="19"/>
  <c r="J73" i="19"/>
  <c r="J94" i="19"/>
  <c r="J72" i="19"/>
  <c r="J93" i="19"/>
  <c r="J71" i="19"/>
  <c r="J70" i="19"/>
  <c r="J96" i="19"/>
  <c r="J74" i="19"/>
  <c r="J112" i="19"/>
  <c r="J90" i="19"/>
  <c r="J68" i="19"/>
  <c r="J111" i="19"/>
  <c r="J89" i="19"/>
  <c r="J67" i="19"/>
  <c r="J86" i="19"/>
  <c r="J110" i="19"/>
  <c r="J88" i="19"/>
  <c r="J66" i="19"/>
  <c r="J109" i="19"/>
  <c r="J87" i="19"/>
  <c r="J65" i="19"/>
  <c r="J108" i="19"/>
  <c r="J112" i="18"/>
  <c r="J132" i="17"/>
  <c r="J105" i="17"/>
  <c r="J3" i="20"/>
  <c r="J25" i="20"/>
  <c r="J47" i="20"/>
  <c r="J50" i="20"/>
  <c r="J4" i="20"/>
  <c r="J26" i="20"/>
  <c r="J48" i="20"/>
  <c r="J28" i="20"/>
  <c r="J31" i="20"/>
  <c r="J39" i="20"/>
  <c r="J40" i="20"/>
  <c r="J41" i="20"/>
  <c r="J5" i="20"/>
  <c r="B53" i="16" s="1"/>
  <c r="J27" i="20"/>
  <c r="J49" i="20"/>
  <c r="J6" i="20"/>
  <c r="J53" i="20"/>
  <c r="J17" i="20"/>
  <c r="J7" i="20"/>
  <c r="J29" i="20"/>
  <c r="J51" i="20"/>
  <c r="J8" i="20"/>
  <c r="B56" i="16" s="1"/>
  <c r="J30" i="20"/>
  <c r="J52" i="20"/>
  <c r="J9" i="20"/>
  <c r="J10" i="20"/>
  <c r="J32" i="20"/>
  <c r="J54" i="20"/>
  <c r="J11" i="20"/>
  <c r="J33" i="20"/>
  <c r="J55" i="20"/>
  <c r="J12" i="20"/>
  <c r="J34" i="20"/>
  <c r="J56" i="20"/>
  <c r="J36" i="20"/>
  <c r="J58" i="20"/>
  <c r="J38" i="20"/>
  <c r="J18" i="20"/>
  <c r="J19" i="20"/>
  <c r="J13" i="20"/>
  <c r="J35" i="20"/>
  <c r="J57" i="20"/>
  <c r="J14" i="20"/>
  <c r="J15" i="20"/>
  <c r="J37" i="20"/>
  <c r="J59" i="20"/>
  <c r="J16" i="20"/>
  <c r="J20" i="20"/>
  <c r="J42" i="20"/>
  <c r="J21" i="20"/>
  <c r="J43" i="20"/>
  <c r="J46" i="20"/>
  <c r="J22" i="20"/>
  <c r="J44" i="20"/>
  <c r="J23" i="20"/>
  <c r="J45" i="20"/>
  <c r="J24" i="20"/>
  <c r="J2" i="20"/>
  <c r="J48" i="38"/>
  <c r="J26" i="38"/>
  <c r="J4" i="38"/>
  <c r="B232" i="16" s="1"/>
  <c r="J47" i="38"/>
  <c r="J25" i="38"/>
  <c r="J3" i="38"/>
  <c r="J46" i="38"/>
  <c r="J24" i="38"/>
  <c r="J2" i="38"/>
  <c r="J43" i="38"/>
  <c r="J21" i="38"/>
  <c r="J42" i="38"/>
  <c r="J20" i="38"/>
  <c r="J57" i="38"/>
  <c r="J35" i="38"/>
  <c r="J13" i="38"/>
  <c r="J56" i="38"/>
  <c r="J34" i="38"/>
  <c r="C236" i="16" s="1"/>
  <c r="J12" i="38"/>
  <c r="J55" i="38"/>
  <c r="J33" i="38"/>
  <c r="C235" i="16" s="1"/>
  <c r="J11" i="38"/>
  <c r="J54" i="38"/>
  <c r="J32" i="38"/>
  <c r="C234" i="16" s="1"/>
  <c r="J10" i="38"/>
  <c r="J49" i="38"/>
  <c r="J27" i="38"/>
  <c r="J5" i="38"/>
  <c r="B233" i="16" s="1"/>
  <c r="J45" i="38"/>
  <c r="J23" i="38"/>
  <c r="J44" i="38"/>
  <c r="J22" i="38"/>
  <c r="J58" i="38"/>
  <c r="J14" i="38"/>
  <c r="J41" i="38"/>
  <c r="J19" i="38"/>
  <c r="J40" i="38"/>
  <c r="J18" i="38"/>
  <c r="J39" i="38"/>
  <c r="J17" i="38"/>
  <c r="J38" i="38"/>
  <c r="J16" i="38"/>
  <c r="J59" i="38"/>
  <c r="J37" i="38"/>
  <c r="J15" i="38"/>
  <c r="J36" i="38"/>
  <c r="J53" i="38"/>
  <c r="J31" i="38"/>
  <c r="C233" i="16" s="1"/>
  <c r="J9" i="38"/>
  <c r="J52" i="38"/>
  <c r="J30" i="38"/>
  <c r="C232" i="16" s="1"/>
  <c r="J8" i="38"/>
  <c r="B236" i="16" s="1"/>
  <c r="J51" i="38"/>
  <c r="J29" i="38"/>
  <c r="J7" i="38"/>
  <c r="B235" i="16" s="1"/>
  <c r="J50" i="38"/>
  <c r="J28" i="38"/>
  <c r="J6" i="38"/>
  <c r="J48" i="37"/>
  <c r="D222" i="16" s="1"/>
  <c r="J26" i="37"/>
  <c r="J4" i="37"/>
  <c r="B220" i="16" s="1"/>
  <c r="J46" i="37"/>
  <c r="J24" i="37"/>
  <c r="J2" i="37"/>
  <c r="J45" i="37"/>
  <c r="J23" i="37"/>
  <c r="J44" i="37"/>
  <c r="J22" i="37"/>
  <c r="J43" i="37"/>
  <c r="J21" i="37"/>
  <c r="J42" i="37"/>
  <c r="J20" i="37"/>
  <c r="J57" i="37"/>
  <c r="J51" i="37"/>
  <c r="J29" i="37"/>
  <c r="J7" i="37"/>
  <c r="B223" i="16" s="1"/>
  <c r="J50" i="37"/>
  <c r="J28" i="37"/>
  <c r="J6" i="37"/>
  <c r="J49" i="37"/>
  <c r="J27" i="37"/>
  <c r="J5" i="37"/>
  <c r="B221" i="16" s="1"/>
  <c r="J47" i="37"/>
  <c r="J25" i="37"/>
  <c r="J3" i="37"/>
  <c r="J41" i="37"/>
  <c r="J19" i="37"/>
  <c r="J39" i="37"/>
  <c r="J38" i="37"/>
  <c r="J59" i="37"/>
  <c r="J58" i="37"/>
  <c r="J14" i="37"/>
  <c r="J35" i="37"/>
  <c r="J13" i="37"/>
  <c r="J40" i="37"/>
  <c r="J18" i="37"/>
  <c r="J17" i="37"/>
  <c r="J16" i="37"/>
  <c r="J37" i="37"/>
  <c r="J15" i="37"/>
  <c r="J36" i="37"/>
  <c r="J56" i="37"/>
  <c r="J34" i="37"/>
  <c r="C224" i="16" s="1"/>
  <c r="J12" i="37"/>
  <c r="J54" i="37"/>
  <c r="J32" i="37"/>
  <c r="J10" i="37"/>
  <c r="J53" i="37"/>
  <c r="J31" i="37"/>
  <c r="C221" i="16" s="1"/>
  <c r="J9" i="37"/>
  <c r="J52" i="37"/>
  <c r="J30" i="37"/>
  <c r="C220" i="16" s="1"/>
  <c r="J8" i="37"/>
  <c r="B224" i="16" s="1"/>
  <c r="J55" i="37"/>
  <c r="J33" i="37"/>
  <c r="C223" i="16" s="1"/>
  <c r="J11" i="37"/>
  <c r="J48" i="36"/>
  <c r="D210" i="16" s="1"/>
  <c r="J26" i="36"/>
  <c r="J4" i="36"/>
  <c r="B208" i="16" s="1"/>
  <c r="J46" i="36"/>
  <c r="J24" i="36"/>
  <c r="J2" i="36"/>
  <c r="J45" i="36"/>
  <c r="J23" i="36"/>
  <c r="J44" i="36"/>
  <c r="J22" i="36"/>
  <c r="J36" i="36"/>
  <c r="J14" i="36"/>
  <c r="J35" i="36"/>
  <c r="J31" i="36"/>
  <c r="C209" i="16" s="1"/>
  <c r="J9" i="36"/>
  <c r="J27" i="36"/>
  <c r="J47" i="36"/>
  <c r="J25" i="36"/>
  <c r="J3" i="36"/>
  <c r="J43" i="36"/>
  <c r="J21" i="36"/>
  <c r="J42" i="36"/>
  <c r="J20" i="36"/>
  <c r="J41" i="36"/>
  <c r="J19" i="36"/>
  <c r="J40" i="36"/>
  <c r="J18" i="36"/>
  <c r="J39" i="36"/>
  <c r="J17" i="36"/>
  <c r="J38" i="36"/>
  <c r="J16" i="36"/>
  <c r="J59" i="36"/>
  <c r="J37" i="36"/>
  <c r="J15" i="36"/>
  <c r="J58" i="36"/>
  <c r="J57" i="36"/>
  <c r="J13" i="36"/>
  <c r="J53" i="36"/>
  <c r="J52" i="36"/>
  <c r="J30" i="36"/>
  <c r="C208" i="16" s="1"/>
  <c r="J8" i="36"/>
  <c r="B212" i="16" s="1"/>
  <c r="J51" i="36"/>
  <c r="J29" i="36"/>
  <c r="J7" i="36"/>
  <c r="B211" i="16" s="1"/>
  <c r="J50" i="36"/>
  <c r="J28" i="36"/>
  <c r="J6" i="36"/>
  <c r="J49" i="36"/>
  <c r="J5" i="36"/>
  <c r="B209" i="16" s="1"/>
  <c r="J56" i="36"/>
  <c r="J34" i="36"/>
  <c r="C212" i="16" s="1"/>
  <c r="J12" i="36"/>
  <c r="J55" i="36"/>
  <c r="J33" i="36"/>
  <c r="C211" i="16" s="1"/>
  <c r="J11" i="36"/>
  <c r="J54" i="36"/>
  <c r="J32" i="36"/>
  <c r="J10" i="36"/>
  <c r="J48" i="35"/>
  <c r="D198" i="16" s="1"/>
  <c r="J26" i="35"/>
  <c r="J4" i="35"/>
  <c r="B196" i="16" s="1"/>
  <c r="J45" i="35"/>
  <c r="J20" i="35"/>
  <c r="J38" i="35"/>
  <c r="J59" i="35"/>
  <c r="J37" i="35"/>
  <c r="J15" i="35"/>
  <c r="J58" i="35"/>
  <c r="J36" i="35"/>
  <c r="J14" i="35"/>
  <c r="J57" i="35"/>
  <c r="J35" i="35"/>
  <c r="J13" i="35"/>
  <c r="D203" i="16" s="1"/>
  <c r="J56" i="35"/>
  <c r="J34" i="35"/>
  <c r="C200" i="16" s="1"/>
  <c r="J12" i="35"/>
  <c r="J47" i="35"/>
  <c r="J25" i="35"/>
  <c r="J3" i="35"/>
  <c r="J46" i="35"/>
  <c r="J24" i="35"/>
  <c r="J2" i="35"/>
  <c r="J23" i="35"/>
  <c r="J42" i="35"/>
  <c r="J16" i="35"/>
  <c r="J55" i="35"/>
  <c r="J33" i="35"/>
  <c r="C199" i="16" s="1"/>
  <c r="J11" i="35"/>
  <c r="J44" i="35"/>
  <c r="J22" i="35"/>
  <c r="J43" i="35"/>
  <c r="J21" i="35"/>
  <c r="J41" i="35"/>
  <c r="J19" i="35"/>
  <c r="J40" i="35"/>
  <c r="J18" i="35"/>
  <c r="J39" i="35"/>
  <c r="J17" i="35"/>
  <c r="J54" i="35"/>
  <c r="J32" i="35"/>
  <c r="J10" i="35"/>
  <c r="J53" i="35"/>
  <c r="J31" i="35"/>
  <c r="C197" i="16" s="1"/>
  <c r="J9" i="35"/>
  <c r="J52" i="35"/>
  <c r="J30" i="35"/>
  <c r="C196" i="16" s="1"/>
  <c r="J8" i="35"/>
  <c r="B200" i="16" s="1"/>
  <c r="J51" i="35"/>
  <c r="J29" i="35"/>
  <c r="J7" i="35"/>
  <c r="B199" i="16" s="1"/>
  <c r="J50" i="35"/>
  <c r="J28" i="35"/>
  <c r="J6" i="35"/>
  <c r="J49" i="35"/>
  <c r="J27" i="35"/>
  <c r="J5" i="35"/>
  <c r="B197" i="16" s="1"/>
  <c r="J48" i="34"/>
  <c r="J26" i="34"/>
  <c r="J4" i="34"/>
  <c r="B184" i="16" s="1"/>
  <c r="J47" i="34"/>
  <c r="J25" i="34"/>
  <c r="J3" i="34"/>
  <c r="J45" i="34"/>
  <c r="J23" i="34"/>
  <c r="J44" i="34"/>
  <c r="J22" i="34"/>
  <c r="J43" i="34"/>
  <c r="J21" i="34"/>
  <c r="J42" i="34"/>
  <c r="J20" i="34"/>
  <c r="J27" i="34"/>
  <c r="J46" i="34"/>
  <c r="J24" i="34"/>
  <c r="J2" i="34"/>
  <c r="J41" i="34"/>
  <c r="J19" i="34"/>
  <c r="J40" i="34"/>
  <c r="J18" i="34"/>
  <c r="J39" i="34"/>
  <c r="J17" i="34"/>
  <c r="J38" i="34"/>
  <c r="J16" i="34"/>
  <c r="J59" i="34"/>
  <c r="J37" i="34"/>
  <c r="J15" i="34"/>
  <c r="J58" i="34"/>
  <c r="J36" i="34"/>
  <c r="J14" i="34"/>
  <c r="J57" i="34"/>
  <c r="J35" i="34"/>
  <c r="J13" i="34"/>
  <c r="J53" i="34"/>
  <c r="J31" i="34"/>
  <c r="C185" i="16" s="1"/>
  <c r="J9" i="34"/>
  <c r="J52" i="34"/>
  <c r="J30" i="34"/>
  <c r="C184" i="16" s="1"/>
  <c r="J8" i="34"/>
  <c r="B188" i="16" s="1"/>
  <c r="J51" i="34"/>
  <c r="J29" i="34"/>
  <c r="J7" i="34"/>
  <c r="B187" i="16" s="1"/>
  <c r="J50" i="34"/>
  <c r="J28" i="34"/>
  <c r="J6" i="34"/>
  <c r="B186" i="16" s="1"/>
  <c r="J49" i="34"/>
  <c r="J5" i="34"/>
  <c r="B185" i="16" s="1"/>
  <c r="J56" i="34"/>
  <c r="J34" i="34"/>
  <c r="C188" i="16" s="1"/>
  <c r="J12" i="34"/>
  <c r="J55" i="34"/>
  <c r="J33" i="34"/>
  <c r="C187" i="16" s="1"/>
  <c r="J11" i="34"/>
  <c r="J54" i="34"/>
  <c r="J32" i="34"/>
  <c r="J10" i="34"/>
  <c r="J48" i="33"/>
  <c r="D174" i="16" s="1"/>
  <c r="J26" i="33"/>
  <c r="J4" i="33"/>
  <c r="B172" i="16" s="1"/>
  <c r="J47" i="33"/>
  <c r="J25" i="33"/>
  <c r="J3" i="33"/>
  <c r="J45" i="33"/>
  <c r="J23" i="33"/>
  <c r="J44" i="33"/>
  <c r="J22" i="33"/>
  <c r="J43" i="33"/>
  <c r="J21" i="33"/>
  <c r="J55" i="33"/>
  <c r="J32" i="33"/>
  <c r="J31" i="33"/>
  <c r="C173" i="16" s="1"/>
  <c r="J30" i="33"/>
  <c r="C172" i="16" s="1"/>
  <c r="J46" i="33"/>
  <c r="J24" i="33"/>
  <c r="J2" i="33"/>
  <c r="J42" i="33"/>
  <c r="J20" i="33"/>
  <c r="J41" i="33"/>
  <c r="J19" i="33"/>
  <c r="J40" i="33"/>
  <c r="J18" i="33"/>
  <c r="J39" i="33"/>
  <c r="J17" i="33"/>
  <c r="J38" i="33"/>
  <c r="J16" i="33"/>
  <c r="J59" i="33"/>
  <c r="J37" i="33"/>
  <c r="J15" i="33"/>
  <c r="J58" i="33"/>
  <c r="J36" i="33"/>
  <c r="J14" i="33"/>
  <c r="J57" i="33"/>
  <c r="J35" i="33"/>
  <c r="J13" i="33"/>
  <c r="J33" i="33"/>
  <c r="C175" i="16" s="1"/>
  <c r="J11" i="33"/>
  <c r="J54" i="33"/>
  <c r="J10" i="33"/>
  <c r="J53" i="33"/>
  <c r="J9" i="33"/>
  <c r="J52" i="33"/>
  <c r="J8" i="33"/>
  <c r="B176" i="16" s="1"/>
  <c r="J56" i="33"/>
  <c r="J34" i="33"/>
  <c r="C176" i="16" s="1"/>
  <c r="J12" i="33"/>
  <c r="J51" i="33"/>
  <c r="J29" i="33"/>
  <c r="J7" i="33"/>
  <c r="B175" i="16" s="1"/>
  <c r="J50" i="33"/>
  <c r="J28" i="33"/>
  <c r="J6" i="33"/>
  <c r="J49" i="33"/>
  <c r="J27" i="33"/>
  <c r="J5" i="33"/>
  <c r="B173" i="16" s="1"/>
  <c r="J48" i="32"/>
  <c r="J26" i="32"/>
  <c r="J4" i="32"/>
  <c r="B160" i="16" s="1"/>
  <c r="J47" i="32"/>
  <c r="J25" i="32"/>
  <c r="J3" i="32"/>
  <c r="J45" i="32"/>
  <c r="J23" i="32"/>
  <c r="J44" i="32"/>
  <c r="J22" i="32"/>
  <c r="J16" i="32"/>
  <c r="J56" i="32"/>
  <c r="J12" i="32"/>
  <c r="J55" i="32"/>
  <c r="J11" i="32"/>
  <c r="J54" i="32"/>
  <c r="J10" i="32"/>
  <c r="J53" i="32"/>
  <c r="J31" i="32"/>
  <c r="C161" i="16" s="1"/>
  <c r="J9" i="32"/>
  <c r="J52" i="32"/>
  <c r="J30" i="32"/>
  <c r="C160" i="16" s="1"/>
  <c r="J8" i="32"/>
  <c r="B164" i="16" s="1"/>
  <c r="J46" i="32"/>
  <c r="J24" i="32"/>
  <c r="J2" i="32"/>
  <c r="J43" i="32"/>
  <c r="J21" i="32"/>
  <c r="J42" i="32"/>
  <c r="J20" i="32"/>
  <c r="J41" i="32"/>
  <c r="J19" i="32"/>
  <c r="J40" i="32"/>
  <c r="J18" i="32"/>
  <c r="J39" i="32"/>
  <c r="J17" i="32"/>
  <c r="J38" i="32"/>
  <c r="J34" i="32"/>
  <c r="C164" i="16" s="1"/>
  <c r="J33" i="32"/>
  <c r="C163" i="16" s="1"/>
  <c r="J32" i="32"/>
  <c r="J59" i="32"/>
  <c r="J37" i="32"/>
  <c r="J15" i="32"/>
  <c r="J35" i="32"/>
  <c r="J58" i="32"/>
  <c r="J36" i="32"/>
  <c r="J14" i="32"/>
  <c r="J57" i="32"/>
  <c r="J13" i="32"/>
  <c r="J51" i="32"/>
  <c r="J29" i="32"/>
  <c r="J7" i="32"/>
  <c r="B163" i="16" s="1"/>
  <c r="J49" i="32"/>
  <c r="J27" i="32"/>
  <c r="J5" i="32"/>
  <c r="B161" i="16" s="1"/>
  <c r="J50" i="32"/>
  <c r="J28" i="32"/>
  <c r="J6" i="32"/>
  <c r="J48" i="31"/>
  <c r="J26" i="31"/>
  <c r="J4" i="31"/>
  <c r="B148" i="16" s="1"/>
  <c r="J45" i="31"/>
  <c r="J22" i="31"/>
  <c r="J21" i="31"/>
  <c r="J16" i="31"/>
  <c r="J57" i="31"/>
  <c r="J34" i="31"/>
  <c r="C152" i="16" s="1"/>
  <c r="J55" i="31"/>
  <c r="J27" i="31"/>
  <c r="J47" i="31"/>
  <c r="J25" i="31"/>
  <c r="J3" i="31"/>
  <c r="J46" i="31"/>
  <c r="J24" i="31"/>
  <c r="J2" i="31"/>
  <c r="J23" i="31"/>
  <c r="J44" i="31"/>
  <c r="J43" i="31"/>
  <c r="J38" i="31"/>
  <c r="J59" i="31"/>
  <c r="J37" i="31"/>
  <c r="J15" i="31"/>
  <c r="J58" i="31"/>
  <c r="J36" i="31"/>
  <c r="J14" i="31"/>
  <c r="J35" i="31"/>
  <c r="J13" i="31"/>
  <c r="J56" i="31"/>
  <c r="J12" i="31"/>
  <c r="J33" i="31"/>
  <c r="C151" i="16" s="1"/>
  <c r="J11" i="31"/>
  <c r="J49" i="31"/>
  <c r="J5" i="31"/>
  <c r="B149" i="16" s="1"/>
  <c r="J42" i="31"/>
  <c r="J20" i="31"/>
  <c r="J18" i="31"/>
  <c r="J39" i="31"/>
  <c r="J41" i="31"/>
  <c r="J19" i="31"/>
  <c r="J40" i="31"/>
  <c r="J17" i="31"/>
  <c r="J54" i="31"/>
  <c r="J32" i="31"/>
  <c r="J10" i="31"/>
  <c r="J53" i="31"/>
  <c r="J31" i="31"/>
  <c r="C149" i="16" s="1"/>
  <c r="J9" i="31"/>
  <c r="J52" i="31"/>
  <c r="J30" i="31"/>
  <c r="C148" i="16" s="1"/>
  <c r="J8" i="31"/>
  <c r="B152" i="16" s="1"/>
  <c r="J51" i="31"/>
  <c r="J29" i="31"/>
  <c r="J7" i="31"/>
  <c r="B151" i="16" s="1"/>
  <c r="J50" i="31"/>
  <c r="J28" i="31"/>
  <c r="J6" i="31"/>
  <c r="J48" i="30"/>
  <c r="D138" i="16" s="1"/>
  <c r="J26" i="30"/>
  <c r="J4" i="30"/>
  <c r="J46" i="30"/>
  <c r="J24" i="30"/>
  <c r="D136" i="16" s="1"/>
  <c r="J2" i="30"/>
  <c r="J45" i="30"/>
  <c r="J23" i="30"/>
  <c r="J38" i="30"/>
  <c r="J16" i="30"/>
  <c r="J59" i="30"/>
  <c r="J37" i="30"/>
  <c r="J15" i="30"/>
  <c r="J47" i="30"/>
  <c r="J25" i="30"/>
  <c r="D139" i="16" s="1"/>
  <c r="J3" i="30"/>
  <c r="J58" i="30"/>
  <c r="J36" i="30"/>
  <c r="E139" i="16" s="1"/>
  <c r="J14" i="30"/>
  <c r="J57" i="30"/>
  <c r="J35" i="30"/>
  <c r="E136" i="16" s="1"/>
  <c r="J13" i="30"/>
  <c r="J44" i="30"/>
  <c r="J22" i="30"/>
  <c r="J43" i="30"/>
  <c r="J21" i="30"/>
  <c r="J42" i="30"/>
  <c r="J20" i="30"/>
  <c r="J41" i="30"/>
  <c r="J19" i="30"/>
  <c r="J40" i="30"/>
  <c r="J18" i="30"/>
  <c r="J39" i="30"/>
  <c r="J17" i="30"/>
  <c r="J56" i="30"/>
  <c r="J34" i="30"/>
  <c r="C140" i="16" s="1"/>
  <c r="J12" i="30"/>
  <c r="J54" i="30"/>
  <c r="J32" i="30"/>
  <c r="J10" i="30"/>
  <c r="J53" i="30"/>
  <c r="J31" i="30"/>
  <c r="C137" i="16" s="1"/>
  <c r="J9" i="30"/>
  <c r="J52" i="30"/>
  <c r="J30" i="30"/>
  <c r="J8" i="30"/>
  <c r="B140" i="16" s="1"/>
  <c r="J55" i="30"/>
  <c r="J33" i="30"/>
  <c r="J11" i="30"/>
  <c r="J51" i="30"/>
  <c r="J29" i="30"/>
  <c r="J7" i="30"/>
  <c r="J49" i="30"/>
  <c r="J5" i="30"/>
  <c r="B137" i="16" s="1"/>
  <c r="J50" i="30"/>
  <c r="J28" i="30"/>
  <c r="J6" i="30"/>
  <c r="J27" i="30"/>
  <c r="J48" i="29"/>
  <c r="J26" i="29"/>
  <c r="J4" i="29"/>
  <c r="B124" i="16" s="1"/>
  <c r="J54" i="29"/>
  <c r="J10" i="29"/>
  <c r="J47" i="29"/>
  <c r="J25" i="29"/>
  <c r="J3" i="29"/>
  <c r="J43" i="29"/>
  <c r="J21" i="29"/>
  <c r="J42" i="29"/>
  <c r="J20" i="29"/>
  <c r="J59" i="29"/>
  <c r="J37" i="29"/>
  <c r="J58" i="29"/>
  <c r="J14" i="29"/>
  <c r="J32" i="29"/>
  <c r="J53" i="29"/>
  <c r="J31" i="29"/>
  <c r="C125" i="16" s="1"/>
  <c r="J9" i="29"/>
  <c r="J52" i="29"/>
  <c r="J30" i="29"/>
  <c r="C124" i="16" s="1"/>
  <c r="J8" i="29"/>
  <c r="B128" i="16" s="1"/>
  <c r="J46" i="29"/>
  <c r="J24" i="29"/>
  <c r="J2" i="29"/>
  <c r="J45" i="29"/>
  <c r="J23" i="29"/>
  <c r="J44" i="29"/>
  <c r="J22" i="29"/>
  <c r="J15" i="29"/>
  <c r="J36" i="29"/>
  <c r="J41" i="29"/>
  <c r="J19" i="29"/>
  <c r="J40" i="29"/>
  <c r="J18" i="29"/>
  <c r="J39" i="29"/>
  <c r="J17" i="29"/>
  <c r="J38" i="29"/>
  <c r="J16" i="29"/>
  <c r="J57" i="29"/>
  <c r="J35" i="29"/>
  <c r="J13" i="29"/>
  <c r="J56" i="29"/>
  <c r="J34" i="29"/>
  <c r="C128" i="16" s="1"/>
  <c r="J12" i="29"/>
  <c r="J55" i="29"/>
  <c r="J33" i="29"/>
  <c r="C127" i="16" s="1"/>
  <c r="J11" i="29"/>
  <c r="J51" i="29"/>
  <c r="J29" i="29"/>
  <c r="J7" i="29"/>
  <c r="B127" i="16" s="1"/>
  <c r="J50" i="29"/>
  <c r="J28" i="29"/>
  <c r="J6" i="29"/>
  <c r="J49" i="29"/>
  <c r="J27" i="29"/>
  <c r="J5" i="29"/>
  <c r="B125" i="16" s="1"/>
  <c r="J48" i="25"/>
  <c r="J26" i="25"/>
  <c r="J4" i="25"/>
  <c r="B112" i="16" s="1"/>
  <c r="J46" i="25"/>
  <c r="J2" i="25"/>
  <c r="J23" i="25"/>
  <c r="J44" i="25"/>
  <c r="J16" i="25"/>
  <c r="J37" i="25"/>
  <c r="J36" i="25"/>
  <c r="J35" i="25"/>
  <c r="J50" i="25"/>
  <c r="J6" i="25"/>
  <c r="B114" i="16" s="1"/>
  <c r="J47" i="25"/>
  <c r="J25" i="25"/>
  <c r="J3" i="25"/>
  <c r="J24" i="25"/>
  <c r="J45" i="25"/>
  <c r="J22" i="25"/>
  <c r="J38" i="25"/>
  <c r="J59" i="25"/>
  <c r="J15" i="25"/>
  <c r="J58" i="25"/>
  <c r="J14" i="25"/>
  <c r="J57" i="25"/>
  <c r="J13" i="25"/>
  <c r="J28" i="25"/>
  <c r="J49" i="25"/>
  <c r="J27" i="25"/>
  <c r="B120" i="16" s="1"/>
  <c r="J5" i="25"/>
  <c r="B113" i="16" s="1"/>
  <c r="J43" i="25"/>
  <c r="J21" i="25"/>
  <c r="J42" i="25"/>
  <c r="J20" i="25"/>
  <c r="J39" i="25"/>
  <c r="J41" i="25"/>
  <c r="J19" i="25"/>
  <c r="J40" i="25"/>
  <c r="J18" i="25"/>
  <c r="J17" i="25"/>
  <c r="J56" i="25"/>
  <c r="J34" i="25"/>
  <c r="J12" i="25"/>
  <c r="J54" i="25"/>
  <c r="J32" i="25"/>
  <c r="J10" i="25"/>
  <c r="J53" i="25"/>
  <c r="J31" i="25"/>
  <c r="J9" i="25"/>
  <c r="J52" i="25"/>
  <c r="J30" i="25"/>
  <c r="J8" i="25"/>
  <c r="B116" i="16" s="1"/>
  <c r="J51" i="25"/>
  <c r="J29" i="25"/>
  <c r="J7" i="25"/>
  <c r="B115" i="16" s="1"/>
  <c r="J55" i="25"/>
  <c r="J33" i="25"/>
  <c r="J11" i="25"/>
  <c r="J48" i="24"/>
  <c r="J26" i="24"/>
  <c r="J4" i="24"/>
  <c r="B100" i="16" s="1"/>
  <c r="J24" i="24"/>
  <c r="J23" i="24"/>
  <c r="J44" i="24"/>
  <c r="J22" i="24"/>
  <c r="J16" i="24"/>
  <c r="J37" i="24"/>
  <c r="J15" i="24"/>
  <c r="J36" i="24"/>
  <c r="J14" i="24"/>
  <c r="J57" i="24"/>
  <c r="J35" i="24"/>
  <c r="J13" i="24"/>
  <c r="J51" i="24"/>
  <c r="J7" i="24"/>
  <c r="B103" i="16" s="1"/>
  <c r="J50" i="24"/>
  <c r="J28" i="24"/>
  <c r="J6" i="24"/>
  <c r="B102" i="16" s="1"/>
  <c r="J49" i="24"/>
  <c r="J27" i="24"/>
  <c r="B108" i="16" s="1"/>
  <c r="J5" i="24"/>
  <c r="B101" i="16" s="1"/>
  <c r="J47" i="24"/>
  <c r="J25" i="24"/>
  <c r="J3" i="24"/>
  <c r="J46" i="24"/>
  <c r="J2" i="24"/>
  <c r="J45" i="24"/>
  <c r="J38" i="24"/>
  <c r="J59" i="24"/>
  <c r="J58" i="24"/>
  <c r="J43" i="24"/>
  <c r="J21" i="24"/>
  <c r="J42" i="24"/>
  <c r="J20" i="24"/>
  <c r="J29" i="24"/>
  <c r="J41" i="24"/>
  <c r="J19" i="24"/>
  <c r="J40" i="24"/>
  <c r="J18" i="24"/>
  <c r="J39" i="24"/>
  <c r="J17" i="24"/>
  <c r="J56" i="24"/>
  <c r="J34" i="24"/>
  <c r="J12" i="24"/>
  <c r="J55" i="24"/>
  <c r="J33" i="24"/>
  <c r="J11" i="24"/>
  <c r="J54" i="24"/>
  <c r="J32" i="24"/>
  <c r="J10" i="24"/>
  <c r="J53" i="24"/>
  <c r="J31" i="24"/>
  <c r="J9" i="24"/>
  <c r="J52" i="24"/>
  <c r="J30" i="24"/>
  <c r="J8" i="24"/>
  <c r="B104" i="16" s="1"/>
  <c r="J48" i="23"/>
  <c r="J26" i="23"/>
  <c r="J4" i="23"/>
  <c r="B88" i="16" s="1"/>
  <c r="J45" i="23"/>
  <c r="J42" i="23"/>
  <c r="J58" i="23"/>
  <c r="J56" i="23"/>
  <c r="J33" i="23"/>
  <c r="J32" i="23"/>
  <c r="J47" i="23"/>
  <c r="J25" i="23"/>
  <c r="J3" i="23"/>
  <c r="J46" i="23"/>
  <c r="J24" i="23"/>
  <c r="J2" i="23"/>
  <c r="J23" i="23"/>
  <c r="J20" i="23"/>
  <c r="J14" i="23"/>
  <c r="J57" i="23"/>
  <c r="J35" i="23"/>
  <c r="J13" i="23"/>
  <c r="J34" i="23"/>
  <c r="J12" i="23"/>
  <c r="J55" i="23"/>
  <c r="J11" i="23"/>
  <c r="J54" i="23"/>
  <c r="J10" i="23"/>
  <c r="J44" i="23"/>
  <c r="J22" i="23"/>
  <c r="J43" i="23"/>
  <c r="J21" i="23"/>
  <c r="J41" i="23"/>
  <c r="J19" i="23"/>
  <c r="J40" i="23"/>
  <c r="J18" i="23"/>
  <c r="J39" i="23"/>
  <c r="J17" i="23"/>
  <c r="J38" i="23"/>
  <c r="J16" i="23"/>
  <c r="J59" i="23"/>
  <c r="J37" i="23"/>
  <c r="J15" i="23"/>
  <c r="J36" i="23"/>
  <c r="J53" i="23"/>
  <c r="J31" i="23"/>
  <c r="J9" i="23"/>
  <c r="J52" i="23"/>
  <c r="J30" i="23"/>
  <c r="J8" i="23"/>
  <c r="B92" i="16" s="1"/>
  <c r="J27" i="23"/>
  <c r="J51" i="23"/>
  <c r="J29" i="23"/>
  <c r="J7" i="23"/>
  <c r="B91" i="16" s="1"/>
  <c r="J50" i="23"/>
  <c r="J28" i="23"/>
  <c r="J6" i="23"/>
  <c r="J49" i="23"/>
  <c r="J5" i="23"/>
  <c r="B89" i="16" s="1"/>
  <c r="J48" i="22"/>
  <c r="J26" i="22"/>
  <c r="J4" i="22"/>
  <c r="B76" i="16" s="1"/>
  <c r="J47" i="22"/>
  <c r="J25" i="22"/>
  <c r="J3" i="22"/>
  <c r="J46" i="22"/>
  <c r="J24" i="22"/>
  <c r="J2" i="22"/>
  <c r="J17" i="22"/>
  <c r="J45" i="22"/>
  <c r="J23" i="22"/>
  <c r="J44" i="22"/>
  <c r="J22" i="22"/>
  <c r="J43" i="22"/>
  <c r="J21" i="22"/>
  <c r="J35" i="22"/>
  <c r="J51" i="22"/>
  <c r="J28" i="22"/>
  <c r="J27" i="22"/>
  <c r="J5" i="22"/>
  <c r="B77" i="16" s="1"/>
  <c r="J42" i="22"/>
  <c r="J20" i="22"/>
  <c r="J49" i="22"/>
  <c r="J41" i="22"/>
  <c r="J19" i="22"/>
  <c r="J14" i="22"/>
  <c r="J13" i="22"/>
  <c r="J7" i="22"/>
  <c r="B79" i="16" s="1"/>
  <c r="J40" i="22"/>
  <c r="J18" i="22"/>
  <c r="J39" i="22"/>
  <c r="J58" i="22"/>
  <c r="J36" i="22"/>
  <c r="J57" i="22"/>
  <c r="J29" i="22"/>
  <c r="J50" i="22"/>
  <c r="J6" i="22"/>
  <c r="J38" i="22"/>
  <c r="J16" i="22"/>
  <c r="J59" i="22"/>
  <c r="J37" i="22"/>
  <c r="J15" i="22"/>
  <c r="J56" i="22"/>
  <c r="J34" i="22"/>
  <c r="J12" i="22"/>
  <c r="J55" i="22"/>
  <c r="J33" i="22"/>
  <c r="J11" i="22"/>
  <c r="J52" i="22"/>
  <c r="J54" i="22"/>
  <c r="J32" i="22"/>
  <c r="J10" i="22"/>
  <c r="J53" i="22"/>
  <c r="J31" i="22"/>
  <c r="J9" i="22"/>
  <c r="J30" i="22"/>
  <c r="J8" i="22"/>
  <c r="B80" i="16" s="1"/>
  <c r="J45" i="21"/>
  <c r="J26" i="21"/>
  <c r="J4" i="21"/>
  <c r="B64" i="16" s="1"/>
  <c r="J56" i="21"/>
  <c r="J44" i="21"/>
  <c r="J25" i="21"/>
  <c r="J3" i="21"/>
  <c r="J37" i="21"/>
  <c r="J43" i="21"/>
  <c r="J24" i="21"/>
  <c r="J2" i="21"/>
  <c r="J23" i="21"/>
  <c r="J22" i="21"/>
  <c r="J21" i="21"/>
  <c r="J42" i="21"/>
  <c r="J20" i="21"/>
  <c r="J41" i="21"/>
  <c r="J19" i="21"/>
  <c r="J40" i="21"/>
  <c r="J18" i="21"/>
  <c r="J39" i="21"/>
  <c r="J17" i="21"/>
  <c r="J6" i="21"/>
  <c r="J38" i="21"/>
  <c r="J16" i="21"/>
  <c r="J15" i="21"/>
  <c r="J55" i="21"/>
  <c r="J36" i="21"/>
  <c r="J14" i="21"/>
  <c r="J54" i="21"/>
  <c r="J35" i="21"/>
  <c r="J13" i="21"/>
  <c r="J53" i="21"/>
  <c r="J34" i="21"/>
  <c r="J12" i="21"/>
  <c r="J52" i="21"/>
  <c r="J33" i="21"/>
  <c r="J11" i="21"/>
  <c r="J49" i="21"/>
  <c r="J30" i="21"/>
  <c r="J8" i="21"/>
  <c r="B68" i="16" s="1"/>
  <c r="J48" i="21"/>
  <c r="J29" i="21"/>
  <c r="J7" i="21"/>
  <c r="B67" i="16" s="1"/>
  <c r="J47" i="21"/>
  <c r="J28" i="21"/>
  <c r="J46" i="21"/>
  <c r="J27" i="21"/>
  <c r="J5" i="21"/>
  <c r="B65" i="16" s="1"/>
  <c r="J51" i="21"/>
  <c r="J32" i="21"/>
  <c r="J10" i="21"/>
  <c r="J50" i="21"/>
  <c r="J31" i="21"/>
  <c r="J9" i="21"/>
  <c r="J48" i="19"/>
  <c r="J26" i="19"/>
  <c r="J4" i="19"/>
  <c r="B40" i="16" s="1"/>
  <c r="J42" i="19"/>
  <c r="J20" i="19"/>
  <c r="J16" i="19"/>
  <c r="J59" i="19"/>
  <c r="J37" i="19"/>
  <c r="J15" i="19"/>
  <c r="J58" i="19"/>
  <c r="J36" i="19"/>
  <c r="J14" i="19"/>
  <c r="J52" i="19"/>
  <c r="J8" i="19"/>
  <c r="B44" i="16" s="1"/>
  <c r="J51" i="19"/>
  <c r="J7" i="19"/>
  <c r="B43" i="16" s="1"/>
  <c r="J28" i="19"/>
  <c r="J49" i="19"/>
  <c r="J5" i="19"/>
  <c r="B41" i="16" s="1"/>
  <c r="J47" i="19"/>
  <c r="J25" i="19"/>
  <c r="J3" i="19"/>
  <c r="J38" i="19"/>
  <c r="J30" i="19"/>
  <c r="J29" i="19"/>
  <c r="J50" i="19"/>
  <c r="J6" i="19"/>
  <c r="J27" i="19"/>
  <c r="J46" i="19"/>
  <c r="J24" i="19"/>
  <c r="J2" i="19"/>
  <c r="J45" i="19"/>
  <c r="J23" i="19"/>
  <c r="J44" i="19"/>
  <c r="J22" i="19"/>
  <c r="J43" i="19"/>
  <c r="J21" i="19"/>
  <c r="J41" i="19"/>
  <c r="J19" i="19"/>
  <c r="J40" i="19"/>
  <c r="J18" i="19"/>
  <c r="J39" i="19"/>
  <c r="J17" i="19"/>
  <c r="J57" i="19"/>
  <c r="J35" i="19"/>
  <c r="J13" i="19"/>
  <c r="J56" i="19"/>
  <c r="J34" i="19"/>
  <c r="J12" i="19"/>
  <c r="J55" i="19"/>
  <c r="J33" i="19"/>
  <c r="J11" i="19"/>
  <c r="J54" i="19"/>
  <c r="J32" i="19"/>
  <c r="J10" i="19"/>
  <c r="J53" i="19"/>
  <c r="J31" i="19"/>
  <c r="J9" i="19"/>
  <c r="J92" i="18"/>
  <c r="J70" i="18"/>
  <c r="J48" i="18"/>
  <c r="J26" i="18"/>
  <c r="J4" i="18"/>
  <c r="J110" i="18"/>
  <c r="J66" i="18"/>
  <c r="J22" i="18"/>
  <c r="J82" i="18"/>
  <c r="J38" i="18"/>
  <c r="J103" i="18"/>
  <c r="J37" i="18"/>
  <c r="J102" i="18"/>
  <c r="J58" i="18"/>
  <c r="J36" i="18"/>
  <c r="J79" i="18"/>
  <c r="J35" i="18"/>
  <c r="J95" i="18"/>
  <c r="J73" i="18"/>
  <c r="J29" i="18"/>
  <c r="J7" i="18"/>
  <c r="J94" i="18"/>
  <c r="J50" i="18"/>
  <c r="J28" i="18"/>
  <c r="J93" i="18"/>
  <c r="J49" i="18"/>
  <c r="J5" i="18"/>
  <c r="J91" i="18"/>
  <c r="J69" i="18"/>
  <c r="J47" i="18"/>
  <c r="J25" i="18"/>
  <c r="J3" i="18"/>
  <c r="J23" i="18"/>
  <c r="J88" i="18"/>
  <c r="J44" i="18"/>
  <c r="J104" i="18"/>
  <c r="J60" i="18"/>
  <c r="J16" i="18"/>
  <c r="J81" i="18"/>
  <c r="J59" i="18"/>
  <c r="J15" i="18"/>
  <c r="J80" i="18"/>
  <c r="J14" i="18"/>
  <c r="J101" i="18"/>
  <c r="J57" i="18"/>
  <c r="J13" i="18"/>
  <c r="J72" i="18"/>
  <c r="J6" i="18"/>
  <c r="J71" i="18"/>
  <c r="J27" i="18"/>
  <c r="J90" i="18"/>
  <c r="J68" i="18"/>
  <c r="J46" i="18"/>
  <c r="J24" i="18"/>
  <c r="J2" i="18"/>
  <c r="J51" i="18"/>
  <c r="J111" i="18"/>
  <c r="J89" i="18"/>
  <c r="J67" i="18"/>
  <c r="J45" i="18"/>
  <c r="J109" i="18"/>
  <c r="J87" i="18"/>
  <c r="J65" i="18"/>
  <c r="J43" i="18"/>
  <c r="J21" i="18"/>
  <c r="J108" i="18"/>
  <c r="J86" i="18"/>
  <c r="J64" i="18"/>
  <c r="J42" i="18"/>
  <c r="J20" i="18"/>
  <c r="J83" i="18"/>
  <c r="J17" i="18"/>
  <c r="J107" i="18"/>
  <c r="J85" i="18"/>
  <c r="J63" i="18"/>
  <c r="J41" i="18"/>
  <c r="J19" i="18"/>
  <c r="J106" i="18"/>
  <c r="J84" i="18"/>
  <c r="J62" i="18"/>
  <c r="J40" i="18"/>
  <c r="J18" i="18"/>
  <c r="J105" i="18"/>
  <c r="J61" i="18"/>
  <c r="J39" i="18"/>
  <c r="J100" i="18"/>
  <c r="J78" i="18"/>
  <c r="J56" i="18"/>
  <c r="J34" i="18"/>
  <c r="J12" i="18"/>
  <c r="J99" i="18"/>
  <c r="J77" i="18"/>
  <c r="J55" i="18"/>
  <c r="J33" i="18"/>
  <c r="J11" i="18"/>
  <c r="J98" i="18"/>
  <c r="J76" i="18"/>
  <c r="J54" i="18"/>
  <c r="J32" i="18"/>
  <c r="J10" i="18"/>
  <c r="J97" i="18"/>
  <c r="J75" i="18"/>
  <c r="J53" i="18"/>
  <c r="J31" i="18"/>
  <c r="J9" i="18"/>
  <c r="J96" i="18"/>
  <c r="J74" i="18"/>
  <c r="J52" i="18"/>
  <c r="J30" i="18"/>
  <c r="J8" i="18"/>
  <c r="J115" i="17"/>
  <c r="J92" i="17"/>
  <c r="J70" i="17"/>
  <c r="J48" i="17"/>
  <c r="J26" i="17"/>
  <c r="J4" i="17"/>
  <c r="B16" i="16" s="1"/>
  <c r="J135" i="17"/>
  <c r="J112" i="17"/>
  <c r="J89" i="17"/>
  <c r="J67" i="17"/>
  <c r="J45" i="17"/>
  <c r="J23" i="17"/>
  <c r="J134" i="17"/>
  <c r="J111" i="17"/>
  <c r="J88" i="17"/>
  <c r="J66" i="17"/>
  <c r="J44" i="17"/>
  <c r="J22" i="17"/>
  <c r="J133" i="17"/>
  <c r="J110" i="17"/>
  <c r="J87" i="17"/>
  <c r="J65" i="17"/>
  <c r="J43" i="17"/>
  <c r="J21" i="17"/>
  <c r="J131" i="17"/>
  <c r="J109" i="17"/>
  <c r="J86" i="17"/>
  <c r="J64" i="17"/>
  <c r="J42" i="17"/>
  <c r="J20" i="17"/>
  <c r="J100" i="17"/>
  <c r="J78" i="17"/>
  <c r="J122" i="17"/>
  <c r="J77" i="17"/>
  <c r="J55" i="17"/>
  <c r="J33" i="17"/>
  <c r="J11" i="17"/>
  <c r="J121" i="17"/>
  <c r="J98" i="17"/>
  <c r="J76" i="17"/>
  <c r="J54" i="17"/>
  <c r="J32" i="17"/>
  <c r="J10" i="17"/>
  <c r="J120" i="17"/>
  <c r="J97" i="17"/>
  <c r="J75" i="17"/>
  <c r="J53" i="17"/>
  <c r="J31" i="17"/>
  <c r="J9" i="17"/>
  <c r="J114" i="17"/>
  <c r="J91" i="17"/>
  <c r="J69" i="17"/>
  <c r="J47" i="17"/>
  <c r="J25" i="17"/>
  <c r="J3" i="17"/>
  <c r="J113" i="17"/>
  <c r="J90" i="17"/>
  <c r="J68" i="17"/>
  <c r="J46" i="17"/>
  <c r="J24" i="17"/>
  <c r="J130" i="17"/>
  <c r="J108" i="17"/>
  <c r="J85" i="17"/>
  <c r="J63" i="17"/>
  <c r="J41" i="17"/>
  <c r="J19" i="17"/>
  <c r="J99" i="17"/>
  <c r="J129" i="17"/>
  <c r="J107" i="17"/>
  <c r="J84" i="17"/>
  <c r="J62" i="17"/>
  <c r="J40" i="17"/>
  <c r="J18" i="17"/>
  <c r="J123" i="17"/>
  <c r="J128" i="17"/>
  <c r="J106" i="17"/>
  <c r="J83" i="17"/>
  <c r="J61" i="17"/>
  <c r="J39" i="17"/>
  <c r="J17" i="17"/>
  <c r="J127" i="17"/>
  <c r="J104" i="17"/>
  <c r="J82" i="17"/>
  <c r="J60" i="17"/>
  <c r="J38" i="17"/>
  <c r="J16" i="17"/>
  <c r="J126" i="17"/>
  <c r="J103" i="17"/>
  <c r="J81" i="17"/>
  <c r="J59" i="17"/>
  <c r="J37" i="17"/>
  <c r="J15" i="17"/>
  <c r="J125" i="17"/>
  <c r="J102" i="17"/>
  <c r="J80" i="17"/>
  <c r="J58" i="17"/>
  <c r="J36" i="17"/>
  <c r="J14" i="17"/>
  <c r="J124" i="17"/>
  <c r="J101" i="17"/>
  <c r="J79" i="17"/>
  <c r="J57" i="17"/>
  <c r="J35" i="17"/>
  <c r="J13" i="17"/>
  <c r="J56" i="17"/>
  <c r="J34" i="17"/>
  <c r="J12" i="17"/>
  <c r="J119" i="17"/>
  <c r="J96" i="17"/>
  <c r="J74" i="17"/>
  <c r="J52" i="17"/>
  <c r="J30" i="17"/>
  <c r="J8" i="17"/>
  <c r="B20" i="16" s="1"/>
  <c r="J118" i="17"/>
  <c r="J95" i="17"/>
  <c r="J73" i="17"/>
  <c r="J51" i="17"/>
  <c r="J29" i="17"/>
  <c r="J7" i="17"/>
  <c r="B19" i="16" s="1"/>
  <c r="J117" i="17"/>
  <c r="J94" i="17"/>
  <c r="J72" i="17"/>
  <c r="J50" i="17"/>
  <c r="J28" i="17"/>
  <c r="J6" i="17"/>
  <c r="B18" i="16" s="1"/>
  <c r="J116" i="17"/>
  <c r="J93" i="17"/>
  <c r="J71" i="17"/>
  <c r="J49" i="17"/>
  <c r="J27" i="17"/>
  <c r="B24" i="16" s="1"/>
  <c r="J5" i="17"/>
  <c r="B17" i="16" s="1"/>
  <c r="J2" i="17"/>
  <c r="B32" i="16"/>
  <c r="B31" i="16"/>
  <c r="B29" i="16"/>
  <c r="B28" i="16"/>
  <c r="J13" i="10"/>
  <c r="J3" i="10"/>
  <c r="J18" i="10"/>
  <c r="J12" i="10"/>
  <c r="J11" i="10"/>
  <c r="J10" i="10"/>
  <c r="J9" i="10"/>
  <c r="J8" i="10"/>
  <c r="J7" i="10"/>
  <c r="J17" i="10"/>
  <c r="J14" i="10"/>
  <c r="J16" i="10"/>
  <c r="J15" i="10"/>
  <c r="J6" i="10"/>
  <c r="J5" i="10"/>
  <c r="J4" i="10"/>
  <c r="J2" i="10"/>
  <c r="D175" i="16"/>
  <c r="D173" i="16"/>
  <c r="E220" i="16"/>
  <c r="E224" i="16"/>
  <c r="C757" i="36"/>
  <c r="E228" i="16"/>
  <c r="E223" i="16"/>
  <c r="E138" i="16"/>
  <c r="D211" i="16"/>
  <c r="E222" i="16"/>
  <c r="E137" i="16"/>
  <c r="D212" i="16"/>
  <c r="D176" i="16"/>
  <c r="D208" i="16"/>
  <c r="D196" i="16"/>
  <c r="D197" i="16"/>
  <c r="D199" i="16"/>
  <c r="D200" i="16"/>
  <c r="E140" i="16"/>
  <c r="D209" i="16"/>
  <c r="C754" i="36"/>
  <c r="C756" i="36"/>
  <c r="C763" i="36"/>
  <c r="C759" i="36"/>
  <c r="D754" i="36"/>
  <c r="D755" i="36"/>
  <c r="C752" i="36"/>
  <c r="E753" i="36"/>
  <c r="D761" i="36"/>
  <c r="C761" i="36"/>
  <c r="D752" i="36"/>
  <c r="C755" i="36"/>
  <c r="D759" i="36"/>
  <c r="D757" i="36"/>
  <c r="D758" i="36"/>
  <c r="D756" i="36"/>
  <c r="C760" i="36"/>
  <c r="D762" i="36"/>
  <c r="C758" i="36"/>
  <c r="D763" i="36"/>
  <c r="M8" i="13"/>
  <c r="O8" i="13"/>
  <c r="C762" i="36"/>
  <c r="N8" i="13"/>
  <c r="C756" i="38"/>
  <c r="C754" i="38"/>
  <c r="C759" i="38"/>
  <c r="C762" i="38"/>
  <c r="C755" i="38"/>
  <c r="C757" i="38"/>
  <c r="C763" i="38"/>
  <c r="D753" i="38"/>
  <c r="C752" i="38"/>
  <c r="C760" i="38"/>
  <c r="C761" i="38"/>
  <c r="C758" i="38"/>
  <c r="E753" i="35"/>
  <c r="D762" i="35"/>
  <c r="D760" i="35"/>
  <c r="D758" i="35"/>
  <c r="D757" i="35"/>
  <c r="D752" i="35"/>
  <c r="D756" i="35"/>
  <c r="D763" i="35"/>
  <c r="D755" i="35"/>
  <c r="D754" i="35"/>
  <c r="D759" i="35"/>
  <c r="D761" i="35"/>
  <c r="E754" i="37"/>
  <c r="E763" i="37"/>
  <c r="E752" i="37"/>
  <c r="E757" i="37"/>
  <c r="E755" i="37"/>
  <c r="E758" i="37"/>
  <c r="E761" i="37"/>
  <c r="F753" i="37"/>
  <c r="E762" i="37"/>
  <c r="E760" i="37"/>
  <c r="E756" i="37"/>
  <c r="E759" i="37"/>
  <c r="C756" i="34"/>
  <c r="C759" i="34"/>
  <c r="C762" i="34"/>
  <c r="D753" i="34"/>
  <c r="C754" i="34"/>
  <c r="C763" i="34"/>
  <c r="C758" i="34"/>
  <c r="C757" i="34"/>
  <c r="C755" i="34"/>
  <c r="C760" i="34"/>
  <c r="C761" i="34"/>
  <c r="C752" i="34"/>
  <c r="C752" i="32"/>
  <c r="C763" i="32"/>
  <c r="D753" i="32"/>
  <c r="C758" i="32"/>
  <c r="C759" i="32"/>
  <c r="C756" i="32"/>
  <c r="C755" i="32"/>
  <c r="C762" i="32"/>
  <c r="C754" i="32"/>
  <c r="C757" i="32"/>
  <c r="C760" i="32"/>
  <c r="C761" i="32"/>
  <c r="D763" i="33"/>
  <c r="D752" i="33"/>
  <c r="D761" i="33"/>
  <c r="D755" i="33"/>
  <c r="D758" i="33"/>
  <c r="D762" i="33"/>
  <c r="D757" i="33"/>
  <c r="E753" i="33"/>
  <c r="D754" i="33"/>
  <c r="D760" i="33"/>
  <c r="D759" i="33"/>
  <c r="D756" i="33"/>
  <c r="C756" i="31"/>
  <c r="C761" i="31"/>
  <c r="C755" i="31"/>
  <c r="C763" i="31"/>
  <c r="C752" i="31"/>
  <c r="C760" i="31"/>
  <c r="D753" i="31"/>
  <c r="C754" i="31"/>
  <c r="C758" i="31"/>
  <c r="C762" i="31"/>
  <c r="C757" i="31"/>
  <c r="C759" i="31"/>
  <c r="E760" i="30"/>
  <c r="E763" i="30"/>
  <c r="E756" i="30"/>
  <c r="E754" i="30"/>
  <c r="E761" i="30"/>
  <c r="E759" i="30"/>
  <c r="F753" i="30"/>
  <c r="E758" i="30"/>
  <c r="E762" i="30"/>
  <c r="E755" i="30"/>
  <c r="E757" i="30"/>
  <c r="E752" i="30"/>
  <c r="C756" i="29"/>
  <c r="C754" i="29"/>
  <c r="D753" i="29"/>
  <c r="C762" i="29"/>
  <c r="C755" i="29"/>
  <c r="C757" i="29"/>
  <c r="C758" i="29"/>
  <c r="C761" i="29"/>
  <c r="C760" i="29"/>
  <c r="C752" i="29"/>
  <c r="C763" i="29"/>
  <c r="C759" i="29"/>
  <c r="H8" i="13"/>
  <c r="I8" i="13"/>
  <c r="G8" i="13"/>
  <c r="J8" i="13"/>
  <c r="K8" i="13"/>
  <c r="L8" i="13"/>
  <c r="B752" i="19"/>
  <c r="C753" i="21"/>
  <c r="C756" i="21" s="1"/>
  <c r="B752" i="21"/>
  <c r="C2" i="16"/>
  <c r="B1" i="16"/>
  <c r="B752" i="18"/>
  <c r="B752" i="25"/>
  <c r="C242" i="16"/>
  <c r="D242" i="16" s="1"/>
  <c r="E242" i="16" s="1"/>
  <c r="F242" i="16" s="1"/>
  <c r="G242" i="16" s="1"/>
  <c r="H242" i="16" s="1"/>
  <c r="I242" i="16" s="1"/>
  <c r="J242" i="16" s="1"/>
  <c r="K242" i="16" s="1"/>
  <c r="L242" i="16" s="1"/>
  <c r="M242" i="16" s="1"/>
  <c r="B752" i="23"/>
  <c r="B752" i="17"/>
  <c r="P8" i="13"/>
  <c r="Q8" i="13"/>
  <c r="B757" i="17"/>
  <c r="B756" i="18"/>
  <c r="B761" i="23"/>
  <c r="B755" i="20"/>
  <c r="B758" i="18"/>
  <c r="C753" i="19"/>
  <c r="C761" i="19" s="1"/>
  <c r="B760" i="22"/>
  <c r="B762" i="22"/>
  <c r="B754" i="24"/>
  <c r="B759" i="21"/>
  <c r="B756" i="24"/>
  <c r="B754" i="25"/>
  <c r="B757" i="22"/>
  <c r="B758" i="22"/>
  <c r="B754" i="21"/>
  <c r="B758" i="24"/>
  <c r="B760" i="25"/>
  <c r="B760" i="24"/>
  <c r="B759" i="25"/>
  <c r="B762" i="24"/>
  <c r="B761" i="25"/>
  <c r="B763" i="25"/>
  <c r="B758" i="25"/>
  <c r="C753" i="25"/>
  <c r="C752" i="25" s="1"/>
  <c r="C753" i="24"/>
  <c r="B757" i="25"/>
  <c r="B757" i="24"/>
  <c r="B756" i="25"/>
  <c r="B759" i="24"/>
  <c r="B762" i="25"/>
  <c r="B755" i="25"/>
  <c r="B755" i="24"/>
  <c r="B761" i="24"/>
  <c r="B763" i="24"/>
  <c r="B757" i="20"/>
  <c r="B760" i="20"/>
  <c r="B754" i="23"/>
  <c r="B758" i="21"/>
  <c r="B755" i="23"/>
  <c r="B761" i="20"/>
  <c r="B759" i="23"/>
  <c r="B755" i="22"/>
  <c r="B759" i="20"/>
  <c r="B763" i="21"/>
  <c r="B754" i="22"/>
  <c r="B763" i="22"/>
  <c r="B761" i="22"/>
  <c r="B759" i="22"/>
  <c r="B756" i="22"/>
  <c r="B757" i="21"/>
  <c r="B757" i="23"/>
  <c r="C753" i="22"/>
  <c r="C752" i="22" s="1"/>
  <c r="B761" i="21"/>
  <c r="B758" i="20"/>
  <c r="B756" i="20"/>
  <c r="B754" i="20"/>
  <c r="B763" i="20"/>
  <c r="C753" i="20"/>
  <c r="C752" i="20" s="1"/>
  <c r="B762" i="23"/>
  <c r="B760" i="23"/>
  <c r="B758" i="23"/>
  <c r="B756" i="23"/>
  <c r="B763" i="23"/>
  <c r="C753" i="23"/>
  <c r="B762" i="20"/>
  <c r="B756" i="21"/>
  <c r="B755" i="21"/>
  <c r="B762" i="21"/>
  <c r="B760" i="21"/>
  <c r="B755" i="19"/>
  <c r="B754" i="18"/>
  <c r="B762" i="19"/>
  <c r="B759" i="19"/>
  <c r="B756" i="19"/>
  <c r="B760" i="19"/>
  <c r="B754" i="19"/>
  <c r="B758" i="19"/>
  <c r="B763" i="19"/>
  <c r="B761" i="19"/>
  <c r="B757" i="19"/>
  <c r="B762" i="18"/>
  <c r="B760" i="18"/>
  <c r="C753" i="18"/>
  <c r="C752" i="18" s="1"/>
  <c r="B757" i="18"/>
  <c r="B759" i="18"/>
  <c r="B755" i="18"/>
  <c r="B761" i="18"/>
  <c r="B763" i="18"/>
  <c r="B760" i="17"/>
  <c r="B758" i="17"/>
  <c r="B756" i="17"/>
  <c r="B754" i="17"/>
  <c r="B763" i="17"/>
  <c r="B761" i="17"/>
  <c r="B759" i="17"/>
  <c r="B762" i="17"/>
  <c r="C753" i="17"/>
  <c r="B755" i="17"/>
  <c r="B753" i="10"/>
  <c r="B15" i="16" l="1"/>
  <c r="E174" i="16"/>
  <c r="B139" i="16"/>
  <c r="C139" i="16"/>
  <c r="B136" i="16"/>
  <c r="C136" i="16"/>
  <c r="B55" i="16"/>
  <c r="B52" i="16"/>
  <c r="E227" i="16"/>
  <c r="D227" i="16"/>
  <c r="E210" i="16"/>
  <c r="B210" i="16"/>
  <c r="B240" i="16"/>
  <c r="C240" i="16"/>
  <c r="B168" i="16"/>
  <c r="E225" i="16"/>
  <c r="B216" i="16"/>
  <c r="C216" i="16"/>
  <c r="C204" i="16"/>
  <c r="D214" i="16"/>
  <c r="E226" i="16"/>
  <c r="B180" i="16"/>
  <c r="D226" i="16"/>
  <c r="B234" i="16"/>
  <c r="C228" i="16"/>
  <c r="C222" i="16"/>
  <c r="B228" i="16"/>
  <c r="D225" i="16"/>
  <c r="B222" i="16"/>
  <c r="D213" i="16"/>
  <c r="B198" i="16"/>
  <c r="D201" i="16"/>
  <c r="C192" i="16"/>
  <c r="C186" i="16"/>
  <c r="C210" i="16"/>
  <c r="C198" i="16"/>
  <c r="D177" i="16"/>
  <c r="D202" i="16"/>
  <c r="B204" i="16"/>
  <c r="B192" i="16"/>
  <c r="B150" i="16"/>
  <c r="D178" i="16"/>
  <c r="B174" i="16"/>
  <c r="C162" i="16"/>
  <c r="C168" i="16"/>
  <c r="C180" i="16"/>
  <c r="C174" i="16"/>
  <c r="B138" i="16"/>
  <c r="C156" i="16"/>
  <c r="C150" i="16"/>
  <c r="B162" i="16"/>
  <c r="B132" i="16"/>
  <c r="C144" i="16"/>
  <c r="B156" i="16"/>
  <c r="E142" i="16"/>
  <c r="E141" i="16"/>
  <c r="B144" i="16"/>
  <c r="D142" i="16"/>
  <c r="C132" i="16"/>
  <c r="C138" i="16"/>
  <c r="D141" i="16"/>
  <c r="B126" i="16"/>
  <c r="B96" i="16"/>
  <c r="B78" i="16"/>
  <c r="C126" i="16"/>
  <c r="B84" i="16"/>
  <c r="B90" i="16"/>
  <c r="B54" i="16"/>
  <c r="B42" i="16"/>
  <c r="B60" i="16"/>
  <c r="B72" i="16"/>
  <c r="B66" i="16"/>
  <c r="B48" i="16"/>
  <c r="B159" i="16"/>
  <c r="B47" i="16"/>
  <c r="B46" i="16"/>
  <c r="B45" i="16"/>
  <c r="B39" i="16"/>
  <c r="B227" i="16"/>
  <c r="B231" i="16"/>
  <c r="B36" i="16"/>
  <c r="D219" i="16"/>
  <c r="B239" i="16"/>
  <c r="B30" i="16"/>
  <c r="D195" i="16"/>
  <c r="B215" i="16"/>
  <c r="C219" i="16"/>
  <c r="C195" i="16"/>
  <c r="E219" i="16"/>
  <c r="C215" i="16"/>
  <c r="C239" i="16"/>
  <c r="D231" i="16"/>
  <c r="C238" i="16"/>
  <c r="C183" i="16"/>
  <c r="C225" i="16"/>
  <c r="B207" i="16"/>
  <c r="B238" i="16"/>
  <c r="B214" i="16"/>
  <c r="B155" i="16"/>
  <c r="B171" i="16"/>
  <c r="B219" i="16"/>
  <c r="C237" i="16"/>
  <c r="D171" i="16"/>
  <c r="B143" i="16"/>
  <c r="D135" i="16"/>
  <c r="B195" i="16"/>
  <c r="C202" i="16"/>
  <c r="B237" i="16"/>
  <c r="C231" i="16"/>
  <c r="F219" i="16"/>
  <c r="C227" i="16"/>
  <c r="B213" i="16"/>
  <c r="B203" i="16"/>
  <c r="C214" i="16"/>
  <c r="C213" i="16"/>
  <c r="C179" i="16"/>
  <c r="C207" i="16"/>
  <c r="C226" i="16"/>
  <c r="B225" i="16"/>
  <c r="B131" i="16"/>
  <c r="C167" i="16"/>
  <c r="B201" i="16"/>
  <c r="D207" i="16"/>
  <c r="B226" i="16"/>
  <c r="B191" i="16"/>
  <c r="B178" i="16"/>
  <c r="B179" i="16"/>
  <c r="B135" i="16"/>
  <c r="C155" i="16"/>
  <c r="C154" i="16"/>
  <c r="C165" i="16"/>
  <c r="B177" i="16"/>
  <c r="B202" i="16"/>
  <c r="C177" i="16"/>
  <c r="C191" i="16"/>
  <c r="B190" i="16"/>
  <c r="C201" i="16"/>
  <c r="C203" i="16"/>
  <c r="B189" i="16"/>
  <c r="B166" i="16"/>
  <c r="B147" i="16"/>
  <c r="C171" i="16"/>
  <c r="C166" i="16"/>
  <c r="C190" i="16"/>
  <c r="B130" i="16"/>
  <c r="B154" i="16"/>
  <c r="B183" i="16"/>
  <c r="C189" i="16"/>
  <c r="C159" i="16"/>
  <c r="B167" i="16"/>
  <c r="B141" i="16"/>
  <c r="C143" i="16"/>
  <c r="C147" i="16"/>
  <c r="B165" i="16"/>
  <c r="D183" i="16"/>
  <c r="C178" i="16"/>
  <c r="B111" i="16"/>
  <c r="B153" i="16"/>
  <c r="B99" i="16"/>
  <c r="D123" i="16"/>
  <c r="C153" i="16"/>
  <c r="B142" i="16"/>
  <c r="B119" i="16"/>
  <c r="C141" i="16"/>
  <c r="C130" i="16"/>
  <c r="E135" i="16"/>
  <c r="C129" i="16"/>
  <c r="C135" i="16"/>
  <c r="B117" i="16"/>
  <c r="B107" i="16"/>
  <c r="C142" i="16"/>
  <c r="B27" i="16"/>
  <c r="C123" i="16"/>
  <c r="B129" i="16"/>
  <c r="C131" i="16"/>
  <c r="B123" i="16"/>
  <c r="B95" i="16"/>
  <c r="B81" i="16"/>
  <c r="B118" i="16"/>
  <c r="B93" i="16"/>
  <c r="B87" i="16"/>
  <c r="B106" i="16"/>
  <c r="B105" i="16"/>
  <c r="B75" i="16"/>
  <c r="B83" i="16"/>
  <c r="B94" i="16"/>
  <c r="B63" i="16"/>
  <c r="B71" i="16"/>
  <c r="B70" i="16"/>
  <c r="B82" i="16"/>
  <c r="B35" i="16"/>
  <c r="B58" i="16"/>
  <c r="B59" i="16"/>
  <c r="B69" i="16"/>
  <c r="B51" i="16"/>
  <c r="B23" i="16"/>
  <c r="B57" i="16"/>
  <c r="B22" i="16"/>
  <c r="B34" i="16"/>
  <c r="B21" i="16"/>
  <c r="B33" i="16"/>
  <c r="D154" i="16"/>
  <c r="D151" i="16"/>
  <c r="D148" i="16"/>
  <c r="D150" i="16"/>
  <c r="D156" i="16"/>
  <c r="D153" i="16"/>
  <c r="D152" i="16"/>
  <c r="D149" i="16"/>
  <c r="D155" i="16"/>
  <c r="E197" i="16"/>
  <c r="E199" i="16"/>
  <c r="E204" i="16"/>
  <c r="E202" i="16"/>
  <c r="E196" i="16"/>
  <c r="E200" i="16"/>
  <c r="E201" i="16"/>
  <c r="E203" i="16"/>
  <c r="D147" i="16"/>
  <c r="E195" i="16"/>
  <c r="D124" i="16"/>
  <c r="D129" i="16"/>
  <c r="D126" i="16"/>
  <c r="D127" i="16"/>
  <c r="D132" i="16"/>
  <c r="D131" i="16"/>
  <c r="D125" i="16"/>
  <c r="D128" i="16"/>
  <c r="D130" i="16"/>
  <c r="E198" i="16"/>
  <c r="E754" i="36"/>
  <c r="E215" i="16"/>
  <c r="E211" i="16"/>
  <c r="E209" i="16"/>
  <c r="E208" i="16"/>
  <c r="E212" i="16"/>
  <c r="E213" i="16"/>
  <c r="E216" i="16"/>
  <c r="E214" i="16"/>
  <c r="E180" i="16"/>
  <c r="E177" i="16"/>
  <c r="E172" i="16"/>
  <c r="E173" i="16"/>
  <c r="E175" i="16"/>
  <c r="E178" i="16"/>
  <c r="E179" i="16"/>
  <c r="E176" i="16"/>
  <c r="D165" i="16"/>
  <c r="D161" i="16"/>
  <c r="D166" i="16"/>
  <c r="D164" i="16"/>
  <c r="D160" i="16"/>
  <c r="D167" i="16"/>
  <c r="D163" i="16"/>
  <c r="D162" i="16"/>
  <c r="D168" i="16"/>
  <c r="F140" i="16"/>
  <c r="F138" i="16"/>
  <c r="F142" i="16"/>
  <c r="F141" i="16"/>
  <c r="F139" i="16"/>
  <c r="F137" i="16"/>
  <c r="F144" i="16"/>
  <c r="F143" i="16"/>
  <c r="F136" i="16"/>
  <c r="E171" i="16"/>
  <c r="D240" i="16"/>
  <c r="D233" i="16"/>
  <c r="D236" i="16"/>
  <c r="D232" i="16"/>
  <c r="D237" i="16"/>
  <c r="D234" i="16"/>
  <c r="D239" i="16"/>
  <c r="D238" i="16"/>
  <c r="D235" i="16"/>
  <c r="E207" i="16"/>
  <c r="D192" i="16"/>
  <c r="D191" i="16"/>
  <c r="D187" i="16"/>
  <c r="D186" i="16"/>
  <c r="D190" i="16"/>
  <c r="D185" i="16"/>
  <c r="D188" i="16"/>
  <c r="D189" i="16"/>
  <c r="D184" i="16"/>
  <c r="F225" i="16"/>
  <c r="F223" i="16"/>
  <c r="F226" i="16"/>
  <c r="F221" i="16"/>
  <c r="F220" i="16"/>
  <c r="F222" i="16"/>
  <c r="F224" i="16"/>
  <c r="F227" i="16"/>
  <c r="F228" i="16"/>
  <c r="D159" i="16"/>
  <c r="F135" i="16"/>
  <c r="E763" i="36"/>
  <c r="F753" i="36"/>
  <c r="F759" i="36" s="1"/>
  <c r="E752" i="36"/>
  <c r="E756" i="36"/>
  <c r="E755" i="36"/>
  <c r="E762" i="36"/>
  <c r="E760" i="36"/>
  <c r="E758" i="36"/>
  <c r="E761" i="36"/>
  <c r="E759" i="36"/>
  <c r="E757" i="36"/>
  <c r="C760" i="21"/>
  <c r="C63" i="16"/>
  <c r="C70" i="16"/>
  <c r="C64" i="16"/>
  <c r="C763" i="21"/>
  <c r="C758" i="21"/>
  <c r="D753" i="21"/>
  <c r="D752" i="21" s="1"/>
  <c r="C759" i="21"/>
  <c r="C71" i="16"/>
  <c r="C754" i="21"/>
  <c r="C66" i="16"/>
  <c r="D754" i="38"/>
  <c r="D759" i="38"/>
  <c r="D761" i="38"/>
  <c r="D752" i="38"/>
  <c r="D755" i="38"/>
  <c r="D757" i="38"/>
  <c r="D760" i="38"/>
  <c r="D763" i="38"/>
  <c r="E753" i="38"/>
  <c r="D756" i="38"/>
  <c r="D762" i="38"/>
  <c r="D758" i="38"/>
  <c r="F763" i="37"/>
  <c r="F752" i="37"/>
  <c r="F761" i="37"/>
  <c r="F754" i="37"/>
  <c r="F755" i="37"/>
  <c r="F758" i="37"/>
  <c r="F756" i="37"/>
  <c r="F760" i="37"/>
  <c r="F759" i="37"/>
  <c r="G753" i="37"/>
  <c r="F757" i="37"/>
  <c r="F762" i="37"/>
  <c r="F758" i="36"/>
  <c r="E756" i="35"/>
  <c r="E752" i="35"/>
  <c r="E757" i="35"/>
  <c r="E763" i="35"/>
  <c r="E758" i="35"/>
  <c r="E760" i="35"/>
  <c r="E759" i="35"/>
  <c r="E755" i="35"/>
  <c r="E762" i="35"/>
  <c r="E754" i="35"/>
  <c r="E761" i="35"/>
  <c r="F753" i="35"/>
  <c r="D754" i="34"/>
  <c r="D761" i="34"/>
  <c r="D752" i="34"/>
  <c r="D762" i="34"/>
  <c r="D759" i="34"/>
  <c r="D763" i="34"/>
  <c r="D758" i="34"/>
  <c r="E753" i="34"/>
  <c r="D756" i="34"/>
  <c r="D755" i="34"/>
  <c r="D757" i="34"/>
  <c r="D760" i="34"/>
  <c r="D761" i="32"/>
  <c r="D763" i="32"/>
  <c r="E753" i="32"/>
  <c r="D758" i="32"/>
  <c r="D752" i="32"/>
  <c r="D756" i="32"/>
  <c r="D759" i="32"/>
  <c r="D755" i="32"/>
  <c r="D762" i="32"/>
  <c r="D760" i="32"/>
  <c r="D754" i="32"/>
  <c r="D757" i="32"/>
  <c r="E752" i="33"/>
  <c r="E763" i="33"/>
  <c r="E758" i="33"/>
  <c r="E761" i="33"/>
  <c r="E755" i="33"/>
  <c r="E760" i="33"/>
  <c r="E762" i="33"/>
  <c r="E757" i="33"/>
  <c r="F753" i="33"/>
  <c r="E759" i="33"/>
  <c r="E756" i="33"/>
  <c r="E754" i="33"/>
  <c r="F763" i="30"/>
  <c r="F758" i="30"/>
  <c r="F761" i="30"/>
  <c r="G753" i="30"/>
  <c r="F759" i="30"/>
  <c r="F756" i="30"/>
  <c r="F752" i="30"/>
  <c r="F762" i="30"/>
  <c r="F760" i="30"/>
  <c r="F754" i="30"/>
  <c r="F755" i="30"/>
  <c r="F757" i="30"/>
  <c r="D754" i="31"/>
  <c r="D756" i="31"/>
  <c r="D758" i="31"/>
  <c r="E753" i="31"/>
  <c r="D763" i="31"/>
  <c r="D752" i="31"/>
  <c r="D760" i="31"/>
  <c r="D762" i="31"/>
  <c r="D759" i="31"/>
  <c r="D755" i="31"/>
  <c r="D757" i="31"/>
  <c r="D761" i="31"/>
  <c r="D754" i="29"/>
  <c r="D757" i="29"/>
  <c r="D755" i="29"/>
  <c r="D761" i="29"/>
  <c r="D752" i="29"/>
  <c r="D762" i="29"/>
  <c r="D758" i="29"/>
  <c r="D760" i="29"/>
  <c r="D759" i="29"/>
  <c r="E753" i="29"/>
  <c r="D763" i="29"/>
  <c r="D756" i="29"/>
  <c r="C755" i="19"/>
  <c r="C759" i="19"/>
  <c r="C757" i="19"/>
  <c r="C68" i="16"/>
  <c r="C752" i="21"/>
  <c r="C762" i="21"/>
  <c r="C102" i="16"/>
  <c r="C752" i="24"/>
  <c r="D2" i="16"/>
  <c r="C1" i="16"/>
  <c r="C90" i="16"/>
  <c r="C752" i="23"/>
  <c r="C69" i="16"/>
  <c r="C16" i="16"/>
  <c r="C752" i="17"/>
  <c r="C72" i="16"/>
  <c r="C51" i="16"/>
  <c r="C65" i="16"/>
  <c r="C761" i="21"/>
  <c r="C67" i="16"/>
  <c r="C755" i="21"/>
  <c r="C756" i="19"/>
  <c r="C752" i="19"/>
  <c r="B752" i="10"/>
  <c r="C757" i="21"/>
  <c r="D753" i="19"/>
  <c r="D46" i="16" s="1"/>
  <c r="C754" i="19"/>
  <c r="C763" i="19"/>
  <c r="C760" i="19"/>
  <c r="C758" i="19"/>
  <c r="C762" i="19"/>
  <c r="C24" i="16"/>
  <c r="C52" i="16"/>
  <c r="C57" i="16"/>
  <c r="C58" i="16"/>
  <c r="C60" i="16"/>
  <c r="C55" i="16"/>
  <c r="C54" i="16"/>
  <c r="C56" i="16"/>
  <c r="C59" i="16"/>
  <c r="C53" i="16"/>
  <c r="C22" i="16"/>
  <c r="C32" i="16"/>
  <c r="C29" i="16"/>
  <c r="C31" i="16"/>
  <c r="C33" i="16"/>
  <c r="C34" i="16"/>
  <c r="C36" i="16"/>
  <c r="C30" i="16"/>
  <c r="C28" i="16"/>
  <c r="C35" i="16"/>
  <c r="C84" i="16"/>
  <c r="C77" i="16"/>
  <c r="C76" i="16"/>
  <c r="C83" i="16"/>
  <c r="C75" i="16"/>
  <c r="C80" i="16"/>
  <c r="C79" i="16"/>
  <c r="C81" i="16"/>
  <c r="C82" i="16"/>
  <c r="C78" i="16"/>
  <c r="C18" i="16"/>
  <c r="C17" i="16"/>
  <c r="C19" i="16"/>
  <c r="C23" i="16"/>
  <c r="C21" i="16"/>
  <c r="C103" i="16"/>
  <c r="C101" i="16"/>
  <c r="C106" i="16"/>
  <c r="C104" i="16"/>
  <c r="C105" i="16"/>
  <c r="C100" i="16"/>
  <c r="C108" i="16"/>
  <c r="C107" i="16"/>
  <c r="C99" i="16"/>
  <c r="C91" i="16"/>
  <c r="C89" i="16"/>
  <c r="C95" i="16"/>
  <c r="C92" i="16"/>
  <c r="C96" i="16"/>
  <c r="C93" i="16"/>
  <c r="C88" i="16"/>
  <c r="C87" i="16"/>
  <c r="C94" i="16"/>
  <c r="C116" i="16"/>
  <c r="C115" i="16"/>
  <c r="C114" i="16"/>
  <c r="C118" i="16"/>
  <c r="C111" i="16"/>
  <c r="C117" i="16"/>
  <c r="C119" i="16"/>
  <c r="C112" i="16"/>
  <c r="C120" i="16"/>
  <c r="C113" i="16"/>
  <c r="C48" i="16"/>
  <c r="C40" i="16"/>
  <c r="C43" i="16"/>
  <c r="C45" i="16"/>
  <c r="C44" i="16"/>
  <c r="C42" i="16"/>
  <c r="C41" i="16"/>
  <c r="C47" i="16"/>
  <c r="C46" i="16"/>
  <c r="C39" i="16"/>
  <c r="C20" i="16"/>
  <c r="C15" i="16"/>
  <c r="C27" i="16"/>
  <c r="C763" i="24"/>
  <c r="C761" i="24"/>
  <c r="C759" i="24"/>
  <c r="C755" i="24"/>
  <c r="D753" i="24"/>
  <c r="C757" i="24"/>
  <c r="C756" i="24"/>
  <c r="C758" i="24"/>
  <c r="C762" i="24"/>
  <c r="C760" i="24"/>
  <c r="C754" i="24"/>
  <c r="C762" i="25"/>
  <c r="C755" i="25"/>
  <c r="C756" i="25"/>
  <c r="C760" i="25"/>
  <c r="D753" i="25"/>
  <c r="C758" i="25"/>
  <c r="C754" i="25"/>
  <c r="C763" i="25"/>
  <c r="C761" i="25"/>
  <c r="C759" i="25"/>
  <c r="C757" i="25"/>
  <c r="C762" i="23"/>
  <c r="C760" i="23"/>
  <c r="C756" i="23"/>
  <c r="C758" i="23"/>
  <c r="C754" i="23"/>
  <c r="C763" i="23"/>
  <c r="C761" i="23"/>
  <c r="C755" i="23"/>
  <c r="C757" i="23"/>
  <c r="C759" i="23"/>
  <c r="D753" i="23"/>
  <c r="D752" i="23" s="1"/>
  <c r="C763" i="22"/>
  <c r="C761" i="22"/>
  <c r="C759" i="22"/>
  <c r="C760" i="22"/>
  <c r="C757" i="22"/>
  <c r="C762" i="22"/>
  <c r="C756" i="22"/>
  <c r="C758" i="22"/>
  <c r="C755" i="22"/>
  <c r="C754" i="22"/>
  <c r="D753" i="22"/>
  <c r="C756" i="20"/>
  <c r="C754" i="20"/>
  <c r="C763" i="20"/>
  <c r="C762" i="20"/>
  <c r="C758" i="20"/>
  <c r="C755" i="20"/>
  <c r="D753" i="20"/>
  <c r="C760" i="20"/>
  <c r="C757" i="20"/>
  <c r="C759" i="20"/>
  <c r="C761" i="20"/>
  <c r="C763" i="18"/>
  <c r="C761" i="18"/>
  <c r="C759" i="18"/>
  <c r="C757" i="18"/>
  <c r="C762" i="18"/>
  <c r="C760" i="18"/>
  <c r="C755" i="18"/>
  <c r="D753" i="18"/>
  <c r="C754" i="18"/>
  <c r="C758" i="18"/>
  <c r="C756" i="18"/>
  <c r="C762" i="17"/>
  <c r="C758" i="17"/>
  <c r="C756" i="17"/>
  <c r="C754" i="17"/>
  <c r="C763" i="17"/>
  <c r="C761" i="17"/>
  <c r="C759" i="17"/>
  <c r="C760" i="17"/>
  <c r="C755" i="17"/>
  <c r="D753" i="17"/>
  <c r="C757" i="17"/>
  <c r="C753" i="10"/>
  <c r="C752" i="10" s="1"/>
  <c r="N9" i="7"/>
  <c r="U11" i="7"/>
  <c r="N17" i="7"/>
  <c r="N27" i="7"/>
  <c r="N22" i="7"/>
  <c r="T16" i="7"/>
  <c r="N10" i="7"/>
  <c r="U10" i="7"/>
  <c r="U15" i="7"/>
  <c r="U17" i="7"/>
  <c r="T17" i="7"/>
  <c r="U22" i="7"/>
  <c r="U16" i="7"/>
  <c r="N15" i="7"/>
  <c r="N11" i="7"/>
  <c r="U27" i="7"/>
  <c r="N16" i="7"/>
  <c r="N23" i="7"/>
  <c r="U26" i="7"/>
  <c r="N26" i="7"/>
  <c r="U9" i="7"/>
  <c r="U23" i="7"/>
  <c r="F763" i="36" l="1"/>
  <c r="F754" i="36"/>
  <c r="F757" i="36"/>
  <c r="F755" i="36"/>
  <c r="G753" i="36"/>
  <c r="G762" i="36" s="1"/>
  <c r="F756" i="36"/>
  <c r="F761" i="36"/>
  <c r="D70" i="16"/>
  <c r="E168" i="16"/>
  <c r="E165" i="16"/>
  <c r="E164" i="16"/>
  <c r="E166" i="16"/>
  <c r="E163" i="16"/>
  <c r="E160" i="16"/>
  <c r="E161" i="16"/>
  <c r="E167" i="16"/>
  <c r="E159" i="16"/>
  <c r="E162" i="16"/>
  <c r="E155" i="16"/>
  <c r="E149" i="16"/>
  <c r="E151" i="16"/>
  <c r="E148" i="16"/>
  <c r="E154" i="16"/>
  <c r="E156" i="16"/>
  <c r="E152" i="16"/>
  <c r="E153" i="16"/>
  <c r="E150" i="16"/>
  <c r="E147" i="16"/>
  <c r="E192" i="16"/>
  <c r="E187" i="16"/>
  <c r="E185" i="16"/>
  <c r="E190" i="16"/>
  <c r="E189" i="16"/>
  <c r="E191" i="16"/>
  <c r="E184" i="16"/>
  <c r="E188" i="16"/>
  <c r="E186" i="16"/>
  <c r="E183" i="16"/>
  <c r="E237" i="16"/>
  <c r="E238" i="16"/>
  <c r="E235" i="16"/>
  <c r="E233" i="16"/>
  <c r="E240" i="16"/>
  <c r="E239" i="16"/>
  <c r="E232" i="16"/>
  <c r="E236" i="16"/>
  <c r="E231" i="16"/>
  <c r="E234" i="16"/>
  <c r="F179" i="16"/>
  <c r="F174" i="16"/>
  <c r="F175" i="16"/>
  <c r="F180" i="16"/>
  <c r="F173" i="16"/>
  <c r="F177" i="16"/>
  <c r="F172" i="16"/>
  <c r="F176" i="16"/>
  <c r="F178" i="16"/>
  <c r="F171" i="16"/>
  <c r="E124" i="16"/>
  <c r="E129" i="16"/>
  <c r="E125" i="16"/>
  <c r="E128" i="16"/>
  <c r="E127" i="16"/>
  <c r="E132" i="16"/>
  <c r="E130" i="16"/>
  <c r="E131" i="16"/>
  <c r="E126" i="16"/>
  <c r="E123" i="16"/>
  <c r="D65" i="16"/>
  <c r="G210" i="16"/>
  <c r="G215" i="16"/>
  <c r="G209" i="16"/>
  <c r="G211" i="16"/>
  <c r="G216" i="16"/>
  <c r="G213" i="16"/>
  <c r="G214" i="16"/>
  <c r="G208" i="16"/>
  <c r="G207" i="16"/>
  <c r="F752" i="36"/>
  <c r="F215" i="16"/>
  <c r="F208" i="16"/>
  <c r="F210" i="16"/>
  <c r="F212" i="16"/>
  <c r="F213" i="16"/>
  <c r="F209" i="16"/>
  <c r="F216" i="16"/>
  <c r="F214" i="16"/>
  <c r="F211" i="16"/>
  <c r="F207" i="16"/>
  <c r="F199" i="16"/>
  <c r="F198" i="16"/>
  <c r="F202" i="16"/>
  <c r="F200" i="16"/>
  <c r="F203" i="16"/>
  <c r="F204" i="16"/>
  <c r="F197" i="16"/>
  <c r="F196" i="16"/>
  <c r="F201" i="16"/>
  <c r="F195" i="16"/>
  <c r="G220" i="16"/>
  <c r="G227" i="16"/>
  <c r="G224" i="16"/>
  <c r="G223" i="16"/>
  <c r="G228" i="16"/>
  <c r="G221" i="16"/>
  <c r="G225" i="16"/>
  <c r="G222" i="16"/>
  <c r="G226" i="16"/>
  <c r="G219" i="16"/>
  <c r="G141" i="16"/>
  <c r="G138" i="16"/>
  <c r="G139" i="16"/>
  <c r="G142" i="16"/>
  <c r="G140" i="16"/>
  <c r="G137" i="16"/>
  <c r="G136" i="16"/>
  <c r="G144" i="16"/>
  <c r="G143" i="16"/>
  <c r="G135" i="16"/>
  <c r="U18" i="7"/>
  <c r="N12" i="7"/>
  <c r="N18" i="7"/>
  <c r="U24" i="7"/>
  <c r="U12" i="7"/>
  <c r="N24" i="7"/>
  <c r="F762" i="36"/>
  <c r="F760" i="36"/>
  <c r="D69" i="16"/>
  <c r="D71" i="16"/>
  <c r="D762" i="21"/>
  <c r="D68" i="16"/>
  <c r="D66" i="16"/>
  <c r="E753" i="19"/>
  <c r="E752" i="19" s="1"/>
  <c r="D760" i="21"/>
  <c r="E753" i="21"/>
  <c r="E70" i="16" s="1"/>
  <c r="D63" i="16"/>
  <c r="D45" i="16"/>
  <c r="D64" i="16"/>
  <c r="D72" i="16"/>
  <c r="D67" i="16"/>
  <c r="D763" i="21"/>
  <c r="D754" i="21"/>
  <c r="D756" i="21"/>
  <c r="D759" i="21"/>
  <c r="D755" i="21"/>
  <c r="D758" i="21"/>
  <c r="D761" i="21"/>
  <c r="D757" i="21"/>
  <c r="E754" i="38"/>
  <c r="E763" i="38"/>
  <c r="E752" i="38"/>
  <c r="E757" i="38"/>
  <c r="E755" i="38"/>
  <c r="E761" i="38"/>
  <c r="E759" i="38"/>
  <c r="F753" i="38"/>
  <c r="E760" i="38"/>
  <c r="E756" i="38"/>
  <c r="E758" i="38"/>
  <c r="E762" i="38"/>
  <c r="G763" i="37"/>
  <c r="G752" i="37"/>
  <c r="G761" i="37"/>
  <c r="G755" i="37"/>
  <c r="G758" i="37"/>
  <c r="H753" i="37"/>
  <c r="G762" i="37"/>
  <c r="G757" i="37"/>
  <c r="G754" i="37"/>
  <c r="G756" i="37"/>
  <c r="G760" i="37"/>
  <c r="G759" i="37"/>
  <c r="G759" i="36"/>
  <c r="G760" i="36"/>
  <c r="H753" i="36"/>
  <c r="G761" i="36"/>
  <c r="G758" i="36"/>
  <c r="G752" i="36"/>
  <c r="G756" i="36"/>
  <c r="G755" i="36"/>
  <c r="G754" i="36"/>
  <c r="G763" i="36"/>
  <c r="G753" i="35"/>
  <c r="F757" i="35"/>
  <c r="F762" i="35"/>
  <c r="F763" i="35"/>
  <c r="F758" i="35"/>
  <c r="F756" i="35"/>
  <c r="F759" i="35"/>
  <c r="F752" i="35"/>
  <c r="F755" i="35"/>
  <c r="F761" i="35"/>
  <c r="F760" i="35"/>
  <c r="F754" i="35"/>
  <c r="F761" i="33"/>
  <c r="F763" i="33"/>
  <c r="F752" i="33"/>
  <c r="F757" i="33"/>
  <c r="F758" i="33"/>
  <c r="F755" i="33"/>
  <c r="F762" i="33"/>
  <c r="G753" i="33"/>
  <c r="F759" i="33"/>
  <c r="F760" i="33"/>
  <c r="F754" i="33"/>
  <c r="F756" i="33"/>
  <c r="E754" i="34"/>
  <c r="E757" i="34"/>
  <c r="E762" i="34"/>
  <c r="E755" i="34"/>
  <c r="E761" i="34"/>
  <c r="E752" i="34"/>
  <c r="E756" i="34"/>
  <c r="E758" i="34"/>
  <c r="F753" i="34"/>
  <c r="E759" i="34"/>
  <c r="E763" i="34"/>
  <c r="E760" i="34"/>
  <c r="F753" i="32"/>
  <c r="E763" i="32"/>
  <c r="E758" i="32"/>
  <c r="E755" i="32"/>
  <c r="E760" i="32"/>
  <c r="E756" i="32"/>
  <c r="E759" i="32"/>
  <c r="E762" i="32"/>
  <c r="E752" i="32"/>
  <c r="E757" i="32"/>
  <c r="E754" i="32"/>
  <c r="E761" i="32"/>
  <c r="E754" i="31"/>
  <c r="E762" i="31"/>
  <c r="E758" i="31"/>
  <c r="E760" i="31"/>
  <c r="E763" i="31"/>
  <c r="E757" i="31"/>
  <c r="F753" i="31"/>
  <c r="E752" i="31"/>
  <c r="E756" i="31"/>
  <c r="E759" i="31"/>
  <c r="E755" i="31"/>
  <c r="E761" i="31"/>
  <c r="G758" i="30"/>
  <c r="G763" i="30"/>
  <c r="G761" i="30"/>
  <c r="G759" i="30"/>
  <c r="H753" i="30"/>
  <c r="G756" i="30"/>
  <c r="G752" i="30"/>
  <c r="G757" i="30"/>
  <c r="G762" i="30"/>
  <c r="G755" i="30"/>
  <c r="G754" i="30"/>
  <c r="G760" i="30"/>
  <c r="E754" i="29"/>
  <c r="E763" i="29"/>
  <c r="E752" i="29"/>
  <c r="E757" i="29"/>
  <c r="E755" i="29"/>
  <c r="E759" i="29"/>
  <c r="E761" i="29"/>
  <c r="E758" i="29"/>
  <c r="F753" i="29"/>
  <c r="E756" i="29"/>
  <c r="E762" i="29"/>
  <c r="E760" i="29"/>
  <c r="E2" i="16"/>
  <c r="D1" i="16"/>
  <c r="D752" i="19"/>
  <c r="D48" i="16"/>
  <c r="D761" i="19"/>
  <c r="D42" i="16"/>
  <c r="D43" i="16"/>
  <c r="D758" i="19"/>
  <c r="D41" i="16"/>
  <c r="D760" i="19"/>
  <c r="D40" i="16"/>
  <c r="D757" i="19"/>
  <c r="D47" i="16"/>
  <c r="D754" i="19"/>
  <c r="D44" i="16"/>
  <c r="D39" i="16"/>
  <c r="D756" i="19"/>
  <c r="D755" i="19"/>
  <c r="D762" i="19"/>
  <c r="D759" i="19"/>
  <c r="D763" i="19"/>
  <c r="D752" i="20"/>
  <c r="D752" i="24"/>
  <c r="D752" i="22"/>
  <c r="D752" i="18"/>
  <c r="D752" i="25"/>
  <c r="D752" i="17"/>
  <c r="D99" i="16"/>
  <c r="D106" i="16"/>
  <c r="D107" i="16"/>
  <c r="D105" i="16"/>
  <c r="D102" i="16"/>
  <c r="D108" i="16"/>
  <c r="D101" i="16"/>
  <c r="D103" i="16"/>
  <c r="D104" i="16"/>
  <c r="D100" i="16"/>
  <c r="D82" i="16"/>
  <c r="D81" i="16"/>
  <c r="D84" i="16"/>
  <c r="D83" i="16"/>
  <c r="D76" i="16"/>
  <c r="D78" i="16"/>
  <c r="D80" i="16"/>
  <c r="D79" i="16"/>
  <c r="D75" i="16"/>
  <c r="D77" i="16"/>
  <c r="D116" i="16"/>
  <c r="D114" i="16"/>
  <c r="D119" i="16"/>
  <c r="D113" i="16"/>
  <c r="D115" i="16"/>
  <c r="D117" i="16"/>
  <c r="D111" i="16"/>
  <c r="D118" i="16"/>
  <c r="D112" i="16"/>
  <c r="D120" i="16"/>
  <c r="D20" i="16"/>
  <c r="D22" i="16"/>
  <c r="D16" i="16"/>
  <c r="D23" i="16"/>
  <c r="D18" i="16"/>
  <c r="D15" i="16"/>
  <c r="D24" i="16"/>
  <c r="D19" i="16"/>
  <c r="D21" i="16"/>
  <c r="D17" i="16"/>
  <c r="D33" i="16"/>
  <c r="D36" i="16"/>
  <c r="D31" i="16"/>
  <c r="D28" i="16"/>
  <c r="D34" i="16"/>
  <c r="D30" i="16"/>
  <c r="D35" i="16"/>
  <c r="D29" i="16"/>
  <c r="D32" i="16"/>
  <c r="D27" i="16"/>
  <c r="D96" i="16"/>
  <c r="D95" i="16"/>
  <c r="D88" i="16"/>
  <c r="D92" i="16"/>
  <c r="D89" i="16"/>
  <c r="D93" i="16"/>
  <c r="D87" i="16"/>
  <c r="D94" i="16"/>
  <c r="D90" i="16"/>
  <c r="D91" i="16"/>
  <c r="D52" i="16"/>
  <c r="D55" i="16"/>
  <c r="D57" i="16"/>
  <c r="D54" i="16"/>
  <c r="D58" i="16"/>
  <c r="D60" i="16"/>
  <c r="D53" i="16"/>
  <c r="D51" i="16"/>
  <c r="D56" i="16"/>
  <c r="D59" i="16"/>
  <c r="D758" i="25"/>
  <c r="D755" i="25"/>
  <c r="D760" i="25"/>
  <c r="D756" i="25"/>
  <c r="D754" i="25"/>
  <c r="E753" i="25"/>
  <c r="D763" i="25"/>
  <c r="D761" i="25"/>
  <c r="D759" i="25"/>
  <c r="D757" i="25"/>
  <c r="D762" i="25"/>
  <c r="D763" i="24"/>
  <c r="D761" i="24"/>
  <c r="D759" i="24"/>
  <c r="D757" i="24"/>
  <c r="E753" i="24"/>
  <c r="D756" i="24"/>
  <c r="D754" i="24"/>
  <c r="D755" i="24"/>
  <c r="D762" i="24"/>
  <c r="D760" i="24"/>
  <c r="D758" i="24"/>
  <c r="D756" i="20"/>
  <c r="D754" i="20"/>
  <c r="D761" i="20"/>
  <c r="D763" i="20"/>
  <c r="D758" i="20"/>
  <c r="D755" i="20"/>
  <c r="D760" i="20"/>
  <c r="D762" i="20"/>
  <c r="D759" i="20"/>
  <c r="D757" i="20"/>
  <c r="E753" i="20"/>
  <c r="D763" i="22"/>
  <c r="D761" i="22"/>
  <c r="D759" i="22"/>
  <c r="D757" i="22"/>
  <c r="D762" i="22"/>
  <c r="D754" i="22"/>
  <c r="D758" i="22"/>
  <c r="D755" i="22"/>
  <c r="D760" i="22"/>
  <c r="E753" i="22"/>
  <c r="D756" i="22"/>
  <c r="D760" i="23"/>
  <c r="D758" i="23"/>
  <c r="D756" i="23"/>
  <c r="D754" i="23"/>
  <c r="D763" i="23"/>
  <c r="D762" i="23"/>
  <c r="D761" i="23"/>
  <c r="D755" i="23"/>
  <c r="D759" i="23"/>
  <c r="D757" i="23"/>
  <c r="E753" i="23"/>
  <c r="D763" i="18"/>
  <c r="D761" i="18"/>
  <c r="D759" i="18"/>
  <c r="E753" i="18"/>
  <c r="D762" i="18"/>
  <c r="D758" i="18"/>
  <c r="D760" i="18"/>
  <c r="D757" i="18"/>
  <c r="D755" i="18"/>
  <c r="D756" i="18"/>
  <c r="D754" i="18"/>
  <c r="D758" i="17"/>
  <c r="D756" i="17"/>
  <c r="D754" i="17"/>
  <c r="D763" i="17"/>
  <c r="D761" i="17"/>
  <c r="D759" i="17"/>
  <c r="D757" i="17"/>
  <c r="D760" i="17"/>
  <c r="D755" i="17"/>
  <c r="D762" i="17"/>
  <c r="E753" i="17"/>
  <c r="D753" i="10"/>
  <c r="D752" i="10" s="1"/>
  <c r="S27" i="7"/>
  <c r="Q16" i="7"/>
  <c r="Q11" i="7"/>
  <c r="T27" i="7"/>
  <c r="T22" i="7"/>
  <c r="S17" i="7"/>
  <c r="Q26" i="7"/>
  <c r="T9" i="7"/>
  <c r="S23" i="7"/>
  <c r="Q27" i="7"/>
  <c r="Q15" i="7"/>
  <c r="T15" i="7"/>
  <c r="S11" i="7"/>
  <c r="Q17" i="7"/>
  <c r="S10" i="7"/>
  <c r="S22" i="7"/>
  <c r="Q22" i="7"/>
  <c r="Q10" i="7"/>
  <c r="T10" i="7"/>
  <c r="Q23" i="7"/>
  <c r="S15" i="7"/>
  <c r="S9" i="7"/>
  <c r="T11" i="7"/>
  <c r="T26" i="7"/>
  <c r="S26" i="7"/>
  <c r="T23" i="7"/>
  <c r="Q9" i="7"/>
  <c r="S16" i="7"/>
  <c r="T18" i="7" l="1"/>
  <c r="G212" i="16"/>
  <c r="G757" i="36"/>
  <c r="T12" i="7"/>
  <c r="E43" i="16"/>
  <c r="E41" i="16"/>
  <c r="E44" i="16"/>
  <c r="E42" i="16"/>
  <c r="E63" i="16"/>
  <c r="E46" i="16"/>
  <c r="E48" i="16"/>
  <c r="F753" i="19"/>
  <c r="F45" i="16" s="1"/>
  <c r="E762" i="19"/>
  <c r="E754" i="19"/>
  <c r="E758" i="19"/>
  <c r="E763" i="19"/>
  <c r="F753" i="21"/>
  <c r="F71" i="16" s="1"/>
  <c r="E757" i="19"/>
  <c r="E45" i="16"/>
  <c r="E47" i="16"/>
  <c r="H135" i="16"/>
  <c r="H138" i="16"/>
  <c r="H143" i="16"/>
  <c r="H137" i="16"/>
  <c r="H136" i="16"/>
  <c r="H141" i="16"/>
  <c r="H139" i="16"/>
  <c r="H140" i="16"/>
  <c r="H142" i="16"/>
  <c r="H144" i="16"/>
  <c r="E761" i="21"/>
  <c r="F236" i="16"/>
  <c r="F234" i="16"/>
  <c r="F238" i="16"/>
  <c r="F235" i="16"/>
  <c r="F237" i="16"/>
  <c r="F233" i="16"/>
  <c r="F240" i="16"/>
  <c r="F232" i="16"/>
  <c r="F239" i="16"/>
  <c r="F231" i="16"/>
  <c r="E756" i="21"/>
  <c r="F131" i="16"/>
  <c r="F132" i="16"/>
  <c r="F128" i="16"/>
  <c r="F127" i="16"/>
  <c r="F129" i="16"/>
  <c r="F126" i="16"/>
  <c r="F124" i="16"/>
  <c r="F130" i="16"/>
  <c r="F125" i="16"/>
  <c r="F123" i="16"/>
  <c r="F168" i="16"/>
  <c r="F163" i="16"/>
  <c r="F167" i="16"/>
  <c r="F165" i="16"/>
  <c r="F166" i="16"/>
  <c r="F164" i="16"/>
  <c r="F162" i="16"/>
  <c r="F161" i="16"/>
  <c r="F160" i="16"/>
  <c r="F159" i="16"/>
  <c r="H213" i="16"/>
  <c r="H207" i="16"/>
  <c r="H212" i="16"/>
  <c r="H208" i="16"/>
  <c r="H209" i="16"/>
  <c r="H214" i="16"/>
  <c r="H215" i="16"/>
  <c r="H210" i="16"/>
  <c r="H211" i="16"/>
  <c r="H216" i="16"/>
  <c r="F156" i="16"/>
  <c r="F154" i="16"/>
  <c r="F148" i="16"/>
  <c r="F153" i="16"/>
  <c r="F149" i="16"/>
  <c r="F151" i="16"/>
  <c r="F155" i="16"/>
  <c r="F152" i="16"/>
  <c r="F150" i="16"/>
  <c r="F147" i="16"/>
  <c r="F190" i="16"/>
  <c r="F188" i="16"/>
  <c r="F192" i="16"/>
  <c r="F184" i="16"/>
  <c r="F186" i="16"/>
  <c r="F185" i="16"/>
  <c r="F191" i="16"/>
  <c r="F189" i="16"/>
  <c r="F187" i="16"/>
  <c r="F183" i="16"/>
  <c r="G180" i="16"/>
  <c r="G172" i="16"/>
  <c r="G175" i="16"/>
  <c r="G177" i="16"/>
  <c r="G179" i="16"/>
  <c r="G174" i="16"/>
  <c r="G173" i="16"/>
  <c r="G178" i="16"/>
  <c r="G176" i="16"/>
  <c r="G171" i="16"/>
  <c r="H223" i="16"/>
  <c r="H222" i="16"/>
  <c r="H220" i="16"/>
  <c r="H227" i="16"/>
  <c r="H226" i="16"/>
  <c r="H225" i="16"/>
  <c r="H221" i="16"/>
  <c r="H228" i="16"/>
  <c r="H219" i="16"/>
  <c r="H224" i="16"/>
  <c r="G203" i="16"/>
  <c r="G204" i="16"/>
  <c r="G201" i="16"/>
  <c r="G199" i="16"/>
  <c r="G196" i="16"/>
  <c r="G202" i="16"/>
  <c r="G200" i="16"/>
  <c r="G198" i="16"/>
  <c r="G197" i="16"/>
  <c r="G195" i="16"/>
  <c r="U19" i="7"/>
  <c r="U25" i="7" s="1"/>
  <c r="U28" i="7" s="1"/>
  <c r="T24" i="7"/>
  <c r="S24" i="7"/>
  <c r="S12" i="7"/>
  <c r="S18" i="7"/>
  <c r="Q12" i="7"/>
  <c r="Q24" i="7"/>
  <c r="Q18" i="7"/>
  <c r="T19" i="7"/>
  <c r="N19" i="7"/>
  <c r="N25" i="7" s="1"/>
  <c r="N28" i="7" s="1"/>
  <c r="E759" i="19"/>
  <c r="E755" i="19"/>
  <c r="E40" i="16"/>
  <c r="E68" i="16"/>
  <c r="E39" i="16"/>
  <c r="E752" i="21"/>
  <c r="E763" i="21"/>
  <c r="E757" i="21"/>
  <c r="E755" i="21"/>
  <c r="E65" i="16"/>
  <c r="E754" i="21"/>
  <c r="E761" i="19"/>
  <c r="E758" i="21"/>
  <c r="E72" i="16"/>
  <c r="E759" i="21"/>
  <c r="E64" i="16"/>
  <c r="E756" i="19"/>
  <c r="E760" i="21"/>
  <c r="E66" i="16"/>
  <c r="E760" i="19"/>
  <c r="E762" i="21"/>
  <c r="E67" i="16"/>
  <c r="E71" i="16"/>
  <c r="E69" i="16"/>
  <c r="F763" i="38"/>
  <c r="F752" i="38"/>
  <c r="F761" i="38"/>
  <c r="F757" i="38"/>
  <c r="F759" i="38"/>
  <c r="G753" i="38"/>
  <c r="F762" i="38"/>
  <c r="F760" i="38"/>
  <c r="F756" i="38"/>
  <c r="F755" i="38"/>
  <c r="F758" i="38"/>
  <c r="F754" i="38"/>
  <c r="H761" i="37"/>
  <c r="H759" i="37"/>
  <c r="I753" i="37"/>
  <c r="H754" i="37"/>
  <c r="H756" i="37"/>
  <c r="H758" i="37"/>
  <c r="H752" i="37"/>
  <c r="H755" i="37"/>
  <c r="H760" i="37"/>
  <c r="H757" i="37"/>
  <c r="H763" i="37"/>
  <c r="H762" i="37"/>
  <c r="H762" i="36"/>
  <c r="I753" i="36"/>
  <c r="H763" i="36"/>
  <c r="H752" i="36"/>
  <c r="H758" i="36"/>
  <c r="H761" i="36"/>
  <c r="H756" i="36"/>
  <c r="H755" i="36"/>
  <c r="H760" i="36"/>
  <c r="H754" i="36"/>
  <c r="H759" i="36"/>
  <c r="H757" i="36"/>
  <c r="G762" i="35"/>
  <c r="G754" i="35"/>
  <c r="G763" i="35"/>
  <c r="G761" i="35"/>
  <c r="G759" i="35"/>
  <c r="G757" i="35"/>
  <c r="G755" i="35"/>
  <c r="G760" i="35"/>
  <c r="G752" i="35"/>
  <c r="G756" i="35"/>
  <c r="G758" i="35"/>
  <c r="H753" i="35"/>
  <c r="G762" i="33"/>
  <c r="G763" i="33"/>
  <c r="G752" i="33"/>
  <c r="G754" i="33"/>
  <c r="G760" i="33"/>
  <c r="G761" i="33"/>
  <c r="G758" i="33"/>
  <c r="G755" i="33"/>
  <c r="G757" i="33"/>
  <c r="H753" i="33"/>
  <c r="G756" i="33"/>
  <c r="G759" i="33"/>
  <c r="F763" i="34"/>
  <c r="F752" i="34"/>
  <c r="F755" i="34"/>
  <c r="F758" i="34"/>
  <c r="G753" i="34"/>
  <c r="F762" i="34"/>
  <c r="F757" i="34"/>
  <c r="F761" i="34"/>
  <c r="F759" i="34"/>
  <c r="F756" i="34"/>
  <c r="F760" i="34"/>
  <c r="F754" i="34"/>
  <c r="F759" i="32"/>
  <c r="F762" i="32"/>
  <c r="G753" i="32"/>
  <c r="F757" i="32"/>
  <c r="F755" i="32"/>
  <c r="F758" i="32"/>
  <c r="F760" i="32"/>
  <c r="F756" i="32"/>
  <c r="F763" i="32"/>
  <c r="F752" i="32"/>
  <c r="F761" i="32"/>
  <c r="F754" i="32"/>
  <c r="H761" i="30"/>
  <c r="H759" i="30"/>
  <c r="H760" i="30"/>
  <c r="I753" i="30"/>
  <c r="H756" i="30"/>
  <c r="H758" i="30"/>
  <c r="H757" i="30"/>
  <c r="H762" i="30"/>
  <c r="H754" i="30"/>
  <c r="H755" i="30"/>
  <c r="H763" i="30"/>
  <c r="H752" i="30"/>
  <c r="F763" i="31"/>
  <c r="F752" i="31"/>
  <c r="F760" i="31"/>
  <c r="F755" i="31"/>
  <c r="F757" i="31"/>
  <c r="F759" i="31"/>
  <c r="F756" i="31"/>
  <c r="F758" i="31"/>
  <c r="F762" i="31"/>
  <c r="F754" i="31"/>
  <c r="F761" i="31"/>
  <c r="G753" i="31"/>
  <c r="F763" i="29"/>
  <c r="F752" i="29"/>
  <c r="F762" i="29"/>
  <c r="F755" i="29"/>
  <c r="F759" i="29"/>
  <c r="F757" i="29"/>
  <c r="F761" i="29"/>
  <c r="F758" i="29"/>
  <c r="G753" i="29"/>
  <c r="F756" i="29"/>
  <c r="F754" i="29"/>
  <c r="F760" i="29"/>
  <c r="E752" i="23"/>
  <c r="E752" i="22"/>
  <c r="E752" i="24"/>
  <c r="E752" i="17"/>
  <c r="E752" i="20"/>
  <c r="F2" i="16"/>
  <c r="E1" i="16"/>
  <c r="E752" i="25"/>
  <c r="E752" i="18"/>
  <c r="F752" i="19"/>
  <c r="E19" i="16"/>
  <c r="E17" i="16"/>
  <c r="E22" i="16"/>
  <c r="E21" i="16"/>
  <c r="E23" i="16"/>
  <c r="E20" i="16"/>
  <c r="E16" i="16"/>
  <c r="E24" i="16"/>
  <c r="E18" i="16"/>
  <c r="E15" i="16"/>
  <c r="E60" i="16"/>
  <c r="E57" i="16"/>
  <c r="E59" i="16"/>
  <c r="E54" i="16"/>
  <c r="E58" i="16"/>
  <c r="E53" i="16"/>
  <c r="E56" i="16"/>
  <c r="E52" i="16"/>
  <c r="E55" i="16"/>
  <c r="E51" i="16"/>
  <c r="F43" i="16"/>
  <c r="F48" i="16"/>
  <c r="E87" i="16"/>
  <c r="E88" i="16"/>
  <c r="E94" i="16"/>
  <c r="E89" i="16"/>
  <c r="E93" i="16"/>
  <c r="E96" i="16"/>
  <c r="E92" i="16"/>
  <c r="E95" i="16"/>
  <c r="E91" i="16"/>
  <c r="E90" i="16"/>
  <c r="E99" i="16"/>
  <c r="E104" i="16"/>
  <c r="E106" i="16"/>
  <c r="E103" i="16"/>
  <c r="E107" i="16"/>
  <c r="E100" i="16"/>
  <c r="E105" i="16"/>
  <c r="E108" i="16"/>
  <c r="E101" i="16"/>
  <c r="E102" i="16"/>
  <c r="E117" i="16"/>
  <c r="E118" i="16"/>
  <c r="E120" i="16"/>
  <c r="E115" i="16"/>
  <c r="E113" i="16"/>
  <c r="E111" i="16"/>
  <c r="E116" i="16"/>
  <c r="E112" i="16"/>
  <c r="E119" i="16"/>
  <c r="E114" i="16"/>
  <c r="E82" i="16"/>
  <c r="E77" i="16"/>
  <c r="E83" i="16"/>
  <c r="E76" i="16"/>
  <c r="E84" i="16"/>
  <c r="E79" i="16"/>
  <c r="E80" i="16"/>
  <c r="E75" i="16"/>
  <c r="E81" i="16"/>
  <c r="E78" i="16"/>
  <c r="E30" i="16"/>
  <c r="E33" i="16"/>
  <c r="E35" i="16"/>
  <c r="E28" i="16"/>
  <c r="E36" i="16"/>
  <c r="E29" i="16"/>
  <c r="E32" i="16"/>
  <c r="E31" i="16"/>
  <c r="E34" i="16"/>
  <c r="E27" i="16"/>
  <c r="E761" i="24"/>
  <c r="E759" i="24"/>
  <c r="E757" i="24"/>
  <c r="E756" i="24"/>
  <c r="E755" i="24"/>
  <c r="F753" i="24"/>
  <c r="E754" i="24"/>
  <c r="E762" i="24"/>
  <c r="E760" i="24"/>
  <c r="E758" i="24"/>
  <c r="E763" i="24"/>
  <c r="E760" i="25"/>
  <c r="E754" i="25"/>
  <c r="E758" i="25"/>
  <c r="E759" i="25"/>
  <c r="F753" i="25"/>
  <c r="E756" i="25"/>
  <c r="E763" i="25"/>
  <c r="E761" i="25"/>
  <c r="E757" i="25"/>
  <c r="E755" i="25"/>
  <c r="E762" i="25"/>
  <c r="E760" i="23"/>
  <c r="E758" i="23"/>
  <c r="E754" i="23"/>
  <c r="E756" i="23"/>
  <c r="E763" i="23"/>
  <c r="E762" i="23"/>
  <c r="E761" i="23"/>
  <c r="E755" i="23"/>
  <c r="E757" i="23"/>
  <c r="E759" i="23"/>
  <c r="F753" i="23"/>
  <c r="F752" i="23" s="1"/>
  <c r="E754" i="20"/>
  <c r="E763" i="20"/>
  <c r="E761" i="20"/>
  <c r="E759" i="20"/>
  <c r="E758" i="20"/>
  <c r="E755" i="20"/>
  <c r="E762" i="20"/>
  <c r="F753" i="20"/>
  <c r="F752" i="20" s="1"/>
  <c r="E760" i="20"/>
  <c r="E757" i="20"/>
  <c r="E756" i="20"/>
  <c r="E761" i="22"/>
  <c r="E759" i="22"/>
  <c r="E757" i="22"/>
  <c r="E762" i="22"/>
  <c r="E763" i="22"/>
  <c r="E754" i="22"/>
  <c r="E758" i="22"/>
  <c r="E755" i="22"/>
  <c r="E760" i="22"/>
  <c r="F753" i="22"/>
  <c r="E756" i="22"/>
  <c r="E761" i="18"/>
  <c r="E759" i="18"/>
  <c r="E760" i="18"/>
  <c r="E758" i="18"/>
  <c r="E757" i="18"/>
  <c r="E755" i="18"/>
  <c r="F753" i="18"/>
  <c r="E762" i="18"/>
  <c r="E763" i="18"/>
  <c r="E756" i="18"/>
  <c r="E754" i="18"/>
  <c r="F756" i="19"/>
  <c r="F761" i="19"/>
  <c r="F754" i="19"/>
  <c r="G753" i="19"/>
  <c r="F762" i="19"/>
  <c r="F760" i="19"/>
  <c r="E760" i="17"/>
  <c r="E756" i="17"/>
  <c r="E754" i="17"/>
  <c r="E763" i="17"/>
  <c r="E761" i="17"/>
  <c r="E759" i="17"/>
  <c r="E757" i="17"/>
  <c r="E758" i="17"/>
  <c r="E755" i="17"/>
  <c r="E762" i="17"/>
  <c r="F753" i="17"/>
  <c r="E753" i="10"/>
  <c r="E752" i="10" s="1"/>
  <c r="O22" i="7"/>
  <c r="M26" i="7"/>
  <c r="R27" i="7"/>
  <c r="M15" i="7"/>
  <c r="V9" i="7"/>
  <c r="O26" i="7"/>
  <c r="R10" i="7"/>
  <c r="P15" i="7"/>
  <c r="V26" i="7"/>
  <c r="P17" i="7"/>
  <c r="O16" i="7"/>
  <c r="R22" i="7"/>
  <c r="P9" i="7"/>
  <c r="V27" i="7"/>
  <c r="R11" i="7"/>
  <c r="R17" i="7"/>
  <c r="V17" i="7"/>
  <c r="M10" i="7"/>
  <c r="M9" i="7"/>
  <c r="M17" i="7"/>
  <c r="O23" i="7"/>
  <c r="O10" i="7"/>
  <c r="R9" i="7"/>
  <c r="O9" i="7"/>
  <c r="R26" i="7"/>
  <c r="P16" i="7"/>
  <c r="V11" i="7"/>
  <c r="V15" i="7"/>
  <c r="P11" i="7"/>
  <c r="P23" i="7"/>
  <c r="O27" i="7"/>
  <c r="P27" i="7"/>
  <c r="V23" i="7"/>
  <c r="O17" i="7"/>
  <c r="R15" i="7"/>
  <c r="R16" i="7"/>
  <c r="R23" i="7"/>
  <c r="V16" i="7"/>
  <c r="O15" i="7"/>
  <c r="M11" i="7"/>
  <c r="M16" i="7"/>
  <c r="P26" i="7"/>
  <c r="M27" i="7"/>
  <c r="V10" i="7"/>
  <c r="P22" i="7"/>
  <c r="V22" i="7"/>
  <c r="O11" i="7"/>
  <c r="M22" i="7"/>
  <c r="P10" i="7"/>
  <c r="M23" i="7"/>
  <c r="F757" i="19" l="1"/>
  <c r="F763" i="19"/>
  <c r="F758" i="19"/>
  <c r="F759" i="19"/>
  <c r="F41" i="16"/>
  <c r="F42" i="16"/>
  <c r="F47" i="16"/>
  <c r="F755" i="19"/>
  <c r="F44" i="16"/>
  <c r="F39" i="16"/>
  <c r="F40" i="16"/>
  <c r="F46" i="16"/>
  <c r="F755" i="21"/>
  <c r="F752" i="21"/>
  <c r="F68" i="16"/>
  <c r="F63" i="16"/>
  <c r="F72" i="16"/>
  <c r="F66" i="16"/>
  <c r="F65" i="16"/>
  <c r="F67" i="16"/>
  <c r="F70" i="16"/>
  <c r="F64" i="16"/>
  <c r="F69" i="16"/>
  <c r="F757" i="21"/>
  <c r="F763" i="21"/>
  <c r="F761" i="21"/>
  <c r="F756" i="21"/>
  <c r="F759" i="21"/>
  <c r="F754" i="21"/>
  <c r="G753" i="21"/>
  <c r="G72" i="16" s="1"/>
  <c r="F758" i="21"/>
  <c r="F760" i="21"/>
  <c r="F762" i="21"/>
  <c r="G190" i="16"/>
  <c r="G184" i="16"/>
  <c r="G185" i="16"/>
  <c r="G192" i="16"/>
  <c r="G187" i="16"/>
  <c r="G186" i="16"/>
  <c r="G189" i="16"/>
  <c r="G191" i="16"/>
  <c r="G188" i="16"/>
  <c r="G183" i="16"/>
  <c r="H172" i="16"/>
  <c r="H177" i="16"/>
  <c r="H171" i="16"/>
  <c r="H175" i="16"/>
  <c r="H180" i="16"/>
  <c r="H173" i="16"/>
  <c r="H179" i="16"/>
  <c r="H174" i="16"/>
  <c r="H178" i="16"/>
  <c r="H176" i="16"/>
  <c r="G164" i="16"/>
  <c r="G162" i="16"/>
  <c r="G166" i="16"/>
  <c r="G160" i="16"/>
  <c r="G167" i="16"/>
  <c r="G161" i="16"/>
  <c r="G165" i="16"/>
  <c r="G163" i="16"/>
  <c r="G168" i="16"/>
  <c r="G159" i="16"/>
  <c r="G127" i="16"/>
  <c r="G131" i="16"/>
  <c r="G129" i="16"/>
  <c r="G125" i="16"/>
  <c r="G132" i="16"/>
  <c r="G130" i="16"/>
  <c r="G128" i="16"/>
  <c r="G126" i="16"/>
  <c r="G124" i="16"/>
  <c r="G123" i="16"/>
  <c r="G239" i="16"/>
  <c r="G233" i="16"/>
  <c r="G232" i="16"/>
  <c r="G240" i="16"/>
  <c r="G236" i="16"/>
  <c r="G238" i="16"/>
  <c r="G237" i="16"/>
  <c r="G235" i="16"/>
  <c r="G234" i="16"/>
  <c r="G231" i="16"/>
  <c r="H199" i="16"/>
  <c r="H197" i="16"/>
  <c r="H202" i="16"/>
  <c r="H196" i="16"/>
  <c r="H201" i="16"/>
  <c r="H200" i="16"/>
  <c r="H195" i="16"/>
  <c r="H204" i="16"/>
  <c r="H203" i="16"/>
  <c r="H198" i="16"/>
  <c r="I207" i="16"/>
  <c r="I212" i="16"/>
  <c r="I211" i="16"/>
  <c r="I216" i="16"/>
  <c r="I208" i="16"/>
  <c r="I215" i="16"/>
  <c r="I214" i="16"/>
  <c r="I210" i="16"/>
  <c r="I213" i="16"/>
  <c r="I209" i="16"/>
  <c r="G153" i="16"/>
  <c r="G154" i="16"/>
  <c r="G155" i="16"/>
  <c r="G149" i="16"/>
  <c r="G152" i="16"/>
  <c r="G148" i="16"/>
  <c r="G150" i="16"/>
  <c r="G151" i="16"/>
  <c r="G156" i="16"/>
  <c r="G147" i="16"/>
  <c r="I139" i="16"/>
  <c r="I144" i="16"/>
  <c r="I138" i="16"/>
  <c r="I143" i="16"/>
  <c r="I142" i="16"/>
  <c r="I136" i="16"/>
  <c r="I141" i="16"/>
  <c r="I135" i="16"/>
  <c r="I137" i="16"/>
  <c r="I140" i="16"/>
  <c r="I222" i="16"/>
  <c r="I223" i="16"/>
  <c r="I221" i="16"/>
  <c r="I227" i="16"/>
  <c r="I219" i="16"/>
  <c r="I224" i="16"/>
  <c r="I228" i="16"/>
  <c r="I226" i="16"/>
  <c r="I220" i="16"/>
  <c r="I225" i="16"/>
  <c r="T25" i="7"/>
  <c r="T28" i="7" s="1"/>
  <c r="S19" i="7"/>
  <c r="S25" i="7" s="1"/>
  <c r="S28" i="7" s="1"/>
  <c r="P12" i="7"/>
  <c r="O18" i="7"/>
  <c r="P24" i="7"/>
  <c r="V12" i="7"/>
  <c r="O12" i="7"/>
  <c r="M12" i="7"/>
  <c r="V24" i="7"/>
  <c r="R24" i="7"/>
  <c r="M24" i="7"/>
  <c r="V18" i="7"/>
  <c r="O24" i="7"/>
  <c r="P18" i="7"/>
  <c r="M18" i="7"/>
  <c r="R18" i="7"/>
  <c r="R12" i="7"/>
  <c r="Q19" i="7"/>
  <c r="Q25" i="7" s="1"/>
  <c r="Q28" i="7" s="1"/>
  <c r="G763" i="38"/>
  <c r="G752" i="38"/>
  <c r="G761" i="38"/>
  <c r="G755" i="38"/>
  <c r="G757" i="38"/>
  <c r="G759" i="38"/>
  <c r="G760" i="38"/>
  <c r="G756" i="38"/>
  <c r="G762" i="38"/>
  <c r="G758" i="38"/>
  <c r="G754" i="38"/>
  <c r="H753" i="38"/>
  <c r="I757" i="36"/>
  <c r="I762" i="36"/>
  <c r="I760" i="36"/>
  <c r="J753" i="36"/>
  <c r="I755" i="36"/>
  <c r="I754" i="36"/>
  <c r="I761" i="36"/>
  <c r="I756" i="36"/>
  <c r="I759" i="36"/>
  <c r="I763" i="36"/>
  <c r="I752" i="36"/>
  <c r="I758" i="36"/>
  <c r="I761" i="37"/>
  <c r="I759" i="37"/>
  <c r="I754" i="37"/>
  <c r="I756" i="37"/>
  <c r="I757" i="37"/>
  <c r="I758" i="37"/>
  <c r="I752" i="37"/>
  <c r="I760" i="37"/>
  <c r="I755" i="37"/>
  <c r="I763" i="37"/>
  <c r="J753" i="37"/>
  <c r="I762" i="37"/>
  <c r="H762" i="35"/>
  <c r="H754" i="35"/>
  <c r="H756" i="35"/>
  <c r="H755" i="35"/>
  <c r="H759" i="35"/>
  <c r="H752" i="35"/>
  <c r="H760" i="35"/>
  <c r="H763" i="35"/>
  <c r="H761" i="35"/>
  <c r="H758" i="35"/>
  <c r="H757" i="35"/>
  <c r="I753" i="35"/>
  <c r="G760" i="32"/>
  <c r="G757" i="32"/>
  <c r="G755" i="32"/>
  <c r="G763" i="32"/>
  <c r="G761" i="32"/>
  <c r="G759" i="32"/>
  <c r="H753" i="32"/>
  <c r="G762" i="32"/>
  <c r="G752" i="32"/>
  <c r="G758" i="32"/>
  <c r="G756" i="32"/>
  <c r="G754" i="32"/>
  <c r="G763" i="34"/>
  <c r="G752" i="34"/>
  <c r="G755" i="34"/>
  <c r="G760" i="34"/>
  <c r="G758" i="34"/>
  <c r="G757" i="34"/>
  <c r="G762" i="34"/>
  <c r="H753" i="34"/>
  <c r="G756" i="34"/>
  <c r="G761" i="34"/>
  <c r="G759" i="34"/>
  <c r="G754" i="34"/>
  <c r="H759" i="33"/>
  <c r="H760" i="33"/>
  <c r="H754" i="33"/>
  <c r="H755" i="33"/>
  <c r="H752" i="33"/>
  <c r="H763" i="33"/>
  <c r="I753" i="33"/>
  <c r="H762" i="33"/>
  <c r="H758" i="33"/>
  <c r="H757" i="33"/>
  <c r="H761" i="33"/>
  <c r="H756" i="33"/>
  <c r="G763" i="31"/>
  <c r="G752" i="31"/>
  <c r="G760" i="31"/>
  <c r="G762" i="31"/>
  <c r="G757" i="31"/>
  <c r="G759" i="31"/>
  <c r="G756" i="31"/>
  <c r="G754" i="31"/>
  <c r="G758" i="31"/>
  <c r="G755" i="31"/>
  <c r="G761" i="31"/>
  <c r="H753" i="31"/>
  <c r="I756" i="30"/>
  <c r="I759" i="30"/>
  <c r="I757" i="30"/>
  <c r="I762" i="30"/>
  <c r="I761" i="30"/>
  <c r="I758" i="30"/>
  <c r="J753" i="30"/>
  <c r="I755" i="30"/>
  <c r="I760" i="30"/>
  <c r="I754" i="30"/>
  <c r="I763" i="30"/>
  <c r="I752" i="30"/>
  <c r="G763" i="29"/>
  <c r="G752" i="29"/>
  <c r="G761" i="29"/>
  <c r="G759" i="29"/>
  <c r="G757" i="29"/>
  <c r="G754" i="29"/>
  <c r="G758" i="29"/>
  <c r="G755" i="29"/>
  <c r="H753" i="29"/>
  <c r="G756" i="29"/>
  <c r="G760" i="29"/>
  <c r="G762" i="29"/>
  <c r="F752" i="18"/>
  <c r="F752" i="24"/>
  <c r="G2" i="16"/>
  <c r="F1" i="16"/>
  <c r="F752" i="22"/>
  <c r="G752" i="19"/>
  <c r="F752" i="25"/>
  <c r="F752" i="17"/>
  <c r="F31" i="16"/>
  <c r="F34" i="16"/>
  <c r="F33" i="16"/>
  <c r="F35" i="16"/>
  <c r="F30" i="16"/>
  <c r="F36" i="16"/>
  <c r="F29" i="16"/>
  <c r="F32" i="16"/>
  <c r="F27" i="16"/>
  <c r="F28" i="16"/>
  <c r="G44" i="16"/>
  <c r="G47" i="16"/>
  <c r="G39" i="16"/>
  <c r="G40" i="16"/>
  <c r="G41" i="16"/>
  <c r="G48" i="16"/>
  <c r="G45" i="16"/>
  <c r="G43" i="16"/>
  <c r="G46" i="16"/>
  <c r="G42" i="16"/>
  <c r="F53" i="16"/>
  <c r="F59" i="16"/>
  <c r="F56" i="16"/>
  <c r="F60" i="16"/>
  <c r="F51" i="16"/>
  <c r="F54" i="16"/>
  <c r="F58" i="16"/>
  <c r="F57" i="16"/>
  <c r="F52" i="16"/>
  <c r="F55" i="16"/>
  <c r="F21" i="16"/>
  <c r="F24" i="16"/>
  <c r="F22" i="16"/>
  <c r="F17" i="16"/>
  <c r="F18" i="16"/>
  <c r="F16" i="16"/>
  <c r="F20" i="16"/>
  <c r="F23" i="16"/>
  <c r="F19" i="16"/>
  <c r="F15" i="16"/>
  <c r="F95" i="16"/>
  <c r="F94" i="16"/>
  <c r="F88" i="16"/>
  <c r="F91" i="16"/>
  <c r="F92" i="16"/>
  <c r="F89" i="16"/>
  <c r="F96" i="16"/>
  <c r="F87" i="16"/>
  <c r="F90" i="16"/>
  <c r="F93" i="16"/>
  <c r="F80" i="16"/>
  <c r="F79" i="16"/>
  <c r="F83" i="16"/>
  <c r="F82" i="16"/>
  <c r="F76" i="16"/>
  <c r="F75" i="16"/>
  <c r="F78" i="16"/>
  <c r="F81" i="16"/>
  <c r="F84" i="16"/>
  <c r="F77" i="16"/>
  <c r="F106" i="16"/>
  <c r="F108" i="16"/>
  <c r="F99" i="16"/>
  <c r="F103" i="16"/>
  <c r="F100" i="16"/>
  <c r="F102" i="16"/>
  <c r="F105" i="16"/>
  <c r="F101" i="16"/>
  <c r="F104" i="16"/>
  <c r="F107" i="16"/>
  <c r="F114" i="16"/>
  <c r="F112" i="16"/>
  <c r="F117" i="16"/>
  <c r="F111" i="16"/>
  <c r="F118" i="16"/>
  <c r="F120" i="16"/>
  <c r="F113" i="16"/>
  <c r="F116" i="16"/>
  <c r="F119" i="16"/>
  <c r="F115" i="16"/>
  <c r="F756" i="25"/>
  <c r="F758" i="25"/>
  <c r="F754" i="25"/>
  <c r="F761" i="25"/>
  <c r="F759" i="25"/>
  <c r="F763" i="25"/>
  <c r="F757" i="25"/>
  <c r="F755" i="25"/>
  <c r="G753" i="25"/>
  <c r="F762" i="25"/>
  <c r="F760" i="25"/>
  <c r="F761" i="24"/>
  <c r="F759" i="24"/>
  <c r="F757" i="24"/>
  <c r="F755" i="24"/>
  <c r="F762" i="24"/>
  <c r="F754" i="24"/>
  <c r="G753" i="24"/>
  <c r="G752" i="24" s="1"/>
  <c r="F760" i="24"/>
  <c r="F763" i="24"/>
  <c r="F758" i="24"/>
  <c r="F756" i="24"/>
  <c r="F761" i="22"/>
  <c r="F759" i="22"/>
  <c r="F757" i="22"/>
  <c r="F755" i="22"/>
  <c r="F762" i="22"/>
  <c r="F754" i="22"/>
  <c r="F760" i="22"/>
  <c r="G753" i="22"/>
  <c r="F756" i="22"/>
  <c r="F758" i="22"/>
  <c r="F763" i="22"/>
  <c r="F754" i="20"/>
  <c r="F763" i="20"/>
  <c r="F761" i="20"/>
  <c r="F759" i="20"/>
  <c r="F758" i="20"/>
  <c r="F755" i="20"/>
  <c r="G753" i="20"/>
  <c r="F762" i="20"/>
  <c r="F756" i="20"/>
  <c r="F760" i="20"/>
  <c r="F757" i="20"/>
  <c r="F758" i="23"/>
  <c r="F756" i="23"/>
  <c r="F754" i="23"/>
  <c r="F763" i="23"/>
  <c r="F762" i="23"/>
  <c r="F761" i="23"/>
  <c r="G753" i="23"/>
  <c r="F755" i="23"/>
  <c r="F760" i="23"/>
  <c r="F759" i="23"/>
  <c r="F757" i="23"/>
  <c r="G758" i="19"/>
  <c r="G754" i="19"/>
  <c r="G756" i="19"/>
  <c r="G757" i="19"/>
  <c r="G761" i="19"/>
  <c r="G759" i="19"/>
  <c r="H753" i="19"/>
  <c r="G763" i="19"/>
  <c r="G755" i="19"/>
  <c r="G762" i="19"/>
  <c r="G760" i="19"/>
  <c r="F761" i="18"/>
  <c r="F759" i="18"/>
  <c r="F757" i="18"/>
  <c r="G753" i="18"/>
  <c r="G752" i="18" s="1"/>
  <c r="F762" i="18"/>
  <c r="F756" i="18"/>
  <c r="F760" i="18"/>
  <c r="F758" i="18"/>
  <c r="F755" i="18"/>
  <c r="F754" i="18"/>
  <c r="F763" i="18"/>
  <c r="F756" i="17"/>
  <c r="F754" i="17"/>
  <c r="F763" i="17"/>
  <c r="F761" i="17"/>
  <c r="F759" i="17"/>
  <c r="F757" i="17"/>
  <c r="F755" i="17"/>
  <c r="F758" i="17"/>
  <c r="F762" i="17"/>
  <c r="F760" i="17"/>
  <c r="G753" i="17"/>
  <c r="F753" i="10"/>
  <c r="F752" i="10" s="1"/>
  <c r="G762" i="21" l="1"/>
  <c r="G755" i="21"/>
  <c r="G65" i="16"/>
  <c r="G757" i="21"/>
  <c r="G66" i="16"/>
  <c r="G754" i="21"/>
  <c r="G67" i="16"/>
  <c r="G64" i="16"/>
  <c r="G69" i="16"/>
  <c r="G763" i="21"/>
  <c r="G63" i="16"/>
  <c r="H753" i="21"/>
  <c r="H66" i="16" s="1"/>
  <c r="G71" i="16"/>
  <c r="G756" i="21"/>
  <c r="G68" i="16"/>
  <c r="G761" i="21"/>
  <c r="G70" i="16"/>
  <c r="G758" i="21"/>
  <c r="G760" i="21"/>
  <c r="G752" i="21"/>
  <c r="G759" i="21"/>
  <c r="J207" i="16"/>
  <c r="J213" i="16"/>
  <c r="J212" i="16"/>
  <c r="J211" i="16"/>
  <c r="J210" i="16"/>
  <c r="J216" i="16"/>
  <c r="J208" i="16"/>
  <c r="J209" i="16"/>
  <c r="J215" i="16"/>
  <c r="J214" i="16"/>
  <c r="H164" i="16"/>
  <c r="H159" i="16"/>
  <c r="H168" i="16"/>
  <c r="H167" i="16"/>
  <c r="H162" i="16"/>
  <c r="H161" i="16"/>
  <c r="H160" i="16"/>
  <c r="H166" i="16"/>
  <c r="H163" i="16"/>
  <c r="H165" i="16"/>
  <c r="J139" i="16"/>
  <c r="J144" i="16"/>
  <c r="J143" i="16"/>
  <c r="J142" i="16"/>
  <c r="J136" i="16"/>
  <c r="J141" i="16"/>
  <c r="J135" i="16"/>
  <c r="J138" i="16"/>
  <c r="J137" i="16"/>
  <c r="J140" i="16"/>
  <c r="I177" i="16"/>
  <c r="I171" i="16"/>
  <c r="I172" i="16"/>
  <c r="I176" i="16"/>
  <c r="I175" i="16"/>
  <c r="I180" i="16"/>
  <c r="I173" i="16"/>
  <c r="I179" i="16"/>
  <c r="I178" i="16"/>
  <c r="I174" i="16"/>
  <c r="J221" i="16"/>
  <c r="J219" i="16"/>
  <c r="J224" i="16"/>
  <c r="J223" i="16"/>
  <c r="J220" i="16"/>
  <c r="J228" i="16"/>
  <c r="J226" i="16"/>
  <c r="J225" i="16"/>
  <c r="J222" i="16"/>
  <c r="J227" i="16"/>
  <c r="H233" i="16"/>
  <c r="H238" i="16"/>
  <c r="H235" i="16"/>
  <c r="H234" i="16"/>
  <c r="H239" i="16"/>
  <c r="H231" i="16"/>
  <c r="H232" i="16"/>
  <c r="H240" i="16"/>
  <c r="H237" i="16"/>
  <c r="H236" i="16"/>
  <c r="I199" i="16"/>
  <c r="I197" i="16"/>
  <c r="I201" i="16"/>
  <c r="I195" i="16"/>
  <c r="I198" i="16"/>
  <c r="I203" i="16"/>
  <c r="I202" i="16"/>
  <c r="I196" i="16"/>
  <c r="I200" i="16"/>
  <c r="I204" i="16"/>
  <c r="H147" i="16"/>
  <c r="H156" i="16"/>
  <c r="H151" i="16"/>
  <c r="H148" i="16"/>
  <c r="H155" i="16"/>
  <c r="H154" i="16"/>
  <c r="H149" i="16"/>
  <c r="H152" i="16"/>
  <c r="H153" i="16"/>
  <c r="H150" i="16"/>
  <c r="H185" i="16"/>
  <c r="H190" i="16"/>
  <c r="H183" i="16"/>
  <c r="H188" i="16"/>
  <c r="H187" i="16"/>
  <c r="H186" i="16"/>
  <c r="H191" i="16"/>
  <c r="H184" i="16"/>
  <c r="H189" i="16"/>
  <c r="H192" i="16"/>
  <c r="H127" i="16"/>
  <c r="H132" i="16"/>
  <c r="H131" i="16"/>
  <c r="H130" i="16"/>
  <c r="H124" i="16"/>
  <c r="H123" i="16"/>
  <c r="H126" i="16"/>
  <c r="H129" i="16"/>
  <c r="H125" i="16"/>
  <c r="H128" i="16"/>
  <c r="R19" i="7"/>
  <c r="R25" i="7" s="1"/>
  <c r="R28" i="7" s="1"/>
  <c r="O19" i="7"/>
  <c r="O25" i="7" s="1"/>
  <c r="O28" i="7" s="1"/>
  <c r="M19" i="7"/>
  <c r="M25" i="7" s="1"/>
  <c r="M28" i="7" s="1"/>
  <c r="V19" i="7"/>
  <c r="V25" i="7" s="1"/>
  <c r="V28" i="7" s="1"/>
  <c r="P19" i="7"/>
  <c r="P25" i="7" s="1"/>
  <c r="P28" i="7" s="1"/>
  <c r="H761" i="38"/>
  <c r="I753" i="38"/>
  <c r="H757" i="38"/>
  <c r="H752" i="38"/>
  <c r="H759" i="38"/>
  <c r="H755" i="38"/>
  <c r="H762" i="38"/>
  <c r="H760" i="38"/>
  <c r="H756" i="38"/>
  <c r="H758" i="38"/>
  <c r="H763" i="38"/>
  <c r="H754" i="38"/>
  <c r="J759" i="37"/>
  <c r="J757" i="37"/>
  <c r="J761" i="37"/>
  <c r="J763" i="37"/>
  <c r="J760" i="37"/>
  <c r="J756" i="37"/>
  <c r="J762" i="37"/>
  <c r="J755" i="37"/>
  <c r="K753" i="37"/>
  <c r="J754" i="37"/>
  <c r="J758" i="37"/>
  <c r="J760" i="36"/>
  <c r="J758" i="36"/>
  <c r="K753" i="36"/>
  <c r="J762" i="36"/>
  <c r="J755" i="36"/>
  <c r="J759" i="36"/>
  <c r="J754" i="36"/>
  <c r="J763" i="36"/>
  <c r="J756" i="36"/>
  <c r="J761" i="36"/>
  <c r="J757" i="36"/>
  <c r="I760" i="35"/>
  <c r="I763" i="35"/>
  <c r="I752" i="35"/>
  <c r="I762" i="35"/>
  <c r="I759" i="35"/>
  <c r="I761" i="35"/>
  <c r="I755" i="35"/>
  <c r="I756" i="35"/>
  <c r="I758" i="35"/>
  <c r="I754" i="35"/>
  <c r="I757" i="35"/>
  <c r="J753" i="35"/>
  <c r="H757" i="32"/>
  <c r="H758" i="32"/>
  <c r="H763" i="32"/>
  <c r="H761" i="32"/>
  <c r="H759" i="32"/>
  <c r="H760" i="32"/>
  <c r="H755" i="32"/>
  <c r="H752" i="32"/>
  <c r="H754" i="32"/>
  <c r="H762" i="32"/>
  <c r="I753" i="32"/>
  <c r="J753" i="32" s="1"/>
  <c r="H756" i="32"/>
  <c r="H761" i="34"/>
  <c r="I753" i="34"/>
  <c r="H757" i="34"/>
  <c r="H763" i="34"/>
  <c r="H754" i="34"/>
  <c r="H760" i="34"/>
  <c r="H758" i="34"/>
  <c r="H755" i="34"/>
  <c r="H762" i="34"/>
  <c r="H752" i="34"/>
  <c r="H756" i="34"/>
  <c r="H759" i="34"/>
  <c r="I763" i="33"/>
  <c r="I758" i="33"/>
  <c r="I754" i="33"/>
  <c r="I756" i="33"/>
  <c r="J753" i="33"/>
  <c r="I759" i="33"/>
  <c r="I752" i="33"/>
  <c r="I760" i="33"/>
  <c r="I757" i="33"/>
  <c r="I762" i="33"/>
  <c r="I755" i="33"/>
  <c r="I761" i="33"/>
  <c r="J757" i="30"/>
  <c r="J755" i="30"/>
  <c r="K753" i="30"/>
  <c r="J754" i="30"/>
  <c r="J758" i="30"/>
  <c r="J756" i="30"/>
  <c r="J761" i="30"/>
  <c r="J763" i="30"/>
  <c r="J762" i="30"/>
  <c r="J760" i="30"/>
  <c r="J759" i="30"/>
  <c r="H761" i="31"/>
  <c r="H762" i="31"/>
  <c r="H759" i="31"/>
  <c r="H752" i="31"/>
  <c r="H760" i="31"/>
  <c r="H757" i="31"/>
  <c r="H754" i="31"/>
  <c r="H756" i="31"/>
  <c r="H763" i="31"/>
  <c r="H758" i="31"/>
  <c r="H755" i="31"/>
  <c r="I753" i="31"/>
  <c r="H761" i="29"/>
  <c r="H760" i="29"/>
  <c r="H757" i="29"/>
  <c r="H759" i="29"/>
  <c r="H758" i="29"/>
  <c r="H755" i="29"/>
  <c r="H754" i="29"/>
  <c r="H756" i="29"/>
  <c r="H762" i="29"/>
  <c r="H752" i="29"/>
  <c r="H763" i="29"/>
  <c r="I753" i="29"/>
  <c r="G752" i="17"/>
  <c r="H2" i="16"/>
  <c r="G1" i="16"/>
  <c r="G752" i="25"/>
  <c r="G752" i="22"/>
  <c r="H752" i="19"/>
  <c r="G752" i="23"/>
  <c r="G752" i="20"/>
  <c r="G95" i="16"/>
  <c r="G94" i="16"/>
  <c r="G87" i="16"/>
  <c r="G92" i="16"/>
  <c r="G91" i="16"/>
  <c r="G89" i="16"/>
  <c r="G96" i="16"/>
  <c r="G88" i="16"/>
  <c r="G90" i="16"/>
  <c r="G93" i="16"/>
  <c r="G102" i="16"/>
  <c r="G100" i="16"/>
  <c r="G108" i="16"/>
  <c r="G99" i="16"/>
  <c r="G105" i="16"/>
  <c r="G101" i="16"/>
  <c r="G104" i="16"/>
  <c r="G103" i="16"/>
  <c r="G107" i="16"/>
  <c r="G106" i="16"/>
  <c r="G59" i="16"/>
  <c r="G58" i="16"/>
  <c r="G56" i="16"/>
  <c r="G60" i="16"/>
  <c r="G51" i="16"/>
  <c r="G53" i="16"/>
  <c r="G54" i="16"/>
  <c r="G57" i="16"/>
  <c r="G52" i="16"/>
  <c r="G55" i="16"/>
  <c r="G28" i="16"/>
  <c r="G35" i="16"/>
  <c r="G30" i="16"/>
  <c r="G32" i="16"/>
  <c r="G36" i="16"/>
  <c r="G29" i="16"/>
  <c r="G33" i="16"/>
  <c r="G31" i="16"/>
  <c r="G34" i="16"/>
  <c r="G27" i="16"/>
  <c r="G112" i="16"/>
  <c r="G117" i="16"/>
  <c r="G119" i="16"/>
  <c r="G114" i="16"/>
  <c r="G120" i="16"/>
  <c r="G111" i="16"/>
  <c r="G113" i="16"/>
  <c r="G118" i="16"/>
  <c r="G116" i="16"/>
  <c r="G115" i="16"/>
  <c r="G80" i="16"/>
  <c r="G76" i="16"/>
  <c r="G83" i="16"/>
  <c r="G75" i="16"/>
  <c r="G79" i="16"/>
  <c r="G82" i="16"/>
  <c r="G81" i="16"/>
  <c r="G77" i="16"/>
  <c r="G84" i="16"/>
  <c r="G78" i="16"/>
  <c r="H41" i="16"/>
  <c r="H39" i="16"/>
  <c r="H47" i="16"/>
  <c r="H40" i="16"/>
  <c r="H42" i="16"/>
  <c r="H44" i="16"/>
  <c r="H48" i="16"/>
  <c r="H45" i="16"/>
  <c r="H43" i="16"/>
  <c r="H46" i="16"/>
  <c r="G23" i="16"/>
  <c r="G17" i="16"/>
  <c r="G21" i="16"/>
  <c r="G18" i="16"/>
  <c r="G16" i="16"/>
  <c r="G24" i="16"/>
  <c r="G20" i="16"/>
  <c r="G19" i="16"/>
  <c r="G22" i="16"/>
  <c r="G15" i="16"/>
  <c r="G759" i="24"/>
  <c r="G757" i="24"/>
  <c r="G755" i="24"/>
  <c r="H753" i="24"/>
  <c r="G762" i="24"/>
  <c r="G754" i="24"/>
  <c r="G763" i="24"/>
  <c r="G760" i="24"/>
  <c r="G758" i="24"/>
  <c r="G756" i="24"/>
  <c r="G761" i="24"/>
  <c r="G758" i="25"/>
  <c r="G759" i="25"/>
  <c r="G757" i="25"/>
  <c r="G756" i="25"/>
  <c r="G754" i="25"/>
  <c r="G763" i="25"/>
  <c r="G761" i="25"/>
  <c r="G755" i="25"/>
  <c r="H753" i="25"/>
  <c r="G762" i="25"/>
  <c r="G760" i="25"/>
  <c r="G758" i="23"/>
  <c r="G756" i="23"/>
  <c r="G763" i="23"/>
  <c r="G754" i="23"/>
  <c r="G761" i="23"/>
  <c r="G762" i="23"/>
  <c r="G755" i="23"/>
  <c r="G760" i="23"/>
  <c r="G759" i="23"/>
  <c r="G757" i="23"/>
  <c r="H753" i="23"/>
  <c r="G763" i="20"/>
  <c r="G761" i="20"/>
  <c r="G759" i="20"/>
  <c r="G755" i="20"/>
  <c r="G756" i="20"/>
  <c r="G758" i="20"/>
  <c r="G760" i="20"/>
  <c r="G757" i="20"/>
  <c r="G754" i="20"/>
  <c r="H753" i="20"/>
  <c r="G762" i="20"/>
  <c r="G759" i="22"/>
  <c r="G757" i="22"/>
  <c r="G755" i="22"/>
  <c r="H753" i="22"/>
  <c r="H752" i="22" s="1"/>
  <c r="G762" i="22"/>
  <c r="G754" i="22"/>
  <c r="G760" i="22"/>
  <c r="G756" i="22"/>
  <c r="G758" i="22"/>
  <c r="G761" i="22"/>
  <c r="G763" i="22"/>
  <c r="G759" i="18"/>
  <c r="G757" i="18"/>
  <c r="G762" i="18"/>
  <c r="G758" i="18"/>
  <c r="G756" i="18"/>
  <c r="G755" i="18"/>
  <c r="H753" i="18"/>
  <c r="H752" i="18" s="1"/>
  <c r="G760" i="18"/>
  <c r="G761" i="18"/>
  <c r="G763" i="18"/>
  <c r="G754" i="18"/>
  <c r="H756" i="19"/>
  <c r="H759" i="19"/>
  <c r="H754" i="19"/>
  <c r="H761" i="19"/>
  <c r="H757" i="19"/>
  <c r="I753" i="19"/>
  <c r="J753" i="19" s="1"/>
  <c r="H763" i="19"/>
  <c r="H755" i="19"/>
  <c r="H762" i="19"/>
  <c r="H760" i="19"/>
  <c r="H758" i="19"/>
  <c r="G758" i="17"/>
  <c r="G754" i="17"/>
  <c r="G763" i="17"/>
  <c r="G761" i="17"/>
  <c r="G759" i="17"/>
  <c r="G757" i="17"/>
  <c r="G755" i="17"/>
  <c r="H753" i="17"/>
  <c r="G756" i="17"/>
  <c r="G762" i="17"/>
  <c r="G760" i="17"/>
  <c r="G753" i="10"/>
  <c r="G752" i="10" s="1"/>
  <c r="J761" i="32" l="1"/>
  <c r="J760" i="32"/>
  <c r="J759" i="32"/>
  <c r="J758" i="32"/>
  <c r="J763" i="32"/>
  <c r="J762" i="32"/>
  <c r="J757" i="32"/>
  <c r="J756" i="32"/>
  <c r="J754" i="32"/>
  <c r="J755" i="32"/>
  <c r="J763" i="19"/>
  <c r="J760" i="19"/>
  <c r="J756" i="19"/>
  <c r="J755" i="19"/>
  <c r="J757" i="19"/>
  <c r="J758" i="19"/>
  <c r="J754" i="19"/>
  <c r="J759" i="19"/>
  <c r="J761" i="19"/>
  <c r="J762" i="19"/>
  <c r="H755" i="21"/>
  <c r="H757" i="21"/>
  <c r="H762" i="21"/>
  <c r="H754" i="21"/>
  <c r="H65" i="16"/>
  <c r="I753" i="21"/>
  <c r="I65" i="16" s="1"/>
  <c r="H72" i="16"/>
  <c r="H763" i="21"/>
  <c r="H759" i="21"/>
  <c r="H68" i="16"/>
  <c r="H63" i="16"/>
  <c r="H69" i="16"/>
  <c r="H71" i="16"/>
  <c r="H760" i="21"/>
  <c r="H756" i="21"/>
  <c r="H758" i="21"/>
  <c r="H761" i="21"/>
  <c r="H64" i="16"/>
  <c r="H752" i="21"/>
  <c r="H67" i="16"/>
  <c r="H70" i="16"/>
  <c r="J177" i="16"/>
  <c r="J171" i="16"/>
  <c r="J175" i="16"/>
  <c r="J180" i="16"/>
  <c r="J173" i="16"/>
  <c r="J179" i="16"/>
  <c r="J172" i="16"/>
  <c r="J174" i="16"/>
  <c r="J176" i="16"/>
  <c r="J178" i="16"/>
  <c r="I132" i="16"/>
  <c r="I126" i="16"/>
  <c r="I130" i="16"/>
  <c r="I125" i="16"/>
  <c r="I129" i="16"/>
  <c r="I128" i="16"/>
  <c r="I127" i="16"/>
  <c r="I131" i="16"/>
  <c r="I123" i="16"/>
  <c r="I124" i="16"/>
  <c r="I164" i="16"/>
  <c r="I159" i="16"/>
  <c r="I163" i="16"/>
  <c r="I167" i="16"/>
  <c r="I161" i="16"/>
  <c r="I166" i="16"/>
  <c r="I160" i="16"/>
  <c r="I165" i="16"/>
  <c r="I168" i="16"/>
  <c r="I162" i="16"/>
  <c r="J199" i="16"/>
  <c r="J197" i="16"/>
  <c r="J204" i="16"/>
  <c r="J196" i="16"/>
  <c r="J201" i="16"/>
  <c r="J195" i="16"/>
  <c r="J200" i="16"/>
  <c r="J202" i="16"/>
  <c r="J198" i="16"/>
  <c r="J203" i="16"/>
  <c r="K139" i="16"/>
  <c r="K138" i="16"/>
  <c r="K140" i="16"/>
  <c r="K142" i="16"/>
  <c r="K137" i="16"/>
  <c r="K141" i="16"/>
  <c r="K135" i="16"/>
  <c r="K144" i="16"/>
  <c r="K143" i="16"/>
  <c r="K136" i="16"/>
  <c r="K212" i="16"/>
  <c r="K210" i="16"/>
  <c r="K216" i="16"/>
  <c r="K208" i="16"/>
  <c r="K213" i="16"/>
  <c r="K209" i="16"/>
  <c r="K214" i="16"/>
  <c r="K211" i="16"/>
  <c r="K215" i="16"/>
  <c r="K207" i="16"/>
  <c r="K222" i="16"/>
  <c r="K221" i="16"/>
  <c r="K227" i="16"/>
  <c r="K219" i="16"/>
  <c r="K223" i="16"/>
  <c r="K228" i="16"/>
  <c r="K226" i="16"/>
  <c r="K220" i="16"/>
  <c r="K224" i="16"/>
  <c r="K225" i="16"/>
  <c r="I152" i="16"/>
  <c r="I147" i="16"/>
  <c r="I156" i="16"/>
  <c r="I151" i="16"/>
  <c r="I155" i="16"/>
  <c r="I150" i="16"/>
  <c r="I154" i="16"/>
  <c r="I148" i="16"/>
  <c r="I149" i="16"/>
  <c r="I153" i="16"/>
  <c r="I233" i="16"/>
  <c r="I238" i="16"/>
  <c r="I237" i="16"/>
  <c r="I231" i="16"/>
  <c r="I234" i="16"/>
  <c r="I235" i="16"/>
  <c r="I236" i="16"/>
  <c r="I239" i="16"/>
  <c r="I240" i="16"/>
  <c r="I232" i="16"/>
  <c r="I185" i="16"/>
  <c r="I190" i="16"/>
  <c r="I189" i="16"/>
  <c r="I188" i="16"/>
  <c r="I186" i="16"/>
  <c r="I184" i="16"/>
  <c r="I192" i="16"/>
  <c r="I183" i="16"/>
  <c r="I187" i="16"/>
  <c r="I191" i="16"/>
  <c r="I761" i="38"/>
  <c r="I759" i="38"/>
  <c r="I752" i="38"/>
  <c r="I763" i="38"/>
  <c r="I754" i="38"/>
  <c r="I760" i="38"/>
  <c r="I756" i="38"/>
  <c r="I762" i="38"/>
  <c r="I758" i="38"/>
  <c r="I755" i="38"/>
  <c r="I757" i="38"/>
  <c r="J753" i="38"/>
  <c r="K759" i="37"/>
  <c r="K757" i="37"/>
  <c r="K762" i="37"/>
  <c r="K761" i="37"/>
  <c r="K756" i="37"/>
  <c r="K763" i="37"/>
  <c r="K758" i="37"/>
  <c r="K755" i="37"/>
  <c r="K754" i="37"/>
  <c r="L753" i="37"/>
  <c r="K752" i="37"/>
  <c r="K760" i="37"/>
  <c r="K755" i="36"/>
  <c r="K758" i="36"/>
  <c r="K756" i="36"/>
  <c r="K762" i="36"/>
  <c r="K754" i="36"/>
  <c r="K757" i="36"/>
  <c r="K763" i="36"/>
  <c r="K760" i="36"/>
  <c r="K761" i="36"/>
  <c r="L753" i="36"/>
  <c r="K752" i="36"/>
  <c r="K759" i="36"/>
  <c r="K753" i="35"/>
  <c r="J762" i="35"/>
  <c r="J754" i="35"/>
  <c r="J759" i="35"/>
  <c r="J763" i="35"/>
  <c r="J755" i="35"/>
  <c r="J758" i="35"/>
  <c r="J757" i="35"/>
  <c r="J761" i="35"/>
  <c r="J756" i="35"/>
  <c r="J760" i="35"/>
  <c r="I756" i="32"/>
  <c r="I760" i="32"/>
  <c r="I755" i="32"/>
  <c r="I757" i="32"/>
  <c r="I752" i="32"/>
  <c r="I763" i="32"/>
  <c r="I759" i="32"/>
  <c r="I762" i="32"/>
  <c r="I754" i="32"/>
  <c r="I758" i="32"/>
  <c r="I761" i="32"/>
  <c r="I761" i="34"/>
  <c r="I758" i="34"/>
  <c r="I757" i="34"/>
  <c r="I763" i="34"/>
  <c r="I754" i="34"/>
  <c r="I755" i="34"/>
  <c r="I752" i="34"/>
  <c r="J753" i="34"/>
  <c r="I762" i="34"/>
  <c r="I756" i="34"/>
  <c r="I759" i="34"/>
  <c r="I760" i="34"/>
  <c r="J757" i="33"/>
  <c r="J763" i="33"/>
  <c r="J761" i="33"/>
  <c r="J756" i="33"/>
  <c r="J762" i="33"/>
  <c r="J760" i="33"/>
  <c r="J754" i="33"/>
  <c r="K753" i="33"/>
  <c r="J758" i="33"/>
  <c r="J759" i="33"/>
  <c r="J755" i="33"/>
  <c r="K754" i="30"/>
  <c r="K755" i="30"/>
  <c r="L753" i="30"/>
  <c r="K752" i="30"/>
  <c r="K756" i="30"/>
  <c r="K758" i="30"/>
  <c r="K761" i="30"/>
  <c r="K763" i="30"/>
  <c r="K760" i="30"/>
  <c r="K759" i="30"/>
  <c r="K757" i="30"/>
  <c r="K762" i="30"/>
  <c r="I761" i="31"/>
  <c r="I758" i="31"/>
  <c r="I754" i="31"/>
  <c r="I760" i="31"/>
  <c r="I757" i="31"/>
  <c r="I756" i="31"/>
  <c r="I759" i="31"/>
  <c r="I752" i="31"/>
  <c r="I763" i="31"/>
  <c r="I755" i="31"/>
  <c r="I762" i="31"/>
  <c r="J753" i="31"/>
  <c r="I761" i="29"/>
  <c r="I759" i="29"/>
  <c r="I763" i="29"/>
  <c r="I754" i="29"/>
  <c r="I755" i="29"/>
  <c r="I758" i="29"/>
  <c r="I757" i="29"/>
  <c r="I756" i="29"/>
  <c r="I762" i="29"/>
  <c r="J753" i="29"/>
  <c r="I760" i="29"/>
  <c r="I752" i="29"/>
  <c r="I2" i="16"/>
  <c r="H1" i="16"/>
  <c r="H752" i="24"/>
  <c r="H752" i="23"/>
  <c r="H752" i="25"/>
  <c r="H752" i="20"/>
  <c r="H752" i="17"/>
  <c r="I752" i="19"/>
  <c r="H115" i="16"/>
  <c r="H119" i="16"/>
  <c r="H116" i="16"/>
  <c r="H120" i="16"/>
  <c r="H111" i="16"/>
  <c r="H114" i="16"/>
  <c r="H118" i="16"/>
  <c r="H117" i="16"/>
  <c r="H113" i="16"/>
  <c r="H112" i="16"/>
  <c r="H76" i="16"/>
  <c r="H78" i="16"/>
  <c r="H79" i="16"/>
  <c r="H80" i="16"/>
  <c r="H82" i="16"/>
  <c r="H75" i="16"/>
  <c r="H83" i="16"/>
  <c r="H81" i="16"/>
  <c r="H77" i="16"/>
  <c r="H84" i="16"/>
  <c r="H29" i="16"/>
  <c r="H32" i="16"/>
  <c r="H27" i="16"/>
  <c r="H33" i="16"/>
  <c r="H36" i="16"/>
  <c r="H35" i="16"/>
  <c r="H31" i="16"/>
  <c r="H34" i="16"/>
  <c r="H30" i="16"/>
  <c r="H28" i="16"/>
  <c r="I72" i="16"/>
  <c r="I71" i="16"/>
  <c r="I70" i="16"/>
  <c r="I63" i="16"/>
  <c r="I67" i="16"/>
  <c r="I64" i="16"/>
  <c r="I66" i="16"/>
  <c r="I69" i="16"/>
  <c r="I68" i="16"/>
  <c r="H18" i="16"/>
  <c r="H16" i="16"/>
  <c r="H17" i="16"/>
  <c r="H24" i="16"/>
  <c r="H20" i="16"/>
  <c r="H23" i="16"/>
  <c r="H19" i="16"/>
  <c r="H15" i="16"/>
  <c r="H22" i="16"/>
  <c r="H21" i="16"/>
  <c r="H108" i="16"/>
  <c r="H107" i="16"/>
  <c r="H99" i="16"/>
  <c r="H101" i="16"/>
  <c r="H105" i="16"/>
  <c r="H102" i="16"/>
  <c r="H104" i="16"/>
  <c r="H103" i="16"/>
  <c r="H106" i="16"/>
  <c r="H100" i="16"/>
  <c r="H93" i="16"/>
  <c r="H92" i="16"/>
  <c r="H90" i="16"/>
  <c r="H87" i="16"/>
  <c r="H96" i="16"/>
  <c r="H91" i="16"/>
  <c r="H89" i="16"/>
  <c r="H88" i="16"/>
  <c r="H95" i="16"/>
  <c r="H94" i="16"/>
  <c r="I42" i="16"/>
  <c r="I45" i="16"/>
  <c r="I39" i="16"/>
  <c r="I41" i="16"/>
  <c r="I48" i="16"/>
  <c r="I44" i="16"/>
  <c r="I47" i="16"/>
  <c r="I46" i="16"/>
  <c r="I43" i="16"/>
  <c r="I40" i="16"/>
  <c r="H59" i="16"/>
  <c r="H51" i="16"/>
  <c r="H58" i="16"/>
  <c r="H57" i="16"/>
  <c r="H54" i="16"/>
  <c r="H53" i="16"/>
  <c r="H60" i="16"/>
  <c r="H52" i="16"/>
  <c r="H55" i="16"/>
  <c r="H56" i="16"/>
  <c r="H754" i="25"/>
  <c r="H759" i="25"/>
  <c r="H757" i="25"/>
  <c r="H756" i="25"/>
  <c r="H761" i="25"/>
  <c r="H758" i="25"/>
  <c r="H763" i="25"/>
  <c r="H755" i="25"/>
  <c r="I753" i="25"/>
  <c r="I752" i="25" s="1"/>
  <c r="H762" i="25"/>
  <c r="H760" i="25"/>
  <c r="H759" i="24"/>
  <c r="H757" i="24"/>
  <c r="H755" i="24"/>
  <c r="I753" i="24"/>
  <c r="I752" i="24" s="1"/>
  <c r="H760" i="24"/>
  <c r="H758" i="24"/>
  <c r="H761" i="24"/>
  <c r="H762" i="24"/>
  <c r="H763" i="24"/>
  <c r="H756" i="24"/>
  <c r="H754" i="24"/>
  <c r="H756" i="23"/>
  <c r="H754" i="23"/>
  <c r="H763" i="23"/>
  <c r="H761" i="23"/>
  <c r="H762" i="23"/>
  <c r="I753" i="23"/>
  <c r="I752" i="23" s="1"/>
  <c r="H755" i="23"/>
  <c r="H758" i="23"/>
  <c r="H759" i="23"/>
  <c r="H757" i="23"/>
  <c r="H760" i="23"/>
  <c r="H759" i="22"/>
  <c r="H757" i="22"/>
  <c r="H755" i="22"/>
  <c r="I753" i="22"/>
  <c r="H754" i="22"/>
  <c r="H762" i="22"/>
  <c r="H758" i="22"/>
  <c r="H760" i="22"/>
  <c r="H763" i="22"/>
  <c r="H761" i="22"/>
  <c r="H756" i="22"/>
  <c r="I760" i="21"/>
  <c r="I758" i="21"/>
  <c r="I756" i="21"/>
  <c r="I754" i="21"/>
  <c r="J753" i="21"/>
  <c r="I761" i="21"/>
  <c r="I763" i="21"/>
  <c r="I759" i="21"/>
  <c r="I755" i="21"/>
  <c r="I762" i="21"/>
  <c r="I757" i="21"/>
  <c r="H763" i="20"/>
  <c r="H761" i="20"/>
  <c r="H757" i="20"/>
  <c r="H759" i="20"/>
  <c r="H758" i="20"/>
  <c r="H755" i="20"/>
  <c r="H760" i="20"/>
  <c r="H754" i="20"/>
  <c r="I753" i="20"/>
  <c r="H762" i="20"/>
  <c r="H756" i="20"/>
  <c r="I756" i="19"/>
  <c r="I763" i="19"/>
  <c r="I761" i="19"/>
  <c r="I759" i="19"/>
  <c r="I755" i="19"/>
  <c r="I754" i="19"/>
  <c r="I757" i="19"/>
  <c r="I762" i="19"/>
  <c r="I760" i="19"/>
  <c r="I758" i="19"/>
  <c r="H759" i="18"/>
  <c r="H757" i="18"/>
  <c r="H755" i="18"/>
  <c r="I753" i="18"/>
  <c r="I752" i="18" s="1"/>
  <c r="H758" i="18"/>
  <c r="H754" i="18"/>
  <c r="H756" i="18"/>
  <c r="H762" i="18"/>
  <c r="H760" i="18"/>
  <c r="H763" i="18"/>
  <c r="H761" i="18"/>
  <c r="H754" i="17"/>
  <c r="H763" i="17"/>
  <c r="H761" i="17"/>
  <c r="H759" i="17"/>
  <c r="H757" i="17"/>
  <c r="H755" i="17"/>
  <c r="I753" i="17"/>
  <c r="H756" i="17"/>
  <c r="H762" i="17"/>
  <c r="H760" i="17"/>
  <c r="H758" i="17"/>
  <c r="H753" i="10"/>
  <c r="H752" i="10" s="1"/>
  <c r="I752" i="21" l="1"/>
  <c r="J152" i="16"/>
  <c r="J147" i="16"/>
  <c r="J156" i="16"/>
  <c r="J151" i="16"/>
  <c r="J155" i="16"/>
  <c r="J149" i="16"/>
  <c r="J154" i="16"/>
  <c r="J148" i="16"/>
  <c r="J150" i="16"/>
  <c r="J153" i="16"/>
  <c r="K177" i="16"/>
  <c r="K171" i="16"/>
  <c r="K176" i="16"/>
  <c r="K175" i="16"/>
  <c r="K180" i="16"/>
  <c r="K173" i="16"/>
  <c r="K179" i="16"/>
  <c r="K178" i="16"/>
  <c r="K172" i="16"/>
  <c r="K174" i="16"/>
  <c r="J164" i="16"/>
  <c r="J159" i="16"/>
  <c r="J167" i="16"/>
  <c r="J162" i="16"/>
  <c r="J166" i="16"/>
  <c r="J160" i="16"/>
  <c r="J163" i="16"/>
  <c r="J161" i="16"/>
  <c r="J165" i="16"/>
  <c r="J168" i="16"/>
  <c r="K197" i="16"/>
  <c r="K204" i="16"/>
  <c r="K196" i="16"/>
  <c r="K199" i="16"/>
  <c r="K201" i="16"/>
  <c r="K195" i="16"/>
  <c r="K200" i="16"/>
  <c r="K203" i="16"/>
  <c r="K198" i="16"/>
  <c r="K202" i="16"/>
  <c r="L211" i="16"/>
  <c r="L215" i="16"/>
  <c r="L210" i="16"/>
  <c r="L216" i="16"/>
  <c r="L208" i="16"/>
  <c r="L212" i="16"/>
  <c r="L209" i="16"/>
  <c r="L207" i="16"/>
  <c r="L214" i="16"/>
  <c r="L213" i="16"/>
  <c r="J238" i="16"/>
  <c r="J237" i="16"/>
  <c r="J231" i="16"/>
  <c r="J236" i="16"/>
  <c r="J234" i="16"/>
  <c r="J233" i="16"/>
  <c r="J239" i="16"/>
  <c r="J235" i="16"/>
  <c r="J240" i="16"/>
  <c r="J232" i="16"/>
  <c r="L139" i="16"/>
  <c r="L138" i="16"/>
  <c r="L137" i="16"/>
  <c r="L141" i="16"/>
  <c r="L135" i="16"/>
  <c r="L142" i="16"/>
  <c r="L136" i="16"/>
  <c r="L144" i="16"/>
  <c r="L143" i="16"/>
  <c r="L140" i="16"/>
  <c r="J185" i="16"/>
  <c r="J191" i="16"/>
  <c r="J190" i="16"/>
  <c r="J184" i="16"/>
  <c r="J183" i="16"/>
  <c r="J186" i="16"/>
  <c r="J192" i="16"/>
  <c r="J189" i="16"/>
  <c r="J188" i="16"/>
  <c r="J187" i="16"/>
  <c r="J127" i="16"/>
  <c r="J132" i="16"/>
  <c r="J126" i="16"/>
  <c r="J130" i="16"/>
  <c r="J129" i="16"/>
  <c r="J123" i="16"/>
  <c r="J124" i="16"/>
  <c r="J125" i="16"/>
  <c r="J131" i="16"/>
  <c r="J128" i="16"/>
  <c r="L222" i="16"/>
  <c r="L221" i="16"/>
  <c r="L228" i="16"/>
  <c r="L227" i="16"/>
  <c r="L219" i="16"/>
  <c r="L223" i="16"/>
  <c r="L226" i="16"/>
  <c r="L225" i="16"/>
  <c r="L224" i="16"/>
  <c r="L220" i="16"/>
  <c r="J759" i="38"/>
  <c r="J763" i="38"/>
  <c r="J754" i="38"/>
  <c r="J761" i="38"/>
  <c r="J760" i="38"/>
  <c r="J756" i="38"/>
  <c r="J755" i="38"/>
  <c r="J758" i="38"/>
  <c r="J762" i="38"/>
  <c r="K753" i="38"/>
  <c r="J757" i="38"/>
  <c r="M753" i="36"/>
  <c r="L756" i="36"/>
  <c r="L754" i="36"/>
  <c r="L763" i="36"/>
  <c r="L755" i="36"/>
  <c r="L757" i="36"/>
  <c r="L761" i="36"/>
  <c r="L760" i="36"/>
  <c r="L762" i="36"/>
  <c r="L752" i="36"/>
  <c r="L759" i="36"/>
  <c r="L758" i="36"/>
  <c r="L757" i="37"/>
  <c r="L755" i="37"/>
  <c r="L756" i="37"/>
  <c r="L758" i="37"/>
  <c r="M753" i="37"/>
  <c r="L761" i="37"/>
  <c r="L762" i="37"/>
  <c r="L759" i="37"/>
  <c r="L760" i="37"/>
  <c r="L752" i="37"/>
  <c r="L763" i="37"/>
  <c r="L754" i="37"/>
  <c r="K758" i="35"/>
  <c r="K761" i="35"/>
  <c r="K759" i="35"/>
  <c r="K757" i="35"/>
  <c r="K755" i="35"/>
  <c r="K754" i="35"/>
  <c r="L753" i="35"/>
  <c r="K760" i="35"/>
  <c r="K763" i="35"/>
  <c r="K762" i="35"/>
  <c r="K752" i="35"/>
  <c r="K756" i="35"/>
  <c r="J759" i="34"/>
  <c r="J756" i="34"/>
  <c r="J760" i="34"/>
  <c r="J762" i="34"/>
  <c r="K753" i="34"/>
  <c r="J755" i="34"/>
  <c r="J758" i="34"/>
  <c r="J761" i="34"/>
  <c r="J757" i="34"/>
  <c r="J763" i="34"/>
  <c r="J754" i="34"/>
  <c r="K753" i="32"/>
  <c r="K761" i="33"/>
  <c r="K759" i="33"/>
  <c r="K754" i="33"/>
  <c r="K756" i="33"/>
  <c r="K763" i="33"/>
  <c r="K752" i="33"/>
  <c r="K757" i="33"/>
  <c r="K760" i="33"/>
  <c r="L753" i="33"/>
  <c r="K762" i="33"/>
  <c r="K758" i="33"/>
  <c r="K755" i="33"/>
  <c r="L756" i="30"/>
  <c r="L754" i="30"/>
  <c r="L761" i="30"/>
  <c r="M753" i="30"/>
  <c r="L763" i="30"/>
  <c r="L758" i="30"/>
  <c r="L760" i="30"/>
  <c r="L755" i="30"/>
  <c r="L759" i="30"/>
  <c r="L752" i="30"/>
  <c r="L757" i="30"/>
  <c r="L762" i="30"/>
  <c r="J759" i="31"/>
  <c r="J756" i="31"/>
  <c r="J757" i="31"/>
  <c r="J754" i="31"/>
  <c r="J763" i="31"/>
  <c r="J760" i="31"/>
  <c r="J755" i="31"/>
  <c r="J761" i="31"/>
  <c r="K753" i="31"/>
  <c r="J758" i="31"/>
  <c r="J762" i="31"/>
  <c r="J759" i="29"/>
  <c r="J758" i="29"/>
  <c r="J761" i="29"/>
  <c r="J754" i="29"/>
  <c r="J755" i="29"/>
  <c r="J763" i="29"/>
  <c r="K753" i="29"/>
  <c r="J757" i="29"/>
  <c r="J756" i="29"/>
  <c r="J760" i="29"/>
  <c r="J762" i="29"/>
  <c r="J2" i="16"/>
  <c r="I1" i="16"/>
  <c r="I752" i="22"/>
  <c r="I752" i="17"/>
  <c r="I752" i="20"/>
  <c r="I32" i="16"/>
  <c r="I34" i="16"/>
  <c r="I33" i="16"/>
  <c r="I28" i="16"/>
  <c r="I29" i="16"/>
  <c r="I36" i="16"/>
  <c r="I35" i="16"/>
  <c r="I27" i="16"/>
  <c r="I30" i="16"/>
  <c r="I31" i="16"/>
  <c r="I78" i="16"/>
  <c r="I81" i="16"/>
  <c r="I79" i="16"/>
  <c r="I80" i="16"/>
  <c r="I75" i="16"/>
  <c r="I76" i="16"/>
  <c r="I83" i="16"/>
  <c r="I82" i="16"/>
  <c r="I77" i="16"/>
  <c r="I84" i="16"/>
  <c r="I108" i="16"/>
  <c r="I101" i="16"/>
  <c r="I100" i="16"/>
  <c r="I105" i="16"/>
  <c r="I104" i="16"/>
  <c r="I103" i="16"/>
  <c r="I106" i="16"/>
  <c r="I99" i="16"/>
  <c r="I107" i="16"/>
  <c r="I102" i="16"/>
  <c r="I20" i="16"/>
  <c r="I24" i="16"/>
  <c r="I19" i="16"/>
  <c r="I16" i="16"/>
  <c r="I23" i="16"/>
  <c r="I15" i="16"/>
  <c r="I18" i="16"/>
  <c r="I21" i="16"/>
  <c r="I22" i="16"/>
  <c r="I17" i="16"/>
  <c r="I113" i="16"/>
  <c r="I120" i="16"/>
  <c r="I119" i="16"/>
  <c r="I116" i="16"/>
  <c r="I118" i="16"/>
  <c r="I111" i="16"/>
  <c r="I114" i="16"/>
  <c r="I117" i="16"/>
  <c r="I112" i="16"/>
  <c r="I115" i="16"/>
  <c r="J39" i="16"/>
  <c r="J41" i="16"/>
  <c r="J43" i="16"/>
  <c r="J42" i="16"/>
  <c r="J44" i="16"/>
  <c r="J46" i="16"/>
  <c r="J45" i="16"/>
  <c r="J40" i="16"/>
  <c r="J48" i="16"/>
  <c r="J47" i="16"/>
  <c r="J72" i="16"/>
  <c r="J63" i="16"/>
  <c r="J69" i="16"/>
  <c r="J64" i="16"/>
  <c r="J70" i="16"/>
  <c r="J66" i="16"/>
  <c r="J65" i="16"/>
  <c r="J67" i="16"/>
  <c r="J68" i="16"/>
  <c r="J71" i="16"/>
  <c r="I57" i="16"/>
  <c r="I56" i="16"/>
  <c r="I59" i="16"/>
  <c r="I52" i="16"/>
  <c r="I58" i="16"/>
  <c r="I53" i="16"/>
  <c r="I55" i="16"/>
  <c r="I51" i="16"/>
  <c r="I54" i="16"/>
  <c r="I60" i="16"/>
  <c r="I93" i="16"/>
  <c r="I96" i="16"/>
  <c r="I90" i="16"/>
  <c r="I89" i="16"/>
  <c r="I91" i="16"/>
  <c r="I92" i="16"/>
  <c r="I88" i="16"/>
  <c r="I95" i="16"/>
  <c r="I94" i="16"/>
  <c r="I87" i="16"/>
  <c r="I757" i="24"/>
  <c r="I755" i="24"/>
  <c r="J753" i="24"/>
  <c r="I760" i="24"/>
  <c r="I762" i="24"/>
  <c r="I758" i="24"/>
  <c r="I763" i="24"/>
  <c r="I761" i="24"/>
  <c r="I756" i="24"/>
  <c r="I754" i="24"/>
  <c r="I759" i="24"/>
  <c r="I756" i="25"/>
  <c r="I755" i="25"/>
  <c r="I761" i="25"/>
  <c r="I754" i="25"/>
  <c r="I757" i="25"/>
  <c r="I758" i="25"/>
  <c r="I763" i="25"/>
  <c r="I759" i="25"/>
  <c r="J753" i="25"/>
  <c r="I762" i="25"/>
  <c r="I760" i="25"/>
  <c r="I761" i="20"/>
  <c r="I759" i="20"/>
  <c r="I757" i="20"/>
  <c r="I763" i="20"/>
  <c r="I760" i="20"/>
  <c r="I756" i="20"/>
  <c r="J753" i="20"/>
  <c r="J752" i="20" s="1"/>
  <c r="I762" i="20"/>
  <c r="I758" i="20"/>
  <c r="I755" i="20"/>
  <c r="I754" i="20"/>
  <c r="I756" i="23"/>
  <c r="I754" i="23"/>
  <c r="I761" i="23"/>
  <c r="I763" i="23"/>
  <c r="I759" i="23"/>
  <c r="I762" i="23"/>
  <c r="I755" i="23"/>
  <c r="I758" i="23"/>
  <c r="I757" i="23"/>
  <c r="I760" i="23"/>
  <c r="J753" i="23"/>
  <c r="I757" i="22"/>
  <c r="I755" i="22"/>
  <c r="J753" i="22"/>
  <c r="I762" i="22"/>
  <c r="I759" i="22"/>
  <c r="I756" i="22"/>
  <c r="I761" i="22"/>
  <c r="I763" i="22"/>
  <c r="I760" i="22"/>
  <c r="I754" i="22"/>
  <c r="I758" i="22"/>
  <c r="J758" i="21"/>
  <c r="J756" i="21"/>
  <c r="J754" i="21"/>
  <c r="J757" i="21"/>
  <c r="J761" i="21"/>
  <c r="K753" i="21"/>
  <c r="J763" i="21"/>
  <c r="J760" i="21"/>
  <c r="J762" i="21"/>
  <c r="J759" i="21"/>
  <c r="J755" i="21"/>
  <c r="I757" i="18"/>
  <c r="I755" i="18"/>
  <c r="J753" i="18"/>
  <c r="I762" i="18"/>
  <c r="I756" i="18"/>
  <c r="I754" i="18"/>
  <c r="I760" i="18"/>
  <c r="I758" i="18"/>
  <c r="I759" i="18"/>
  <c r="I763" i="18"/>
  <c r="I761" i="18"/>
  <c r="K753" i="19"/>
  <c r="I756" i="17"/>
  <c r="I763" i="17"/>
  <c r="I761" i="17"/>
  <c r="I759" i="17"/>
  <c r="I757" i="17"/>
  <c r="I755" i="17"/>
  <c r="J753" i="17"/>
  <c r="J752" i="17" s="1"/>
  <c r="I762" i="17"/>
  <c r="I754" i="17"/>
  <c r="I758" i="17"/>
  <c r="I760" i="17"/>
  <c r="I753" i="10"/>
  <c r="I752" i="10" s="1"/>
  <c r="L204" i="16" l="1"/>
  <c r="L203" i="16"/>
  <c r="L196" i="16"/>
  <c r="L201" i="16"/>
  <c r="L195" i="16"/>
  <c r="L199" i="16"/>
  <c r="L202" i="16"/>
  <c r="L198" i="16"/>
  <c r="L200" i="16"/>
  <c r="L197" i="16"/>
  <c r="M139" i="16"/>
  <c r="R139" i="16" s="1" a="1"/>
  <c r="R139" i="16" s="1"/>
  <c r="M138" i="16"/>
  <c r="R138" i="16" s="1" a="1"/>
  <c r="R138" i="16" s="1"/>
  <c r="M137" i="16"/>
  <c r="R137" i="16" s="1" a="1"/>
  <c r="R137" i="16" s="1"/>
  <c r="M141" i="16"/>
  <c r="R141" i="16" s="1" a="1"/>
  <c r="R141" i="16" s="1"/>
  <c r="M135" i="16"/>
  <c r="R135" i="16" s="1" a="1"/>
  <c r="R135" i="16" s="1"/>
  <c r="M140" i="16"/>
  <c r="R140" i="16" s="1" a="1"/>
  <c r="R140" i="16" s="1"/>
  <c r="M142" i="16"/>
  <c r="R142" i="16" s="1" a="1"/>
  <c r="R142" i="16" s="1"/>
  <c r="M144" i="16"/>
  <c r="R144" i="16" s="1" a="1"/>
  <c r="R144" i="16" s="1"/>
  <c r="M143" i="16"/>
  <c r="R143" i="16" s="1" a="1"/>
  <c r="R143" i="16" s="1"/>
  <c r="M136" i="16"/>
  <c r="R136" i="16" s="1" a="1"/>
  <c r="R136" i="16" s="1"/>
  <c r="L177" i="16"/>
  <c r="L171" i="16"/>
  <c r="L176" i="16"/>
  <c r="L175" i="16"/>
  <c r="L180" i="16"/>
  <c r="L179" i="16"/>
  <c r="L178" i="16"/>
  <c r="L173" i="16"/>
  <c r="L174" i="16"/>
  <c r="L172" i="16"/>
  <c r="M207" i="16"/>
  <c r="R207" i="16" s="1" a="1"/>
  <c r="R207" i="16" s="1"/>
  <c r="M212" i="16"/>
  <c r="R212" i="16" s="1" a="1"/>
  <c r="R212" i="16" s="1"/>
  <c r="M210" i="16"/>
  <c r="R210" i="16" s="1" a="1"/>
  <c r="R210" i="16" s="1"/>
  <c r="M208" i="16"/>
  <c r="R208" i="16" s="1" a="1"/>
  <c r="R208" i="16" s="1"/>
  <c r="M215" i="16"/>
  <c r="R215" i="16" s="1" a="1"/>
  <c r="R215" i="16" s="1"/>
  <c r="M209" i="16"/>
  <c r="R209" i="16" s="1" a="1"/>
  <c r="R209" i="16" s="1"/>
  <c r="M211" i="16"/>
  <c r="R211" i="16" s="1" a="1"/>
  <c r="R211" i="16" s="1"/>
  <c r="M213" i="16"/>
  <c r="R213" i="16" s="1" a="1"/>
  <c r="R213" i="16" s="1"/>
  <c r="M216" i="16"/>
  <c r="R216" i="16" s="1" a="1"/>
  <c r="R216" i="16" s="1"/>
  <c r="M214" i="16"/>
  <c r="R214" i="16" s="1" a="1"/>
  <c r="R214" i="16" s="1"/>
  <c r="K238" i="16"/>
  <c r="K231" i="16"/>
  <c r="K236" i="16"/>
  <c r="K234" i="16"/>
  <c r="K240" i="16"/>
  <c r="K233" i="16"/>
  <c r="K239" i="16"/>
  <c r="K232" i="16"/>
  <c r="K237" i="16"/>
  <c r="K235" i="16"/>
  <c r="K152" i="16"/>
  <c r="K147" i="16"/>
  <c r="K151" i="16"/>
  <c r="K155" i="16"/>
  <c r="K150" i="16"/>
  <c r="K149" i="16"/>
  <c r="K154" i="16"/>
  <c r="K148" i="16"/>
  <c r="K153" i="16"/>
  <c r="K156" i="16"/>
  <c r="K191" i="16"/>
  <c r="K190" i="16"/>
  <c r="K184" i="16"/>
  <c r="K183" i="16"/>
  <c r="K187" i="16"/>
  <c r="K186" i="16"/>
  <c r="K192" i="16"/>
  <c r="K188" i="16"/>
  <c r="K185" i="16"/>
  <c r="K189" i="16"/>
  <c r="K164" i="16"/>
  <c r="K159" i="16"/>
  <c r="K163" i="16"/>
  <c r="K167" i="16"/>
  <c r="K162" i="16"/>
  <c r="K166" i="16"/>
  <c r="K160" i="16"/>
  <c r="K161" i="16"/>
  <c r="K165" i="16"/>
  <c r="K168" i="16"/>
  <c r="M221" i="16"/>
  <c r="R221" i="16" s="1" a="1"/>
  <c r="R221" i="16" s="1"/>
  <c r="M228" i="16"/>
  <c r="R228" i="16" s="1" a="1"/>
  <c r="R228" i="16" s="1"/>
  <c r="M227" i="16"/>
  <c r="R227" i="16" s="1" a="1"/>
  <c r="R227" i="16" s="1"/>
  <c r="M219" i="16"/>
  <c r="R219" i="16" s="1" a="1"/>
  <c r="R219" i="16" s="1"/>
  <c r="M223" i="16"/>
  <c r="R223" i="16" s="1" a="1"/>
  <c r="R223" i="16" s="1"/>
  <c r="M226" i="16"/>
  <c r="R226" i="16" s="1" a="1"/>
  <c r="R226" i="16" s="1"/>
  <c r="M224" i="16"/>
  <c r="R224" i="16" s="1" a="1"/>
  <c r="R224" i="16" s="1"/>
  <c r="M222" i="16"/>
  <c r="R222" i="16" s="1" a="1"/>
  <c r="R222" i="16" s="1"/>
  <c r="M220" i="16"/>
  <c r="R220" i="16" s="1" a="1"/>
  <c r="R220" i="16" s="1"/>
  <c r="M225" i="16"/>
  <c r="R225" i="16" s="1" a="1"/>
  <c r="R225" i="16" s="1"/>
  <c r="K132" i="16"/>
  <c r="K126" i="16"/>
  <c r="K130" i="16"/>
  <c r="K125" i="16"/>
  <c r="K127" i="16"/>
  <c r="K129" i="16"/>
  <c r="K124" i="16"/>
  <c r="K128" i="16"/>
  <c r="K123" i="16"/>
  <c r="K131" i="16"/>
  <c r="K759" i="38"/>
  <c r="K757" i="38"/>
  <c r="K762" i="38"/>
  <c r="K763" i="38"/>
  <c r="K754" i="38"/>
  <c r="K756" i="38"/>
  <c r="K761" i="38"/>
  <c r="K752" i="38"/>
  <c r="K755" i="38"/>
  <c r="K758" i="38"/>
  <c r="L753" i="38"/>
  <c r="K760" i="38"/>
  <c r="L763" i="35"/>
  <c r="L761" i="35"/>
  <c r="L756" i="35"/>
  <c r="L754" i="35"/>
  <c r="L752" i="35"/>
  <c r="L759" i="35"/>
  <c r="L760" i="35"/>
  <c r="L758" i="35"/>
  <c r="L762" i="35"/>
  <c r="L755" i="35"/>
  <c r="L757" i="35"/>
  <c r="M753" i="35"/>
  <c r="M757" i="37"/>
  <c r="F769" i="37" s="1" a="1"/>
  <c r="F769" i="37" s="1"/>
  <c r="M755" i="37"/>
  <c r="F767" i="37" s="1" a="1"/>
  <c r="F767" i="37" s="1"/>
  <c r="M760" i="37"/>
  <c r="F772" i="37" s="1" a="1"/>
  <c r="F772" i="37" s="1"/>
  <c r="M763" i="37"/>
  <c r="F775" i="37" s="1" a="1"/>
  <c r="F775" i="37" s="1"/>
  <c r="M761" i="37"/>
  <c r="F773" i="37" s="1" a="1"/>
  <c r="F773" i="37" s="1"/>
  <c r="M754" i="37"/>
  <c r="F766" i="37" s="1" a="1"/>
  <c r="F766" i="37" s="1"/>
  <c r="M756" i="37"/>
  <c r="F768" i="37" s="1" a="1"/>
  <c r="F768" i="37" s="1"/>
  <c r="M762" i="37"/>
  <c r="F774" i="37" s="1" a="1"/>
  <c r="F774" i="37" s="1"/>
  <c r="M759" i="37"/>
  <c r="F771" i="37" s="1" a="1"/>
  <c r="F771" i="37" s="1"/>
  <c r="M752" i="37"/>
  <c r="M758" i="37"/>
  <c r="F770" i="37" s="1" a="1"/>
  <c r="F770" i="37" s="1"/>
  <c r="M754" i="36"/>
  <c r="F766" i="36" s="1" a="1"/>
  <c r="F766" i="36" s="1"/>
  <c r="M752" i="36"/>
  <c r="M761" i="36"/>
  <c r="F773" i="36" s="1" a="1"/>
  <c r="F773" i="36" s="1"/>
  <c r="M755" i="36"/>
  <c r="F767" i="36" s="1" a="1"/>
  <c r="F767" i="36" s="1"/>
  <c r="M757" i="36"/>
  <c r="F769" i="36" s="1" a="1"/>
  <c r="F769" i="36" s="1"/>
  <c r="M756" i="36"/>
  <c r="F768" i="36" s="1" a="1"/>
  <c r="F768" i="36" s="1"/>
  <c r="M762" i="36"/>
  <c r="F774" i="36" s="1" a="1"/>
  <c r="F774" i="36" s="1"/>
  <c r="M763" i="36"/>
  <c r="F775" i="36" s="1" a="1"/>
  <c r="F775" i="36" s="1"/>
  <c r="M760" i="36"/>
  <c r="F772" i="36" s="1" a="1"/>
  <c r="F772" i="36" s="1"/>
  <c r="M759" i="36"/>
  <c r="F771" i="36" s="1" a="1"/>
  <c r="F771" i="36" s="1"/>
  <c r="M758" i="36"/>
  <c r="F770" i="36" s="1" a="1"/>
  <c r="F770" i="36" s="1"/>
  <c r="L755" i="33"/>
  <c r="L759" i="33"/>
  <c r="L757" i="33"/>
  <c r="M753" i="33"/>
  <c r="L752" i="33"/>
  <c r="L756" i="33"/>
  <c r="L758" i="33"/>
  <c r="L760" i="33"/>
  <c r="L763" i="33"/>
  <c r="L762" i="33"/>
  <c r="L761" i="33"/>
  <c r="L754" i="33"/>
  <c r="K759" i="34"/>
  <c r="K762" i="34"/>
  <c r="K756" i="34"/>
  <c r="K755" i="34"/>
  <c r="K758" i="34"/>
  <c r="K752" i="34"/>
  <c r="K761" i="34"/>
  <c r="L753" i="34"/>
  <c r="K757" i="34"/>
  <c r="K763" i="34"/>
  <c r="K754" i="34"/>
  <c r="K760" i="34"/>
  <c r="L753" i="32"/>
  <c r="K762" i="32"/>
  <c r="K760" i="32"/>
  <c r="K758" i="32"/>
  <c r="K756" i="32"/>
  <c r="K754" i="32"/>
  <c r="K752" i="32"/>
  <c r="K755" i="32"/>
  <c r="K759" i="32"/>
  <c r="K757" i="32"/>
  <c r="K763" i="32"/>
  <c r="K761" i="32"/>
  <c r="K759" i="31"/>
  <c r="K756" i="31"/>
  <c r="L753" i="31"/>
  <c r="K761" i="31"/>
  <c r="K754" i="31"/>
  <c r="K762" i="31"/>
  <c r="K752" i="31"/>
  <c r="K760" i="31"/>
  <c r="K763" i="31"/>
  <c r="K755" i="31"/>
  <c r="K758" i="31"/>
  <c r="K757" i="31"/>
  <c r="M763" i="30"/>
  <c r="F775" i="30" s="1" a="1"/>
  <c r="F775" i="30" s="1"/>
  <c r="M752" i="30"/>
  <c r="M754" i="30"/>
  <c r="F766" i="30" s="1" a="1"/>
  <c r="F766" i="30" s="1"/>
  <c r="M758" i="30"/>
  <c r="F770" i="30" s="1" a="1"/>
  <c r="F770" i="30" s="1"/>
  <c r="M756" i="30"/>
  <c r="F768" i="30" s="1" a="1"/>
  <c r="F768" i="30" s="1"/>
  <c r="M761" i="30"/>
  <c r="F773" i="30" s="1" a="1"/>
  <c r="F773" i="30" s="1"/>
  <c r="M760" i="30"/>
  <c r="F772" i="30" s="1" a="1"/>
  <c r="F772" i="30" s="1"/>
  <c r="M755" i="30"/>
  <c r="F767" i="30" s="1" a="1"/>
  <c r="F767" i="30" s="1"/>
  <c r="M759" i="30"/>
  <c r="F771" i="30" s="1" a="1"/>
  <c r="F771" i="30" s="1"/>
  <c r="M757" i="30"/>
  <c r="F769" i="30" s="1" a="1"/>
  <c r="F769" i="30" s="1"/>
  <c r="M762" i="30"/>
  <c r="F774" i="30" s="1" a="1"/>
  <c r="F774" i="30" s="1"/>
  <c r="K759" i="29"/>
  <c r="K757" i="29"/>
  <c r="K752" i="29"/>
  <c r="K761" i="29"/>
  <c r="K756" i="29"/>
  <c r="K754" i="29"/>
  <c r="K762" i="29"/>
  <c r="K763" i="29"/>
  <c r="L753" i="29"/>
  <c r="K760" i="29"/>
  <c r="K758" i="29"/>
  <c r="K755" i="29"/>
  <c r="K2" i="16"/>
  <c r="J1" i="16"/>
  <c r="K752" i="21"/>
  <c r="K752" i="19"/>
  <c r="K70" i="16"/>
  <c r="K69" i="16"/>
  <c r="K63" i="16"/>
  <c r="K72" i="16"/>
  <c r="K65" i="16"/>
  <c r="K66" i="16"/>
  <c r="K67" i="16"/>
  <c r="K68" i="16"/>
  <c r="K64" i="16"/>
  <c r="K71" i="16"/>
  <c r="K40" i="16"/>
  <c r="K43" i="16"/>
  <c r="K41" i="16"/>
  <c r="K44" i="16"/>
  <c r="K48" i="16"/>
  <c r="K47" i="16"/>
  <c r="K46" i="16"/>
  <c r="K39" i="16"/>
  <c r="K42" i="16"/>
  <c r="K45" i="16"/>
  <c r="J57" i="16"/>
  <c r="J60" i="16"/>
  <c r="J52" i="16"/>
  <c r="J58" i="16"/>
  <c r="J53" i="16"/>
  <c r="J54" i="16"/>
  <c r="J59" i="16"/>
  <c r="J55" i="16"/>
  <c r="J51" i="16"/>
  <c r="J56" i="16"/>
  <c r="J22" i="16"/>
  <c r="J24" i="16"/>
  <c r="J19" i="16"/>
  <c r="J16" i="16"/>
  <c r="J23" i="16"/>
  <c r="J15" i="16"/>
  <c r="J20" i="16"/>
  <c r="J21" i="16"/>
  <c r="J18" i="16"/>
  <c r="J17" i="16"/>
  <c r="J91" i="16"/>
  <c r="J89" i="16"/>
  <c r="J90" i="16"/>
  <c r="J88" i="16"/>
  <c r="J96" i="16"/>
  <c r="J93" i="16"/>
  <c r="J95" i="16"/>
  <c r="J92" i="16"/>
  <c r="J94" i="16"/>
  <c r="J87" i="16"/>
  <c r="J112" i="16"/>
  <c r="J118" i="16"/>
  <c r="J113" i="16"/>
  <c r="J117" i="16"/>
  <c r="J120" i="16"/>
  <c r="J114" i="16"/>
  <c r="J119" i="16"/>
  <c r="J115" i="16"/>
  <c r="J116" i="16"/>
  <c r="J111" i="16"/>
  <c r="J27" i="16"/>
  <c r="J30" i="16"/>
  <c r="J34" i="16"/>
  <c r="J36" i="16"/>
  <c r="J29" i="16"/>
  <c r="J32" i="16"/>
  <c r="J35" i="16"/>
  <c r="J28" i="16"/>
  <c r="J33" i="16"/>
  <c r="J31" i="16"/>
  <c r="J77" i="16"/>
  <c r="J81" i="16"/>
  <c r="J82" i="16"/>
  <c r="J75" i="16"/>
  <c r="J84" i="16"/>
  <c r="J80" i="16"/>
  <c r="J79" i="16"/>
  <c r="J76" i="16"/>
  <c r="J83" i="16"/>
  <c r="J78" i="16"/>
  <c r="J106" i="16"/>
  <c r="J105" i="16"/>
  <c r="J108" i="16"/>
  <c r="J101" i="16"/>
  <c r="J107" i="16"/>
  <c r="J102" i="16"/>
  <c r="J104" i="16"/>
  <c r="J100" i="16"/>
  <c r="J103" i="16"/>
  <c r="J99" i="16"/>
  <c r="J763" i="25"/>
  <c r="J756" i="25"/>
  <c r="J754" i="25"/>
  <c r="J761" i="25"/>
  <c r="J759" i="25"/>
  <c r="J755" i="25"/>
  <c r="J758" i="25"/>
  <c r="J757" i="25"/>
  <c r="K753" i="25"/>
  <c r="K752" i="25" s="1"/>
  <c r="J762" i="25"/>
  <c r="J760" i="25"/>
  <c r="J757" i="24"/>
  <c r="J755" i="24"/>
  <c r="K753" i="24"/>
  <c r="K752" i="24" s="1"/>
  <c r="J762" i="24"/>
  <c r="J758" i="24"/>
  <c r="J761" i="24"/>
  <c r="J760" i="24"/>
  <c r="J756" i="24"/>
  <c r="J759" i="24"/>
  <c r="J754" i="24"/>
  <c r="J763" i="24"/>
  <c r="J754" i="23"/>
  <c r="J763" i="23"/>
  <c r="J761" i="23"/>
  <c r="J759" i="23"/>
  <c r="J762" i="23"/>
  <c r="K753" i="23"/>
  <c r="K752" i="23" s="1"/>
  <c r="J758" i="23"/>
  <c r="J757" i="23"/>
  <c r="J755" i="23"/>
  <c r="J760" i="23"/>
  <c r="J756" i="23"/>
  <c r="K758" i="21"/>
  <c r="K756" i="21"/>
  <c r="K763" i="21"/>
  <c r="K754" i="21"/>
  <c r="L753" i="21"/>
  <c r="L752" i="21" s="1"/>
  <c r="K755" i="21"/>
  <c r="K762" i="21"/>
  <c r="K759" i="21"/>
  <c r="K761" i="21"/>
  <c r="K760" i="21"/>
  <c r="K757" i="21"/>
  <c r="J761" i="20"/>
  <c r="J759" i="20"/>
  <c r="J757" i="20"/>
  <c r="J755" i="20"/>
  <c r="K753" i="20"/>
  <c r="K752" i="20" s="1"/>
  <c r="J763" i="20"/>
  <c r="J760" i="20"/>
  <c r="J762" i="20"/>
  <c r="J756" i="20"/>
  <c r="J754" i="20"/>
  <c r="J758" i="20"/>
  <c r="J757" i="22"/>
  <c r="J755" i="22"/>
  <c r="K753" i="22"/>
  <c r="K752" i="22" s="1"/>
  <c r="J762" i="22"/>
  <c r="J754" i="22"/>
  <c r="J759" i="22"/>
  <c r="J756" i="22"/>
  <c r="J760" i="22"/>
  <c r="J763" i="22"/>
  <c r="J758" i="22"/>
  <c r="J761" i="22"/>
  <c r="K754" i="19"/>
  <c r="K761" i="19"/>
  <c r="K763" i="19"/>
  <c r="K759" i="19"/>
  <c r="K757" i="19"/>
  <c r="K755" i="19"/>
  <c r="L753" i="19"/>
  <c r="L752" i="19" s="1"/>
  <c r="K762" i="19"/>
  <c r="K760" i="19"/>
  <c r="K758" i="19"/>
  <c r="K756" i="19"/>
  <c r="J757" i="18"/>
  <c r="J755" i="18"/>
  <c r="K753" i="18"/>
  <c r="K752" i="18" s="1"/>
  <c r="J758" i="18"/>
  <c r="J756" i="18"/>
  <c r="J754" i="18"/>
  <c r="J763" i="18"/>
  <c r="J762" i="18"/>
  <c r="J760" i="18"/>
  <c r="J759" i="18"/>
  <c r="J761" i="18"/>
  <c r="J763" i="17"/>
  <c r="J761" i="17"/>
  <c r="J759" i="17"/>
  <c r="J757" i="17"/>
  <c r="J755" i="17"/>
  <c r="K753" i="17"/>
  <c r="K752" i="17" s="1"/>
  <c r="J762" i="17"/>
  <c r="J754" i="17"/>
  <c r="J756" i="17"/>
  <c r="J760" i="17"/>
  <c r="J758" i="17"/>
  <c r="J753" i="10"/>
  <c r="J752" i="10" s="1"/>
  <c r="T15" i="27"/>
  <c r="U16" i="27"/>
  <c r="N26" i="27"/>
  <c r="U11" i="27"/>
  <c r="N17" i="27"/>
  <c r="U22" i="27"/>
  <c r="N10" i="27"/>
  <c r="T27" i="27"/>
  <c r="T10" i="27"/>
  <c r="N22" i="27"/>
  <c r="U26" i="27"/>
  <c r="N15" i="27"/>
  <c r="T17" i="27"/>
  <c r="U17" i="27"/>
  <c r="U10" i="27"/>
  <c r="N16" i="27"/>
  <c r="U23" i="27"/>
  <c r="T11" i="27"/>
  <c r="U15" i="27"/>
  <c r="T22" i="27"/>
  <c r="U9" i="27"/>
  <c r="U27" i="27"/>
  <c r="T16" i="27"/>
  <c r="T26" i="27"/>
  <c r="N11" i="27"/>
  <c r="T23" i="27"/>
  <c r="N9" i="27"/>
  <c r="T9" i="27"/>
  <c r="N23" i="27"/>
  <c r="N27" i="27"/>
  <c r="M204" i="16" l="1"/>
  <c r="R204" i="16" s="1" a="1"/>
  <c r="R204" i="16" s="1"/>
  <c r="M196" i="16"/>
  <c r="R196" i="16" s="1" a="1"/>
  <c r="R196" i="16" s="1"/>
  <c r="M201" i="16"/>
  <c r="R201" i="16" s="1" a="1"/>
  <c r="R201" i="16" s="1"/>
  <c r="M195" i="16"/>
  <c r="R195" i="16" s="1" a="1"/>
  <c r="R195" i="16" s="1"/>
  <c r="M199" i="16"/>
  <c r="R199" i="16" s="1" a="1"/>
  <c r="R199" i="16" s="1"/>
  <c r="M203" i="16"/>
  <c r="R203" i="16" s="1" a="1"/>
  <c r="R203" i="16" s="1"/>
  <c r="M197" i="16"/>
  <c r="R197" i="16" s="1" a="1"/>
  <c r="R197" i="16" s="1"/>
  <c r="M202" i="16"/>
  <c r="R202" i="16" s="1" a="1"/>
  <c r="R202" i="16" s="1"/>
  <c r="M198" i="16"/>
  <c r="R198" i="16" s="1" a="1"/>
  <c r="R198" i="16" s="1"/>
  <c r="M200" i="16"/>
  <c r="R200" i="16" s="1" a="1"/>
  <c r="R200" i="16" s="1"/>
  <c r="L190" i="16"/>
  <c r="L183" i="16"/>
  <c r="L189" i="16"/>
  <c r="L188" i="16"/>
  <c r="L191" i="16"/>
  <c r="L186" i="16"/>
  <c r="L185" i="16"/>
  <c r="L184" i="16"/>
  <c r="L187" i="16"/>
  <c r="L192" i="16"/>
  <c r="L164" i="16"/>
  <c r="L163" i="16"/>
  <c r="L167" i="16"/>
  <c r="L162" i="16"/>
  <c r="L166" i="16"/>
  <c r="L160" i="16"/>
  <c r="L165" i="16"/>
  <c r="L168" i="16"/>
  <c r="L161" i="16"/>
  <c r="L159" i="16"/>
  <c r="L152" i="16"/>
  <c r="L147" i="16"/>
  <c r="L151" i="16"/>
  <c r="L155" i="16"/>
  <c r="L150" i="16"/>
  <c r="L154" i="16"/>
  <c r="L156" i="16"/>
  <c r="L153" i="16"/>
  <c r="L148" i="16"/>
  <c r="L149" i="16"/>
  <c r="L126" i="16"/>
  <c r="L130" i="16"/>
  <c r="L125" i="16"/>
  <c r="L129" i="16"/>
  <c r="L124" i="16"/>
  <c r="L123" i="16"/>
  <c r="L128" i="16"/>
  <c r="L127" i="16"/>
  <c r="L131" i="16"/>
  <c r="L132" i="16"/>
  <c r="L232" i="16"/>
  <c r="L236" i="16"/>
  <c r="L235" i="16"/>
  <c r="L234" i="16"/>
  <c r="L231" i="16"/>
  <c r="L237" i="16"/>
  <c r="L240" i="16"/>
  <c r="L233" i="16"/>
  <c r="L238" i="16"/>
  <c r="L239" i="16"/>
  <c r="M171" i="16"/>
  <c r="R171" i="16" s="1" a="1"/>
  <c r="R171" i="16" s="1"/>
  <c r="M176" i="16"/>
  <c r="R176" i="16" s="1" a="1"/>
  <c r="R176" i="16" s="1"/>
  <c r="M175" i="16"/>
  <c r="R175" i="16" s="1" a="1"/>
  <c r="R175" i="16" s="1"/>
  <c r="M180" i="16"/>
  <c r="R180" i="16" s="1" a="1"/>
  <c r="R180" i="16" s="1"/>
  <c r="M179" i="16"/>
  <c r="R179" i="16" s="1" a="1"/>
  <c r="R179" i="16" s="1"/>
  <c r="M172" i="16"/>
  <c r="R172" i="16" s="1" a="1"/>
  <c r="R172" i="16" s="1"/>
  <c r="M174" i="16"/>
  <c r="R174" i="16" s="1" a="1"/>
  <c r="R174" i="16" s="1"/>
  <c r="M177" i="16"/>
  <c r="R177" i="16" s="1" a="1"/>
  <c r="R177" i="16" s="1"/>
  <c r="M178" i="16"/>
  <c r="R178" i="16" s="1" a="1"/>
  <c r="R178" i="16" s="1"/>
  <c r="M173" i="16"/>
  <c r="R173" i="16" s="1" a="1"/>
  <c r="R173" i="16" s="1"/>
  <c r="U18" i="27"/>
  <c r="T18" i="27"/>
  <c r="N24" i="27"/>
  <c r="N18" i="27"/>
  <c r="N12" i="27"/>
  <c r="U24" i="27"/>
  <c r="T12" i="27"/>
  <c r="U12" i="27"/>
  <c r="T24" i="27"/>
  <c r="L757" i="38"/>
  <c r="L756" i="38"/>
  <c r="L759" i="38"/>
  <c r="L761" i="38"/>
  <c r="L752" i="38"/>
  <c r="L763" i="38"/>
  <c r="L754" i="38"/>
  <c r="L762" i="38"/>
  <c r="L755" i="38"/>
  <c r="L758" i="38"/>
  <c r="L760" i="38"/>
  <c r="M753" i="38"/>
  <c r="C768" i="37"/>
  <c r="B774" i="37"/>
  <c r="C771" i="37"/>
  <c r="C772" i="37"/>
  <c r="C773" i="37"/>
  <c r="E772" i="37"/>
  <c r="D768" i="37"/>
  <c r="B769" i="37"/>
  <c r="B772" i="37"/>
  <c r="B768" i="37"/>
  <c r="B773" i="37"/>
  <c r="D766" i="37"/>
  <c r="D769" i="37"/>
  <c r="D767" i="37"/>
  <c r="D770" i="37"/>
  <c r="E774" i="37"/>
  <c r="B770" i="37"/>
  <c r="E773" i="37"/>
  <c r="B775" i="37"/>
  <c r="B771" i="37"/>
  <c r="C767" i="37"/>
  <c r="D772" i="37"/>
  <c r="E767" i="37"/>
  <c r="B766" i="37"/>
  <c r="C774" i="37"/>
  <c r="C770" i="37"/>
  <c r="C775" i="37"/>
  <c r="D773" i="37"/>
  <c r="E769" i="37"/>
  <c r="E766" i="37"/>
  <c r="E768" i="37"/>
  <c r="E771" i="37"/>
  <c r="B767" i="37"/>
  <c r="D775" i="37"/>
  <c r="E775" i="37"/>
  <c r="E770" i="37"/>
  <c r="D774" i="37"/>
  <c r="B772" i="36"/>
  <c r="C767" i="36"/>
  <c r="D774" i="36"/>
  <c r="B775" i="36"/>
  <c r="E769" i="36"/>
  <c r="C775" i="36"/>
  <c r="C770" i="36"/>
  <c r="C774" i="36"/>
  <c r="C771" i="36"/>
  <c r="C766" i="36"/>
  <c r="B766" i="36"/>
  <c r="C772" i="36"/>
  <c r="E768" i="36"/>
  <c r="B773" i="36"/>
  <c r="B769" i="36"/>
  <c r="D767" i="36"/>
  <c r="D772" i="36"/>
  <c r="C768" i="36"/>
  <c r="B771" i="36"/>
  <c r="B768" i="36"/>
  <c r="E772" i="36"/>
  <c r="E770" i="36"/>
  <c r="C769" i="36"/>
  <c r="D768" i="36"/>
  <c r="B767" i="36"/>
  <c r="E773" i="36"/>
  <c r="D773" i="36"/>
  <c r="E767" i="36"/>
  <c r="D775" i="36"/>
  <c r="C773" i="36"/>
  <c r="E766" i="36"/>
  <c r="D769" i="36"/>
  <c r="E771" i="36"/>
  <c r="D771" i="36"/>
  <c r="D766" i="36"/>
  <c r="B770" i="36"/>
  <c r="D770" i="36"/>
  <c r="E775" i="36"/>
  <c r="B774" i="36"/>
  <c r="E774" i="36"/>
  <c r="C769" i="37"/>
  <c r="C766" i="37"/>
  <c r="D771" i="37"/>
  <c r="M756" i="35"/>
  <c r="F768" i="35" s="1" a="1"/>
  <c r="F768" i="35" s="1"/>
  <c r="M759" i="35"/>
  <c r="F771" i="35" s="1" a="1"/>
  <c r="F771" i="35" s="1"/>
  <c r="M762" i="35"/>
  <c r="F774" i="35" s="1" a="1"/>
  <c r="F774" i="35" s="1"/>
  <c r="M760" i="35"/>
  <c r="F772" i="35" s="1" a="1"/>
  <c r="F772" i="35" s="1"/>
  <c r="M758" i="35"/>
  <c r="F770" i="35" s="1" a="1"/>
  <c r="F770" i="35" s="1"/>
  <c r="M752" i="35"/>
  <c r="M755" i="35"/>
  <c r="F767" i="35" s="1" a="1"/>
  <c r="F767" i="35" s="1"/>
  <c r="M763" i="35"/>
  <c r="F775" i="35" s="1" a="1"/>
  <c r="F775" i="35" s="1"/>
  <c r="M754" i="35"/>
  <c r="F766" i="35" s="1" a="1"/>
  <c r="F766" i="35" s="1"/>
  <c r="M761" i="35"/>
  <c r="F773" i="35" s="1" a="1"/>
  <c r="F773" i="35" s="1"/>
  <c r="M757" i="35"/>
  <c r="F769" i="35" s="1" a="1"/>
  <c r="F769" i="35" s="1"/>
  <c r="M757" i="33"/>
  <c r="F769" i="33" s="1" a="1"/>
  <c r="F769" i="33" s="1"/>
  <c r="M755" i="33"/>
  <c r="F767" i="33" s="1" a="1"/>
  <c r="F767" i="33" s="1"/>
  <c r="M758" i="33"/>
  <c r="F770" i="33" s="1" a="1"/>
  <c r="F770" i="33" s="1"/>
  <c r="M761" i="33"/>
  <c r="F773" i="33" s="1" a="1"/>
  <c r="F773" i="33" s="1"/>
  <c r="M752" i="33"/>
  <c r="M760" i="33"/>
  <c r="F772" i="33" s="1" a="1"/>
  <c r="F772" i="33" s="1"/>
  <c r="M763" i="33"/>
  <c r="F775" i="33" s="1" a="1"/>
  <c r="F775" i="33" s="1"/>
  <c r="M754" i="33"/>
  <c r="F766" i="33" s="1" a="1"/>
  <c r="F766" i="33" s="1"/>
  <c r="M756" i="33"/>
  <c r="F768" i="33" s="1" a="1"/>
  <c r="F768" i="33" s="1"/>
  <c r="M762" i="33"/>
  <c r="F774" i="33" s="1" a="1"/>
  <c r="F774" i="33" s="1"/>
  <c r="M759" i="33"/>
  <c r="F771" i="33" s="1" a="1"/>
  <c r="F771" i="33" s="1"/>
  <c r="L760" i="32"/>
  <c r="L755" i="32"/>
  <c r="L762" i="32"/>
  <c r="L757" i="32"/>
  <c r="L758" i="32"/>
  <c r="L761" i="32"/>
  <c r="L754" i="32"/>
  <c r="L756" i="32"/>
  <c r="L752" i="32"/>
  <c r="L759" i="32"/>
  <c r="M753" i="32"/>
  <c r="L763" i="32"/>
  <c r="L757" i="34"/>
  <c r="L759" i="34"/>
  <c r="L756" i="34"/>
  <c r="M753" i="34"/>
  <c r="L755" i="34"/>
  <c r="L758" i="34"/>
  <c r="L752" i="34"/>
  <c r="L761" i="34"/>
  <c r="L754" i="34"/>
  <c r="L762" i="34"/>
  <c r="L760" i="34"/>
  <c r="L763" i="34"/>
  <c r="L757" i="31"/>
  <c r="M753" i="31"/>
  <c r="L763" i="31"/>
  <c r="L758" i="31"/>
  <c r="L754" i="31"/>
  <c r="L762" i="31"/>
  <c r="L756" i="31"/>
  <c r="L760" i="31"/>
  <c r="L755" i="31"/>
  <c r="L759" i="31"/>
  <c r="L752" i="31"/>
  <c r="L761" i="31"/>
  <c r="B770" i="30"/>
  <c r="B766" i="30"/>
  <c r="B768" i="30"/>
  <c r="E772" i="30"/>
  <c r="D766" i="30"/>
  <c r="E775" i="30"/>
  <c r="C770" i="30"/>
  <c r="B772" i="30"/>
  <c r="B767" i="30"/>
  <c r="B775" i="30"/>
  <c r="B771" i="30"/>
  <c r="C766" i="30"/>
  <c r="C773" i="30"/>
  <c r="C771" i="30"/>
  <c r="D772" i="30"/>
  <c r="C774" i="30"/>
  <c r="C769" i="30"/>
  <c r="E771" i="30"/>
  <c r="D771" i="30"/>
  <c r="D773" i="30"/>
  <c r="E769" i="30"/>
  <c r="D769" i="30"/>
  <c r="C772" i="30"/>
  <c r="E767" i="30"/>
  <c r="E773" i="30"/>
  <c r="E766" i="30"/>
  <c r="B769" i="30"/>
  <c r="D767" i="30"/>
  <c r="E770" i="30"/>
  <c r="D774" i="30"/>
  <c r="C768" i="30"/>
  <c r="C775" i="30"/>
  <c r="E768" i="30"/>
  <c r="D768" i="30"/>
  <c r="B773" i="30"/>
  <c r="D770" i="30"/>
  <c r="E774" i="30"/>
  <c r="C767" i="30"/>
  <c r="D775" i="30"/>
  <c r="B774" i="30"/>
  <c r="L757" i="29"/>
  <c r="L756" i="29"/>
  <c r="L761" i="29"/>
  <c r="L752" i="29"/>
  <c r="L759" i="29"/>
  <c r="L763" i="29"/>
  <c r="L754" i="29"/>
  <c r="L762" i="29"/>
  <c r="L758" i="29"/>
  <c r="L760" i="29"/>
  <c r="L755" i="29"/>
  <c r="M753" i="29"/>
  <c r="L2" i="16"/>
  <c r="K1" i="16"/>
  <c r="L70" i="16"/>
  <c r="L72" i="16"/>
  <c r="L65" i="16"/>
  <c r="L69" i="16"/>
  <c r="L66" i="16"/>
  <c r="L63" i="16"/>
  <c r="L68" i="16"/>
  <c r="L64" i="16"/>
  <c r="L71" i="16"/>
  <c r="L67" i="16"/>
  <c r="K35" i="16"/>
  <c r="K36" i="16"/>
  <c r="K27" i="16"/>
  <c r="K31" i="16"/>
  <c r="K32" i="16"/>
  <c r="K29" i="16"/>
  <c r="K28" i="16"/>
  <c r="K34" i="16"/>
  <c r="K30" i="16"/>
  <c r="K33" i="16"/>
  <c r="K79" i="16"/>
  <c r="K81" i="16"/>
  <c r="K78" i="16"/>
  <c r="K82" i="16"/>
  <c r="K75" i="16"/>
  <c r="K77" i="16"/>
  <c r="K76" i="16"/>
  <c r="K83" i="16"/>
  <c r="K84" i="16"/>
  <c r="K80" i="16"/>
  <c r="K106" i="16"/>
  <c r="K107" i="16"/>
  <c r="K100" i="16"/>
  <c r="K102" i="16"/>
  <c r="K101" i="16"/>
  <c r="K108" i="16"/>
  <c r="K104" i="16"/>
  <c r="K105" i="16"/>
  <c r="K99" i="16"/>
  <c r="K103" i="16"/>
  <c r="L48" i="16"/>
  <c r="L43" i="16"/>
  <c r="L45" i="16"/>
  <c r="L46" i="16"/>
  <c r="L41" i="16"/>
  <c r="L44" i="16"/>
  <c r="L47" i="16"/>
  <c r="L40" i="16"/>
  <c r="L39" i="16"/>
  <c r="L42" i="16"/>
  <c r="K119" i="16"/>
  <c r="K111" i="16"/>
  <c r="K118" i="16"/>
  <c r="K112" i="16"/>
  <c r="K113" i="16"/>
  <c r="K115" i="16"/>
  <c r="K117" i="16"/>
  <c r="K114" i="16"/>
  <c r="K120" i="16"/>
  <c r="K116" i="16"/>
  <c r="K24" i="16"/>
  <c r="K19" i="16"/>
  <c r="K23" i="16"/>
  <c r="K20" i="16"/>
  <c r="K15" i="16"/>
  <c r="K22" i="16"/>
  <c r="K16" i="16"/>
  <c r="K21" i="16"/>
  <c r="K17" i="16"/>
  <c r="K18" i="16"/>
  <c r="K91" i="16"/>
  <c r="K89" i="16"/>
  <c r="K94" i="16"/>
  <c r="K90" i="16"/>
  <c r="K92" i="16"/>
  <c r="K88" i="16"/>
  <c r="K95" i="16"/>
  <c r="K87" i="16"/>
  <c r="K96" i="16"/>
  <c r="K93" i="16"/>
  <c r="K55" i="16"/>
  <c r="K54" i="16"/>
  <c r="K52" i="16"/>
  <c r="K57" i="16"/>
  <c r="K56" i="16"/>
  <c r="K60" i="16"/>
  <c r="K53" i="16"/>
  <c r="K59" i="16"/>
  <c r="K51" i="16"/>
  <c r="K58" i="16"/>
  <c r="K754" i="25"/>
  <c r="K759" i="25"/>
  <c r="K755" i="25"/>
  <c r="K756" i="25"/>
  <c r="K763" i="25"/>
  <c r="L753" i="25"/>
  <c r="L752" i="25" s="1"/>
  <c r="K758" i="25"/>
  <c r="K761" i="25"/>
  <c r="K757" i="25"/>
  <c r="K762" i="25"/>
  <c r="K760" i="25"/>
  <c r="K755" i="24"/>
  <c r="L753" i="24"/>
  <c r="L752" i="24" s="1"/>
  <c r="K762" i="24"/>
  <c r="K758" i="24"/>
  <c r="K760" i="24"/>
  <c r="K759" i="24"/>
  <c r="K756" i="24"/>
  <c r="K761" i="24"/>
  <c r="K754" i="24"/>
  <c r="K763" i="24"/>
  <c r="K757" i="24"/>
  <c r="K755" i="22"/>
  <c r="L753" i="22"/>
  <c r="L752" i="22" s="1"/>
  <c r="K762" i="22"/>
  <c r="K760" i="22"/>
  <c r="K759" i="22"/>
  <c r="K756" i="22"/>
  <c r="K758" i="22"/>
  <c r="K763" i="22"/>
  <c r="K757" i="22"/>
  <c r="K754" i="22"/>
  <c r="K761" i="22"/>
  <c r="L756" i="21"/>
  <c r="L754" i="21"/>
  <c r="L763" i="21"/>
  <c r="L762" i="21"/>
  <c r="L758" i="21"/>
  <c r="L755" i="21"/>
  <c r="L761" i="21"/>
  <c r="L759" i="21"/>
  <c r="M753" i="21"/>
  <c r="L760" i="21"/>
  <c r="L757" i="21"/>
  <c r="K754" i="23"/>
  <c r="K763" i="23"/>
  <c r="K759" i="23"/>
  <c r="K761" i="23"/>
  <c r="K757" i="23"/>
  <c r="K762" i="23"/>
  <c r="K758" i="23"/>
  <c r="L753" i="23"/>
  <c r="L752" i="23" s="1"/>
  <c r="K756" i="23"/>
  <c r="K755" i="23"/>
  <c r="K760" i="23"/>
  <c r="K759" i="20"/>
  <c r="L753" i="20"/>
  <c r="L752" i="20" s="1"/>
  <c r="K757" i="20"/>
  <c r="K755" i="20"/>
  <c r="K763" i="20"/>
  <c r="K760" i="20"/>
  <c r="K761" i="20"/>
  <c r="K756" i="20"/>
  <c r="K754" i="20"/>
  <c r="K762" i="20"/>
  <c r="K758" i="20"/>
  <c r="K755" i="18"/>
  <c r="L753" i="18"/>
  <c r="L752" i="18" s="1"/>
  <c r="K760" i="18"/>
  <c r="K758" i="18"/>
  <c r="K754" i="18"/>
  <c r="K763" i="18"/>
  <c r="K762" i="18"/>
  <c r="K756" i="18"/>
  <c r="K759" i="18"/>
  <c r="K757" i="18"/>
  <c r="K761" i="18"/>
  <c r="L763" i="19"/>
  <c r="L759" i="19"/>
  <c r="L761" i="19"/>
  <c r="L755" i="19"/>
  <c r="M753" i="19"/>
  <c r="L757" i="19"/>
  <c r="L762" i="19"/>
  <c r="L760" i="19"/>
  <c r="L758" i="19"/>
  <c r="L756" i="19"/>
  <c r="L754" i="19"/>
  <c r="K754" i="17"/>
  <c r="K761" i="17"/>
  <c r="K759" i="17"/>
  <c r="K757" i="17"/>
  <c r="K755" i="17"/>
  <c r="L753" i="17"/>
  <c r="L752" i="17" s="1"/>
  <c r="K762" i="17"/>
  <c r="K763" i="17"/>
  <c r="K760" i="17"/>
  <c r="K758" i="17"/>
  <c r="K756" i="17"/>
  <c r="K753" i="10"/>
  <c r="K752" i="10" s="1"/>
  <c r="M208" i="10"/>
  <c r="M207" i="10"/>
  <c r="M206" i="10"/>
  <c r="M205" i="10"/>
  <c r="M204" i="10"/>
  <c r="M203" i="10"/>
  <c r="M202" i="10"/>
  <c r="M201" i="10"/>
  <c r="M200" i="10"/>
  <c r="M199" i="10"/>
  <c r="M198" i="10"/>
  <c r="M197" i="10"/>
  <c r="M196" i="10"/>
  <c r="M195" i="10"/>
  <c r="M194" i="10"/>
  <c r="M193" i="10"/>
  <c r="M192" i="10"/>
  <c r="M191" i="10"/>
  <c r="M190" i="10"/>
  <c r="M189" i="10"/>
  <c r="M188" i="10"/>
  <c r="M187" i="10"/>
  <c r="M186" i="10"/>
  <c r="M185" i="10"/>
  <c r="M184" i="10"/>
  <c r="M183" i="10"/>
  <c r="M182" i="10"/>
  <c r="M181" i="10"/>
  <c r="M180" i="10"/>
  <c r="M179" i="10"/>
  <c r="M178" i="10"/>
  <c r="M177" i="10"/>
  <c r="M176" i="10"/>
  <c r="M175" i="10"/>
  <c r="M174" i="10"/>
  <c r="M173" i="10"/>
  <c r="M172" i="10"/>
  <c r="M171" i="10"/>
  <c r="M170" i="10"/>
  <c r="M169" i="10"/>
  <c r="M168" i="10"/>
  <c r="M167" i="10"/>
  <c r="M166" i="10"/>
  <c r="M165" i="10"/>
  <c r="M164" i="10"/>
  <c r="M163" i="10"/>
  <c r="M162" i="10"/>
  <c r="M161" i="10"/>
  <c r="M160" i="10"/>
  <c r="M159" i="10"/>
  <c r="M158" i="10"/>
  <c r="M157" i="10"/>
  <c r="M156" i="10"/>
  <c r="M155" i="10"/>
  <c r="M154" i="10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M9" i="10"/>
  <c r="M8" i="10"/>
  <c r="M7" i="10"/>
  <c r="M6" i="10"/>
  <c r="M5" i="10"/>
  <c r="L5" i="10"/>
  <c r="M4" i="10"/>
  <c r="L4" i="10"/>
  <c r="M3" i="10"/>
  <c r="L3" i="10"/>
  <c r="M2" i="10"/>
  <c r="L2" i="10"/>
  <c r="K5" i="10"/>
  <c r="H5" i="10"/>
  <c r="I5" i="10" s="1"/>
  <c r="K4" i="10"/>
  <c r="H4" i="10"/>
  <c r="I4" i="10" s="1"/>
  <c r="K3" i="10"/>
  <c r="H3" i="10"/>
  <c r="I3" i="10" s="1"/>
  <c r="H2" i="10"/>
  <c r="I2" i="10" s="1"/>
  <c r="K2" i="10"/>
  <c r="T15" i="26"/>
  <c r="T11" i="26"/>
  <c r="T26" i="26"/>
  <c r="Q11" i="27"/>
  <c r="T27" i="26"/>
  <c r="Q10" i="27"/>
  <c r="Q16" i="27"/>
  <c r="U17" i="26"/>
  <c r="Q22" i="27"/>
  <c r="N9" i="26"/>
  <c r="S27" i="27"/>
  <c r="T17" i="26"/>
  <c r="S17" i="27"/>
  <c r="T10" i="26"/>
  <c r="N11" i="26"/>
  <c r="U10" i="26"/>
  <c r="U26" i="26"/>
  <c r="Q17" i="27"/>
  <c r="N22" i="26"/>
  <c r="Q27" i="27"/>
  <c r="Q9" i="27"/>
  <c r="N15" i="26"/>
  <c r="S23" i="27"/>
  <c r="N26" i="26"/>
  <c r="U27" i="26"/>
  <c r="U15" i="26"/>
  <c r="N27" i="26"/>
  <c r="Q26" i="27"/>
  <c r="N23" i="26"/>
  <c r="N10" i="26"/>
  <c r="Q15" i="27"/>
  <c r="N17" i="26"/>
  <c r="Q23" i="27"/>
  <c r="U22" i="26"/>
  <c r="S9" i="27"/>
  <c r="N16" i="26"/>
  <c r="S10" i="27"/>
  <c r="S16" i="27"/>
  <c r="U16" i="26"/>
  <c r="S22" i="27"/>
  <c r="U9" i="26"/>
  <c r="U23" i="26"/>
  <c r="S11" i="27"/>
  <c r="S26" i="27"/>
  <c r="T16" i="26"/>
  <c r="T23" i="26"/>
  <c r="U11" i="26"/>
  <c r="S15" i="27"/>
  <c r="T9" i="26"/>
  <c r="T22" i="26"/>
  <c r="M132" i="16" l="1"/>
  <c r="R132" i="16" s="1" a="1"/>
  <c r="R132" i="16" s="1"/>
  <c r="M126" i="16"/>
  <c r="R126" i="16" s="1" a="1"/>
  <c r="R126" i="16" s="1"/>
  <c r="M125" i="16"/>
  <c r="R125" i="16" s="1" a="1"/>
  <c r="R125" i="16" s="1"/>
  <c r="M129" i="16"/>
  <c r="R129" i="16" s="1" a="1"/>
  <c r="R129" i="16" s="1"/>
  <c r="M124" i="16"/>
  <c r="R124" i="16" s="1" a="1"/>
  <c r="R124" i="16" s="1"/>
  <c r="M123" i="16"/>
  <c r="R123" i="16" s="1" a="1"/>
  <c r="R123" i="16" s="1"/>
  <c r="M128" i="16"/>
  <c r="R128" i="16" s="1" a="1"/>
  <c r="R128" i="16" s="1"/>
  <c r="M130" i="16"/>
  <c r="R130" i="16" s="1" a="1"/>
  <c r="R130" i="16" s="1"/>
  <c r="M127" i="16"/>
  <c r="R127" i="16" s="1" a="1"/>
  <c r="R127" i="16" s="1"/>
  <c r="M131" i="16"/>
  <c r="R131" i="16" s="1" a="1"/>
  <c r="R131" i="16" s="1"/>
  <c r="M159" i="16"/>
  <c r="R159" i="16" s="1" a="1"/>
  <c r="R159" i="16" s="1"/>
  <c r="M163" i="16"/>
  <c r="R163" i="16" s="1" a="1"/>
  <c r="R163" i="16" s="1"/>
  <c r="M167" i="16"/>
  <c r="R167" i="16" s="1" a="1"/>
  <c r="R167" i="16" s="1"/>
  <c r="M164" i="16"/>
  <c r="R164" i="16" s="1" a="1"/>
  <c r="R164" i="16" s="1"/>
  <c r="M162" i="16"/>
  <c r="R162" i="16" s="1" a="1"/>
  <c r="R162" i="16" s="1"/>
  <c r="M166" i="16"/>
  <c r="R166" i="16" s="1" a="1"/>
  <c r="R166" i="16" s="1"/>
  <c r="M160" i="16"/>
  <c r="R160" i="16" s="1" a="1"/>
  <c r="R160" i="16" s="1"/>
  <c r="M165" i="16"/>
  <c r="R165" i="16" s="1" a="1"/>
  <c r="R165" i="16" s="1"/>
  <c r="M168" i="16"/>
  <c r="R168" i="16" s="1" a="1"/>
  <c r="R168" i="16" s="1"/>
  <c r="M161" i="16"/>
  <c r="R161" i="16" s="1" a="1"/>
  <c r="R161" i="16" s="1"/>
  <c r="M184" i="16"/>
  <c r="R184" i="16" s="1" a="1"/>
  <c r="R184" i="16" s="1"/>
  <c r="M185" i="16"/>
  <c r="R185" i="16" s="1" a="1"/>
  <c r="R185" i="16" s="1"/>
  <c r="M189" i="16"/>
  <c r="R189" i="16" s="1" a="1"/>
  <c r="R189" i="16" s="1"/>
  <c r="M186" i="16"/>
  <c r="R186" i="16" s="1" a="1"/>
  <c r="R186" i="16" s="1"/>
  <c r="M191" i="16"/>
  <c r="R191" i="16" s="1" a="1"/>
  <c r="R191" i="16" s="1"/>
  <c r="M190" i="16"/>
  <c r="R190" i="16" s="1" a="1"/>
  <c r="R190" i="16" s="1"/>
  <c r="M192" i="16"/>
  <c r="R192" i="16" s="1" a="1"/>
  <c r="R192" i="16" s="1"/>
  <c r="M183" i="16"/>
  <c r="R183" i="16" s="1" a="1"/>
  <c r="R183" i="16" s="1"/>
  <c r="M188" i="16"/>
  <c r="R188" i="16" s="1" a="1"/>
  <c r="R188" i="16" s="1"/>
  <c r="M187" i="16"/>
  <c r="R187" i="16" s="1" a="1"/>
  <c r="R187" i="16" s="1"/>
  <c r="M147" i="16"/>
  <c r="R147" i="16" s="1" a="1"/>
  <c r="R147" i="16" s="1"/>
  <c r="M151" i="16"/>
  <c r="R151" i="16" s="1" a="1"/>
  <c r="R151" i="16" s="1"/>
  <c r="M152" i="16"/>
  <c r="R152" i="16" s="1" a="1"/>
  <c r="R152" i="16" s="1"/>
  <c r="M155" i="16"/>
  <c r="R155" i="16" s="1" a="1"/>
  <c r="R155" i="16" s="1"/>
  <c r="M150" i="16"/>
  <c r="R150" i="16" s="1" a="1"/>
  <c r="R150" i="16" s="1"/>
  <c r="M154" i="16"/>
  <c r="R154" i="16" s="1" a="1"/>
  <c r="R154" i="16" s="1"/>
  <c r="M149" i="16"/>
  <c r="R149" i="16" s="1" a="1"/>
  <c r="R149" i="16" s="1"/>
  <c r="M148" i="16"/>
  <c r="R148" i="16" s="1" a="1"/>
  <c r="R148" i="16" s="1"/>
  <c r="M153" i="16"/>
  <c r="R153" i="16" s="1" a="1"/>
  <c r="R153" i="16" s="1"/>
  <c r="M156" i="16"/>
  <c r="R156" i="16" s="1" a="1"/>
  <c r="R156" i="16" s="1"/>
  <c r="M238" i="16"/>
  <c r="R238" i="16" s="1" a="1"/>
  <c r="R238" i="16" s="1"/>
  <c r="M232" i="16"/>
  <c r="R232" i="16" s="1" a="1"/>
  <c r="R232" i="16" s="1"/>
  <c r="M236" i="16"/>
  <c r="R236" i="16" s="1" a="1"/>
  <c r="R236" i="16" s="1"/>
  <c r="M234" i="16"/>
  <c r="R234" i="16" s="1" a="1"/>
  <c r="R234" i="16" s="1"/>
  <c r="M233" i="16"/>
  <c r="R233" i="16" s="1" a="1"/>
  <c r="R233" i="16" s="1"/>
  <c r="M237" i="16"/>
  <c r="R237" i="16" s="1" a="1"/>
  <c r="R237" i="16" s="1"/>
  <c r="M231" i="16"/>
  <c r="R231" i="16" s="1" a="1"/>
  <c r="R231" i="16" s="1"/>
  <c r="M239" i="16"/>
  <c r="R239" i="16" s="1" a="1"/>
  <c r="R239" i="16" s="1"/>
  <c r="M235" i="16"/>
  <c r="R235" i="16" s="1" a="1"/>
  <c r="R235" i="16" s="1"/>
  <c r="M240" i="16"/>
  <c r="R240" i="16" s="1" a="1"/>
  <c r="R240" i="16" s="1"/>
  <c r="T19" i="27"/>
  <c r="T25" i="27" s="1"/>
  <c r="T28" i="27" s="1"/>
  <c r="U19" i="27"/>
  <c r="U25" i="27" s="1"/>
  <c r="U28" i="27" s="1"/>
  <c r="Q24" i="27"/>
  <c r="N24" i="26"/>
  <c r="S18" i="27"/>
  <c r="U18" i="26"/>
  <c r="Q18" i="27"/>
  <c r="S12" i="27"/>
  <c r="N12" i="26"/>
  <c r="S24" i="27"/>
  <c r="T18" i="26"/>
  <c r="T24" i="26"/>
  <c r="Q12" i="27"/>
  <c r="U24" i="26"/>
  <c r="T12" i="26"/>
  <c r="N18" i="26"/>
  <c r="U12" i="26"/>
  <c r="N19" i="27"/>
  <c r="N25" i="27" s="1"/>
  <c r="N28" i="27" s="1"/>
  <c r="M757" i="38"/>
  <c r="F769" i="38" s="1" a="1"/>
  <c r="F769" i="38" s="1"/>
  <c r="M755" i="38"/>
  <c r="F767" i="38" s="1" a="1"/>
  <c r="F767" i="38" s="1"/>
  <c r="M760" i="38"/>
  <c r="F772" i="38" s="1" a="1"/>
  <c r="F772" i="38" s="1"/>
  <c r="M759" i="38"/>
  <c r="F771" i="38" s="1" a="1"/>
  <c r="F771" i="38" s="1"/>
  <c r="M756" i="38"/>
  <c r="F768" i="38" s="1" a="1"/>
  <c r="F768" i="38" s="1"/>
  <c r="M758" i="38"/>
  <c r="F770" i="38" s="1" a="1"/>
  <c r="F770" i="38" s="1"/>
  <c r="M761" i="38"/>
  <c r="F773" i="38" s="1" a="1"/>
  <c r="F773" i="38" s="1"/>
  <c r="M752" i="38"/>
  <c r="M763" i="38"/>
  <c r="F775" i="38" s="1" a="1"/>
  <c r="F775" i="38" s="1"/>
  <c r="M754" i="38"/>
  <c r="F766" i="38" s="1" a="1"/>
  <c r="F766" i="38" s="1"/>
  <c r="M762" i="38"/>
  <c r="F774" i="38" s="1" a="1"/>
  <c r="F774" i="38" s="1"/>
  <c r="C773" i="35"/>
  <c r="E773" i="35"/>
  <c r="B770" i="35"/>
  <c r="C766" i="35"/>
  <c r="D766" i="35"/>
  <c r="B773" i="35"/>
  <c r="D772" i="35"/>
  <c r="D768" i="35"/>
  <c r="B768" i="35"/>
  <c r="C775" i="35"/>
  <c r="D773" i="35"/>
  <c r="C768" i="35"/>
  <c r="E766" i="35"/>
  <c r="D775" i="35"/>
  <c r="C772" i="35"/>
  <c r="C769" i="35"/>
  <c r="E775" i="35"/>
  <c r="E768" i="35"/>
  <c r="B767" i="35"/>
  <c r="C770" i="35"/>
  <c r="D769" i="35"/>
  <c r="B774" i="35"/>
  <c r="C771" i="35"/>
  <c r="C767" i="35"/>
  <c r="D767" i="35"/>
  <c r="B771" i="35"/>
  <c r="B769" i="35"/>
  <c r="E767" i="35"/>
  <c r="C774" i="35"/>
  <c r="B775" i="35"/>
  <c r="E774" i="35"/>
  <c r="E770" i="35"/>
  <c r="D774" i="35"/>
  <c r="E771" i="35"/>
  <c r="B766" i="35"/>
  <c r="D770" i="35"/>
  <c r="B772" i="35"/>
  <c r="E772" i="35"/>
  <c r="E769" i="35"/>
  <c r="D771" i="35"/>
  <c r="C771" i="33"/>
  <c r="D775" i="33"/>
  <c r="E772" i="33"/>
  <c r="B773" i="33"/>
  <c r="E770" i="33"/>
  <c r="B767" i="33"/>
  <c r="D767" i="33"/>
  <c r="C767" i="33"/>
  <c r="D769" i="33"/>
  <c r="D768" i="33"/>
  <c r="B770" i="33"/>
  <c r="E768" i="33"/>
  <c r="E773" i="33"/>
  <c r="C772" i="33"/>
  <c r="B772" i="33"/>
  <c r="C766" i="33"/>
  <c r="C768" i="33"/>
  <c r="D770" i="33"/>
  <c r="D773" i="33"/>
  <c r="E774" i="33"/>
  <c r="E769" i="33"/>
  <c r="C769" i="33"/>
  <c r="B768" i="33"/>
  <c r="B775" i="33"/>
  <c r="C774" i="33"/>
  <c r="D772" i="33"/>
  <c r="E771" i="33"/>
  <c r="C775" i="33"/>
  <c r="E767" i="33"/>
  <c r="D771" i="33"/>
  <c r="B766" i="33"/>
  <c r="D766" i="33"/>
  <c r="E766" i="33"/>
  <c r="D774" i="33"/>
  <c r="C773" i="33"/>
  <c r="E775" i="33"/>
  <c r="B769" i="33"/>
  <c r="B774" i="33"/>
  <c r="B771" i="33"/>
  <c r="C770" i="33"/>
  <c r="M757" i="34"/>
  <c r="F769" i="34" s="1" a="1"/>
  <c r="F769" i="34" s="1"/>
  <c r="M760" i="34"/>
  <c r="F772" i="34" s="1" a="1"/>
  <c r="F772" i="34" s="1"/>
  <c r="M754" i="34"/>
  <c r="F766" i="34" s="1" a="1"/>
  <c r="F766" i="34" s="1"/>
  <c r="M759" i="34"/>
  <c r="F771" i="34" s="1" a="1"/>
  <c r="F771" i="34" s="1"/>
  <c r="M758" i="34"/>
  <c r="F770" i="34" s="1" a="1"/>
  <c r="F770" i="34" s="1"/>
  <c r="M762" i="34"/>
  <c r="F774" i="34" s="1" a="1"/>
  <c r="F774" i="34" s="1"/>
  <c r="M755" i="34"/>
  <c r="F767" i="34" s="1" a="1"/>
  <c r="F767" i="34" s="1"/>
  <c r="M752" i="34"/>
  <c r="M761" i="34"/>
  <c r="F773" i="34" s="1" a="1"/>
  <c r="F773" i="34" s="1"/>
  <c r="M756" i="34"/>
  <c r="F768" i="34" s="1" a="1"/>
  <c r="F768" i="34" s="1"/>
  <c r="M763" i="34"/>
  <c r="F775" i="34" s="1" a="1"/>
  <c r="F775" i="34" s="1"/>
  <c r="M755" i="32"/>
  <c r="F767" i="32" s="1" a="1"/>
  <c r="F767" i="32" s="1"/>
  <c r="M752" i="32"/>
  <c r="M762" i="32"/>
  <c r="F774" i="32" s="1" a="1"/>
  <c r="F774" i="32" s="1"/>
  <c r="M757" i="32"/>
  <c r="F769" i="32" s="1" a="1"/>
  <c r="F769" i="32" s="1"/>
  <c r="M759" i="32"/>
  <c r="F771" i="32" s="1" a="1"/>
  <c r="F771" i="32" s="1"/>
  <c r="M761" i="32"/>
  <c r="F773" i="32" s="1" a="1"/>
  <c r="F773" i="32" s="1"/>
  <c r="M758" i="32"/>
  <c r="F770" i="32" s="1" a="1"/>
  <c r="F770" i="32" s="1"/>
  <c r="M754" i="32"/>
  <c r="F766" i="32" s="1" a="1"/>
  <c r="F766" i="32" s="1"/>
  <c r="M760" i="32"/>
  <c r="F772" i="32" s="1" a="1"/>
  <c r="F772" i="32" s="1"/>
  <c r="M756" i="32"/>
  <c r="F768" i="32" s="1" a="1"/>
  <c r="F768" i="32" s="1"/>
  <c r="M763" i="32"/>
  <c r="F775" i="32" s="1" a="1"/>
  <c r="F775" i="32" s="1"/>
  <c r="M757" i="31"/>
  <c r="F769" i="31" s="1" a="1"/>
  <c r="F769" i="31" s="1"/>
  <c r="M754" i="31"/>
  <c r="F766" i="31" s="1" a="1"/>
  <c r="F766" i="31" s="1"/>
  <c r="M755" i="31"/>
  <c r="F767" i="31" s="1" a="1"/>
  <c r="F767" i="31" s="1"/>
  <c r="M756" i="31"/>
  <c r="F768" i="31" s="1" a="1"/>
  <c r="F768" i="31" s="1"/>
  <c r="M760" i="31"/>
  <c r="F772" i="31" s="1" a="1"/>
  <c r="F772" i="31" s="1"/>
  <c r="M762" i="31"/>
  <c r="F774" i="31" s="1" a="1"/>
  <c r="F774" i="31" s="1"/>
  <c r="M763" i="31"/>
  <c r="F775" i="31" s="1" a="1"/>
  <c r="F775" i="31" s="1"/>
  <c r="M752" i="31"/>
  <c r="M759" i="31"/>
  <c r="F771" i="31" s="1" a="1"/>
  <c r="F771" i="31" s="1"/>
  <c r="M761" i="31"/>
  <c r="F773" i="31" s="1" a="1"/>
  <c r="F773" i="31" s="1"/>
  <c r="M758" i="31"/>
  <c r="F770" i="31" s="1" a="1"/>
  <c r="F770" i="31" s="1"/>
  <c r="M757" i="29"/>
  <c r="F769" i="29" s="1" a="1"/>
  <c r="F769" i="29" s="1"/>
  <c r="M755" i="29"/>
  <c r="F767" i="29" s="1" a="1"/>
  <c r="F767" i="29" s="1"/>
  <c r="M759" i="29"/>
  <c r="F771" i="29" s="1" a="1"/>
  <c r="F771" i="29" s="1"/>
  <c r="M763" i="29"/>
  <c r="F775" i="29" s="1" a="1"/>
  <c r="F775" i="29" s="1"/>
  <c r="M754" i="29"/>
  <c r="F766" i="29" s="1" a="1"/>
  <c r="F766" i="29" s="1"/>
  <c r="M761" i="29"/>
  <c r="F773" i="29" s="1" a="1"/>
  <c r="F773" i="29" s="1"/>
  <c r="M752" i="29"/>
  <c r="M760" i="29"/>
  <c r="F772" i="29" s="1" a="1"/>
  <c r="F772" i="29" s="1"/>
  <c r="M762" i="29"/>
  <c r="F774" i="29" s="1" a="1"/>
  <c r="F774" i="29" s="1"/>
  <c r="M758" i="29"/>
  <c r="F770" i="29" s="1" a="1"/>
  <c r="F770" i="29" s="1"/>
  <c r="M756" i="29"/>
  <c r="F768" i="29" s="1" a="1"/>
  <c r="F768" i="29" s="1"/>
  <c r="M752" i="21"/>
  <c r="M752" i="19"/>
  <c r="M2" i="16"/>
  <c r="M1" i="16" s="1"/>
  <c r="L1" i="16"/>
  <c r="M68" i="16"/>
  <c r="M67" i="16"/>
  <c r="M65" i="16"/>
  <c r="M72" i="16"/>
  <c r="M71" i="16"/>
  <c r="M66" i="16"/>
  <c r="M63" i="16"/>
  <c r="M70" i="16"/>
  <c r="M69" i="16"/>
  <c r="M64" i="16"/>
  <c r="M41" i="16"/>
  <c r="M43" i="16"/>
  <c r="M45" i="16"/>
  <c r="M40" i="16"/>
  <c r="M46" i="16"/>
  <c r="M48" i="16"/>
  <c r="M44" i="16"/>
  <c r="M47" i="16"/>
  <c r="M39" i="16"/>
  <c r="M42" i="16"/>
  <c r="L55" i="16"/>
  <c r="L58" i="16"/>
  <c r="L54" i="16"/>
  <c r="L60" i="16"/>
  <c r="L51" i="16"/>
  <c r="L57" i="16"/>
  <c r="L53" i="16"/>
  <c r="L56" i="16"/>
  <c r="L59" i="16"/>
  <c r="L52" i="16"/>
  <c r="L104" i="16"/>
  <c r="L103" i="16"/>
  <c r="L101" i="16"/>
  <c r="L100" i="16"/>
  <c r="L108" i="16"/>
  <c r="L107" i="16"/>
  <c r="L105" i="16"/>
  <c r="L99" i="16"/>
  <c r="L106" i="16"/>
  <c r="L102" i="16"/>
  <c r="L87" i="16"/>
  <c r="L92" i="16"/>
  <c r="L89" i="16"/>
  <c r="L93" i="16"/>
  <c r="L95" i="16"/>
  <c r="L96" i="16"/>
  <c r="L88" i="16"/>
  <c r="L91" i="16"/>
  <c r="L90" i="16"/>
  <c r="L94" i="16"/>
  <c r="L119" i="16"/>
  <c r="L112" i="16"/>
  <c r="L118" i="16"/>
  <c r="L117" i="16"/>
  <c r="L116" i="16"/>
  <c r="L114" i="16"/>
  <c r="L113" i="16"/>
  <c r="L120" i="16"/>
  <c r="L115" i="16"/>
  <c r="L111" i="16"/>
  <c r="L18" i="16"/>
  <c r="L20" i="16"/>
  <c r="L15" i="16"/>
  <c r="L24" i="16"/>
  <c r="L23" i="16"/>
  <c r="L19" i="16"/>
  <c r="L16" i="16"/>
  <c r="L22" i="16"/>
  <c r="L21" i="16"/>
  <c r="L17" i="16"/>
  <c r="L36" i="16"/>
  <c r="L28" i="16"/>
  <c r="L27" i="16"/>
  <c r="L29" i="16"/>
  <c r="L33" i="16"/>
  <c r="L32" i="16"/>
  <c r="L35" i="16"/>
  <c r="L31" i="16"/>
  <c r="L34" i="16"/>
  <c r="L30" i="16"/>
  <c r="L75" i="16"/>
  <c r="L84" i="16"/>
  <c r="L81" i="16"/>
  <c r="L83" i="16"/>
  <c r="L78" i="16"/>
  <c r="L79" i="16"/>
  <c r="L82" i="16"/>
  <c r="L77" i="16"/>
  <c r="L76" i="16"/>
  <c r="L80" i="16"/>
  <c r="L761" i="25"/>
  <c r="L759" i="25"/>
  <c r="M753" i="25"/>
  <c r="L763" i="25"/>
  <c r="L757" i="25"/>
  <c r="L756" i="25"/>
  <c r="L754" i="25"/>
  <c r="L758" i="25"/>
  <c r="L755" i="25"/>
  <c r="L762" i="25"/>
  <c r="L760" i="25"/>
  <c r="L755" i="24"/>
  <c r="M753" i="24"/>
  <c r="L762" i="24"/>
  <c r="L760" i="24"/>
  <c r="L756" i="24"/>
  <c r="L754" i="24"/>
  <c r="L758" i="24"/>
  <c r="L759" i="24"/>
  <c r="L757" i="24"/>
  <c r="L763" i="24"/>
  <c r="L761" i="24"/>
  <c r="M756" i="21"/>
  <c r="F768" i="21" s="1" a="1"/>
  <c r="F768" i="21" s="1"/>
  <c r="M754" i="21"/>
  <c r="F766" i="21" s="1" a="1"/>
  <c r="F766" i="21" s="1"/>
  <c r="M761" i="21"/>
  <c r="F773" i="21" s="1" a="1"/>
  <c r="F773" i="21" s="1"/>
  <c r="M763" i="21"/>
  <c r="F775" i="21" s="1" a="1"/>
  <c r="F775" i="21" s="1"/>
  <c r="M762" i="21"/>
  <c r="F774" i="21" s="1" a="1"/>
  <c r="F774" i="21" s="1"/>
  <c r="M758" i="21"/>
  <c r="F770" i="21" s="1" a="1"/>
  <c r="F770" i="21" s="1"/>
  <c r="M755" i="21"/>
  <c r="F767" i="21" s="1" a="1"/>
  <c r="F767" i="21" s="1"/>
  <c r="M760" i="21"/>
  <c r="F772" i="21" s="1" a="1"/>
  <c r="F772" i="21" s="1"/>
  <c r="M757" i="21"/>
  <c r="F769" i="21" s="1" a="1"/>
  <c r="F769" i="21" s="1"/>
  <c r="M759" i="21"/>
  <c r="F771" i="21" s="1" a="1"/>
  <c r="F771" i="21" s="1"/>
  <c r="L759" i="20"/>
  <c r="L757" i="20"/>
  <c r="L755" i="20"/>
  <c r="M753" i="20"/>
  <c r="L760" i="20"/>
  <c r="L763" i="20"/>
  <c r="L762" i="20"/>
  <c r="L758" i="20"/>
  <c r="L754" i="20"/>
  <c r="L756" i="20"/>
  <c r="L761" i="20"/>
  <c r="L763" i="23"/>
  <c r="L761" i="23"/>
  <c r="L759" i="23"/>
  <c r="L757" i="23"/>
  <c r="L762" i="23"/>
  <c r="L760" i="23"/>
  <c r="L754" i="23"/>
  <c r="L756" i="23"/>
  <c r="L755" i="23"/>
  <c r="M753" i="23"/>
  <c r="L758" i="23"/>
  <c r="L755" i="22"/>
  <c r="M753" i="22"/>
  <c r="L762" i="22"/>
  <c r="L760" i="22"/>
  <c r="L759" i="22"/>
  <c r="L756" i="22"/>
  <c r="L763" i="22"/>
  <c r="L758" i="22"/>
  <c r="L761" i="22"/>
  <c r="L757" i="22"/>
  <c r="L754" i="22"/>
  <c r="M763" i="19"/>
  <c r="F775" i="19" s="1" a="1"/>
  <c r="F775" i="19" s="1"/>
  <c r="M759" i="19"/>
  <c r="F771" i="19" s="1" a="1"/>
  <c r="F771" i="19" s="1"/>
  <c r="M761" i="19"/>
  <c r="F773" i="19" s="1" a="1"/>
  <c r="F773" i="19" s="1"/>
  <c r="M755" i="19"/>
  <c r="F767" i="19" s="1" a="1"/>
  <c r="F767" i="19" s="1"/>
  <c r="M757" i="19"/>
  <c r="F769" i="19" s="1" a="1"/>
  <c r="F769" i="19" s="1"/>
  <c r="M762" i="19"/>
  <c r="F774" i="19" s="1" a="1"/>
  <c r="F774" i="19" s="1"/>
  <c r="M760" i="19"/>
  <c r="F772" i="19" s="1" a="1"/>
  <c r="F772" i="19" s="1"/>
  <c r="M758" i="19"/>
  <c r="F770" i="19" s="1" a="1"/>
  <c r="F770" i="19" s="1"/>
  <c r="M756" i="19"/>
  <c r="F768" i="19" s="1" a="1"/>
  <c r="F768" i="19" s="1"/>
  <c r="M754" i="19"/>
  <c r="F766" i="19" s="1" a="1"/>
  <c r="F766" i="19" s="1"/>
  <c r="L755" i="18"/>
  <c r="M753" i="18"/>
  <c r="L762" i="18"/>
  <c r="L756" i="18"/>
  <c r="L754" i="18"/>
  <c r="L761" i="18"/>
  <c r="L763" i="18"/>
  <c r="L760" i="18"/>
  <c r="L758" i="18"/>
  <c r="L759" i="18"/>
  <c r="L757" i="18"/>
  <c r="L761" i="17"/>
  <c r="L759" i="17"/>
  <c r="L757" i="17"/>
  <c r="L755" i="17"/>
  <c r="M753" i="17"/>
  <c r="L762" i="17"/>
  <c r="L760" i="17"/>
  <c r="L763" i="17"/>
  <c r="L754" i="17"/>
  <c r="L758" i="17"/>
  <c r="L756" i="17"/>
  <c r="C8" i="16"/>
  <c r="C248" i="16" s="1"/>
  <c r="E3" i="16"/>
  <c r="E243" i="16" s="1"/>
  <c r="J3" i="16"/>
  <c r="J243" i="16" s="1"/>
  <c r="J12" i="16"/>
  <c r="J252" i="16" s="1"/>
  <c r="B3" i="16"/>
  <c r="B243" i="16" s="1"/>
  <c r="B11" i="16"/>
  <c r="B4" i="16"/>
  <c r="B5" i="16"/>
  <c r="B12" i="16"/>
  <c r="J11" i="16"/>
  <c r="J251" i="16" s="1"/>
  <c r="B6" i="16"/>
  <c r="B7" i="16"/>
  <c r="C11" i="16"/>
  <c r="C251" i="16" s="1"/>
  <c r="B8" i="16"/>
  <c r="C4" i="16"/>
  <c r="C244" i="16" s="1"/>
  <c r="B9" i="16"/>
  <c r="C5" i="16"/>
  <c r="C245" i="16" s="1"/>
  <c r="C12" i="16"/>
  <c r="C252" i="16" s="1"/>
  <c r="D8" i="16"/>
  <c r="D248" i="16" s="1"/>
  <c r="D7" i="16"/>
  <c r="D247" i="16" s="1"/>
  <c r="D5" i="16"/>
  <c r="D245" i="16" s="1"/>
  <c r="D9" i="16"/>
  <c r="D249" i="16" s="1"/>
  <c r="D12" i="16"/>
  <c r="D252" i="16" s="1"/>
  <c r="D4" i="16"/>
  <c r="D244" i="16" s="1"/>
  <c r="D11" i="16"/>
  <c r="D251" i="16" s="1"/>
  <c r="D10" i="16"/>
  <c r="D250" i="16" s="1"/>
  <c r="D6" i="16"/>
  <c r="D246" i="16" s="1"/>
  <c r="E8" i="16"/>
  <c r="E248" i="16" s="1"/>
  <c r="E7" i="16"/>
  <c r="E247" i="16" s="1"/>
  <c r="E6" i="16"/>
  <c r="E246" i="16" s="1"/>
  <c r="E4" i="16"/>
  <c r="E244" i="16" s="1"/>
  <c r="E5" i="16"/>
  <c r="E245" i="16" s="1"/>
  <c r="E9" i="16"/>
  <c r="E249" i="16" s="1"/>
  <c r="E11" i="16"/>
  <c r="E251" i="16" s="1"/>
  <c r="E12" i="16"/>
  <c r="E252" i="16" s="1"/>
  <c r="E10" i="16"/>
  <c r="E250" i="16" s="1"/>
  <c r="F12" i="16"/>
  <c r="F252" i="16" s="1"/>
  <c r="F11" i="16"/>
  <c r="F251" i="16" s="1"/>
  <c r="F5" i="16"/>
  <c r="F245" i="16" s="1"/>
  <c r="F8" i="16"/>
  <c r="F248" i="16" s="1"/>
  <c r="F4" i="16"/>
  <c r="F244" i="16" s="1"/>
  <c r="F6" i="16"/>
  <c r="F246" i="16" s="1"/>
  <c r="F7" i="16"/>
  <c r="F247" i="16" s="1"/>
  <c r="F10" i="16"/>
  <c r="F250" i="16" s="1"/>
  <c r="F9" i="16"/>
  <c r="F249" i="16" s="1"/>
  <c r="G9" i="16"/>
  <c r="G249" i="16" s="1"/>
  <c r="G7" i="16"/>
  <c r="G247" i="16" s="1"/>
  <c r="G4" i="16"/>
  <c r="G244" i="16" s="1"/>
  <c r="G10" i="16"/>
  <c r="G250" i="16" s="1"/>
  <c r="G6" i="16"/>
  <c r="G246" i="16" s="1"/>
  <c r="G12" i="16"/>
  <c r="G252" i="16" s="1"/>
  <c r="G11" i="16"/>
  <c r="G251" i="16" s="1"/>
  <c r="G8" i="16"/>
  <c r="G248" i="16" s="1"/>
  <c r="G5" i="16"/>
  <c r="G245" i="16" s="1"/>
  <c r="H5" i="16"/>
  <c r="H245" i="16" s="1"/>
  <c r="H12" i="16"/>
  <c r="H252" i="16" s="1"/>
  <c r="H7" i="16"/>
  <c r="H247" i="16" s="1"/>
  <c r="H9" i="16"/>
  <c r="H249" i="16" s="1"/>
  <c r="H3" i="16"/>
  <c r="H243" i="16" s="1"/>
  <c r="H8" i="16"/>
  <c r="H248" i="16" s="1"/>
  <c r="H11" i="16"/>
  <c r="H251" i="16" s="1"/>
  <c r="H4" i="16"/>
  <c r="H244" i="16" s="1"/>
  <c r="H6" i="16"/>
  <c r="H246" i="16" s="1"/>
  <c r="H10" i="16"/>
  <c r="H250" i="16" s="1"/>
  <c r="I6" i="16"/>
  <c r="I246" i="16" s="1"/>
  <c r="I12" i="16"/>
  <c r="I252" i="16" s="1"/>
  <c r="I11" i="16"/>
  <c r="I251" i="16" s="1"/>
  <c r="I9" i="16"/>
  <c r="I249" i="16" s="1"/>
  <c r="I7" i="16"/>
  <c r="I247" i="16" s="1"/>
  <c r="I4" i="16"/>
  <c r="I244" i="16" s="1"/>
  <c r="I5" i="16"/>
  <c r="I245" i="16" s="1"/>
  <c r="I8" i="16"/>
  <c r="I248" i="16" s="1"/>
  <c r="I3" i="16"/>
  <c r="I243" i="16" s="1"/>
  <c r="I10" i="16"/>
  <c r="I250" i="16" s="1"/>
  <c r="C6" i="16"/>
  <c r="C246" i="16" s="1"/>
  <c r="D3" i="16"/>
  <c r="D243" i="16" s="1"/>
  <c r="J8" i="16"/>
  <c r="J248" i="16" s="1"/>
  <c r="J7" i="16"/>
  <c r="J247" i="16" s="1"/>
  <c r="C7" i="16"/>
  <c r="C247" i="16" s="1"/>
  <c r="C9" i="16"/>
  <c r="C249" i="16" s="1"/>
  <c r="J5" i="16"/>
  <c r="J245" i="16" s="1"/>
  <c r="B10" i="16"/>
  <c r="B250" i="16" s="1"/>
  <c r="F3" i="16"/>
  <c r="F243" i="16" s="1"/>
  <c r="G3" i="16"/>
  <c r="G243" i="16" s="1"/>
  <c r="J9" i="16"/>
  <c r="J249" i="16" s="1"/>
  <c r="J6" i="16"/>
  <c r="J246" i="16" s="1"/>
  <c r="C10" i="16"/>
  <c r="C250" i="16" s="1"/>
  <c r="J10" i="16"/>
  <c r="J250" i="16" s="1"/>
  <c r="J4" i="16"/>
  <c r="J244" i="16" s="1"/>
  <c r="L753" i="10"/>
  <c r="K7" i="16"/>
  <c r="K247" i="16" s="1"/>
  <c r="K12" i="16"/>
  <c r="K252" i="16" s="1"/>
  <c r="K11" i="16"/>
  <c r="K251" i="16" s="1"/>
  <c r="K8" i="16"/>
  <c r="K248" i="16" s="1"/>
  <c r="K9" i="16"/>
  <c r="K249" i="16" s="1"/>
  <c r="K5" i="16"/>
  <c r="K245" i="16" s="1"/>
  <c r="K4" i="16"/>
  <c r="K244" i="16" s="1"/>
  <c r="K3" i="16"/>
  <c r="K243" i="16" s="1"/>
  <c r="K10" i="16"/>
  <c r="K250" i="16" s="1"/>
  <c r="K6" i="16"/>
  <c r="K246" i="16" s="1"/>
  <c r="C3" i="16"/>
  <c r="C243" i="16" s="1"/>
  <c r="B763" i="10"/>
  <c r="B762" i="10"/>
  <c r="K763" i="10"/>
  <c r="K761" i="10"/>
  <c r="K759" i="10"/>
  <c r="K757" i="10"/>
  <c r="K755" i="10"/>
  <c r="B761" i="10"/>
  <c r="J763" i="10"/>
  <c r="J761" i="10"/>
  <c r="J759" i="10"/>
  <c r="J757" i="10"/>
  <c r="J755" i="10"/>
  <c r="B760" i="10"/>
  <c r="I763" i="10"/>
  <c r="I761" i="10"/>
  <c r="I759" i="10"/>
  <c r="I757" i="10"/>
  <c r="I755" i="10"/>
  <c r="B759" i="10"/>
  <c r="H763" i="10"/>
  <c r="H761" i="10"/>
  <c r="H759" i="10"/>
  <c r="H757" i="10"/>
  <c r="H755" i="10"/>
  <c r="B758" i="10"/>
  <c r="G763" i="10"/>
  <c r="G761" i="10"/>
  <c r="G757" i="10"/>
  <c r="G755" i="10"/>
  <c r="B757" i="10"/>
  <c r="F763" i="10"/>
  <c r="F761" i="10"/>
  <c r="F759" i="10"/>
  <c r="F757" i="10"/>
  <c r="F755" i="10"/>
  <c r="B756" i="10"/>
  <c r="E763" i="10"/>
  <c r="E761" i="10"/>
  <c r="E759" i="10"/>
  <c r="E757" i="10"/>
  <c r="E755" i="10"/>
  <c r="B755" i="10"/>
  <c r="D763" i="10"/>
  <c r="D761" i="10"/>
  <c r="D759" i="10"/>
  <c r="D757" i="10"/>
  <c r="D755" i="10"/>
  <c r="C763" i="10"/>
  <c r="C761" i="10"/>
  <c r="C759" i="10"/>
  <c r="C757" i="10"/>
  <c r="C755" i="10"/>
  <c r="K762" i="10"/>
  <c r="K758" i="10"/>
  <c r="K756" i="10"/>
  <c r="K754" i="10"/>
  <c r="J762" i="10"/>
  <c r="J758" i="10"/>
  <c r="J754" i="10"/>
  <c r="I762" i="10"/>
  <c r="I758" i="10"/>
  <c r="I756" i="10"/>
  <c r="I754" i="10"/>
  <c r="H760" i="10"/>
  <c r="H758" i="10"/>
  <c r="H756" i="10"/>
  <c r="G759" i="10"/>
  <c r="K760" i="10"/>
  <c r="J760" i="10"/>
  <c r="I760" i="10"/>
  <c r="H762" i="10"/>
  <c r="H754" i="10"/>
  <c r="J756" i="10"/>
  <c r="D762" i="10"/>
  <c r="C762" i="10"/>
  <c r="G760" i="10"/>
  <c r="F760" i="10"/>
  <c r="E760" i="10"/>
  <c r="D760" i="10"/>
  <c r="C760" i="10"/>
  <c r="G758" i="10"/>
  <c r="F758" i="10"/>
  <c r="E758" i="10"/>
  <c r="D758" i="10"/>
  <c r="C758" i="10"/>
  <c r="G756" i="10"/>
  <c r="F756" i="10"/>
  <c r="E756" i="10"/>
  <c r="D756" i="10"/>
  <c r="C756" i="10"/>
  <c r="G754" i="10"/>
  <c r="F754" i="10"/>
  <c r="G762" i="10"/>
  <c r="E754" i="10"/>
  <c r="F762" i="10"/>
  <c r="D754" i="10"/>
  <c r="E762" i="10"/>
  <c r="C754" i="10"/>
  <c r="B754" i="10"/>
  <c r="J28" i="13"/>
  <c r="O16" i="13"/>
  <c r="F16" i="27"/>
  <c r="G18" i="13"/>
  <c r="F15" i="27"/>
  <c r="F11" i="27"/>
  <c r="J18" i="13"/>
  <c r="R15" i="27"/>
  <c r="H27" i="13"/>
  <c r="H28" i="13"/>
  <c r="M23" i="27"/>
  <c r="H10" i="13"/>
  <c r="N16" i="13"/>
  <c r="P17" i="13"/>
  <c r="I10" i="13"/>
  <c r="K23" i="13"/>
  <c r="P27" i="27"/>
  <c r="V10" i="27"/>
  <c r="M11" i="13"/>
  <c r="N11" i="13"/>
  <c r="P23" i="27"/>
  <c r="G10" i="13"/>
  <c r="F27" i="27"/>
  <c r="R9" i="27"/>
  <c r="M27" i="13"/>
  <c r="K27" i="13"/>
  <c r="R11" i="27"/>
  <c r="J10" i="13"/>
  <c r="O11" i="27"/>
  <c r="M24" i="13"/>
  <c r="H18" i="13"/>
  <c r="P28" i="13"/>
  <c r="S27" i="26"/>
  <c r="V15" i="27"/>
  <c r="I28" i="13"/>
  <c r="S16" i="26"/>
  <c r="I11" i="13"/>
  <c r="G16" i="13"/>
  <c r="N23" i="13"/>
  <c r="L17" i="13"/>
  <c r="I17" i="13"/>
  <c r="M11" i="27"/>
  <c r="P23" i="13"/>
  <c r="O24" i="13"/>
  <c r="L24" i="13"/>
  <c r="F10" i="27"/>
  <c r="J17" i="13"/>
  <c r="R16" i="27"/>
  <c r="N18" i="13"/>
  <c r="K10" i="13"/>
  <c r="M9" i="27"/>
  <c r="O12" i="13"/>
  <c r="O11" i="13"/>
  <c r="M22" i="27"/>
  <c r="R26" i="27"/>
  <c r="O28" i="13"/>
  <c r="P9" i="27"/>
  <c r="M17" i="13"/>
  <c r="P10" i="27"/>
  <c r="S11" i="26"/>
  <c r="H17" i="13"/>
  <c r="Q27" i="26"/>
  <c r="M18" i="13"/>
  <c r="G11" i="13"/>
  <c r="V27" i="27"/>
  <c r="O17" i="13"/>
  <c r="P10" i="13"/>
  <c r="Q17" i="26"/>
  <c r="G17" i="13"/>
  <c r="P18" i="13"/>
  <c r="V26" i="27"/>
  <c r="P24" i="13"/>
  <c r="O27" i="27"/>
  <c r="P15" i="27"/>
  <c r="O23" i="13"/>
  <c r="S10" i="26"/>
  <c r="N28" i="13"/>
  <c r="V11" i="27"/>
  <c r="K18" i="13"/>
  <c r="N12" i="13"/>
  <c r="K11" i="13"/>
  <c r="R10" i="27"/>
  <c r="L27" i="13"/>
  <c r="O18" i="13"/>
  <c r="K12" i="13"/>
  <c r="M10" i="13"/>
  <c r="O23" i="27"/>
  <c r="M16" i="27"/>
  <c r="L18" i="13"/>
  <c r="H23" i="13"/>
  <c r="O10" i="13"/>
  <c r="I12" i="13"/>
  <c r="M23" i="13"/>
  <c r="O10" i="27"/>
  <c r="H16" i="13"/>
  <c r="J24" i="13"/>
  <c r="V9" i="27"/>
  <c r="K16" i="13"/>
  <c r="O27" i="13"/>
  <c r="F23" i="27"/>
  <c r="M26" i="27"/>
  <c r="P27" i="13"/>
  <c r="R17" i="27"/>
  <c r="P11" i="13"/>
  <c r="G24" i="13"/>
  <c r="P17" i="27"/>
  <c r="M15" i="27"/>
  <c r="P11" i="27"/>
  <c r="K24" i="13"/>
  <c r="I27" i="13"/>
  <c r="S15" i="26"/>
  <c r="M17" i="27"/>
  <c r="O9" i="27"/>
  <c r="Q10" i="26"/>
  <c r="P16" i="13"/>
  <c r="L10" i="13"/>
  <c r="J11" i="13"/>
  <c r="M27" i="27"/>
  <c r="R23" i="27"/>
  <c r="V17" i="27"/>
  <c r="N17" i="13"/>
  <c r="F9" i="27"/>
  <c r="N27" i="13"/>
  <c r="Q11" i="26"/>
  <c r="H11" i="13"/>
  <c r="F22" i="27"/>
  <c r="S9" i="26"/>
  <c r="H24" i="13"/>
  <c r="I18" i="13"/>
  <c r="S26" i="26"/>
  <c r="G12" i="13"/>
  <c r="R27" i="27"/>
  <c r="P22" i="27"/>
  <c r="Q26" i="26"/>
  <c r="P16" i="27"/>
  <c r="M28" i="13"/>
  <c r="L23" i="13"/>
  <c r="O26" i="27"/>
  <c r="I24" i="13"/>
  <c r="L11" i="13"/>
  <c r="P12" i="13"/>
  <c r="Q16" i="26"/>
  <c r="F26" i="27"/>
  <c r="P26" i="27"/>
  <c r="G23" i="13"/>
  <c r="S17" i="26"/>
  <c r="N24" i="13"/>
  <c r="L28" i="13"/>
  <c r="J16" i="13"/>
  <c r="V16" i="27"/>
  <c r="H12" i="13"/>
  <c r="O22" i="27"/>
  <c r="L12" i="13"/>
  <c r="K17" i="13"/>
  <c r="J12" i="13"/>
  <c r="Q22" i="26"/>
  <c r="Q9" i="26"/>
  <c r="L16" i="13"/>
  <c r="N10" i="13"/>
  <c r="M16" i="13"/>
  <c r="O15" i="27"/>
  <c r="S23" i="26"/>
  <c r="G27" i="13"/>
  <c r="Q23" i="26"/>
  <c r="J27" i="13"/>
  <c r="V22" i="27"/>
  <c r="S22" i="26"/>
  <c r="O17" i="27"/>
  <c r="V23" i="27"/>
  <c r="G28" i="13"/>
  <c r="O16" i="27"/>
  <c r="I16" i="13"/>
  <c r="F17" i="27"/>
  <c r="K28" i="13"/>
  <c r="M10" i="27"/>
  <c r="J23" i="13"/>
  <c r="Q15" i="26"/>
  <c r="M12" i="13"/>
  <c r="I23" i="13"/>
  <c r="R22" i="27"/>
  <c r="P187" i="16" l="1" a="1"/>
  <c r="P187" i="16" s="1"/>
  <c r="N163" i="16" a="1"/>
  <c r="N163" i="16" s="1"/>
  <c r="Q183" i="16" a="1"/>
  <c r="Q183" i="16" s="1"/>
  <c r="Q200" i="16" a="1"/>
  <c r="Q200" i="16" s="1"/>
  <c r="P126" i="16" a="1"/>
  <c r="P126" i="16" s="1"/>
  <c r="P163" i="16" a="1"/>
  <c r="P163" i="16" s="1"/>
  <c r="N209" i="16" a="1"/>
  <c r="N209" i="16" s="1"/>
  <c r="Q148" i="16" a="1"/>
  <c r="Q148" i="16" s="1"/>
  <c r="P188" i="16" a="1"/>
  <c r="P188" i="16" s="1"/>
  <c r="N184" i="16" a="1"/>
  <c r="N184" i="16" s="1"/>
  <c r="P235" i="16" a="1"/>
  <c r="P235" i="16" s="1"/>
  <c r="P160" i="16" a="1"/>
  <c r="P160" i="16" s="1"/>
  <c r="Q175" i="16" a="1"/>
  <c r="Q175" i="16" s="1"/>
  <c r="Q124" i="16" a="1"/>
  <c r="Q124" i="16" s="1"/>
  <c r="P128" i="16" a="1"/>
  <c r="P128" i="16" s="1"/>
  <c r="O225" i="16" a="1"/>
  <c r="O225" i="16" s="1"/>
  <c r="N234" i="16" a="1"/>
  <c r="N234" i="16" s="1"/>
  <c r="O137" i="16" a="1"/>
  <c r="O137" i="16" s="1"/>
  <c r="Q152" i="16" a="1"/>
  <c r="Q152" i="16" s="1"/>
  <c r="P138" i="16" a="1"/>
  <c r="P138" i="16" s="1"/>
  <c r="O132" i="16" a="1"/>
  <c r="O132" i="16" s="1"/>
  <c r="Q233" i="16" a="1"/>
  <c r="Q233" i="16" s="1"/>
  <c r="Q140" i="16" a="1"/>
  <c r="Q140" i="16" s="1"/>
  <c r="P151" i="16" a="1"/>
  <c r="P151" i="16" s="1"/>
  <c r="P240" i="16" a="1"/>
  <c r="P240" i="16" s="1"/>
  <c r="O202" i="16" a="1"/>
  <c r="O202" i="16" s="1"/>
  <c r="P132" i="16" a="1"/>
  <c r="P132" i="16" s="1"/>
  <c r="O187" i="16" a="1"/>
  <c r="O187" i="16" s="1"/>
  <c r="P197" i="16" a="1"/>
  <c r="P197" i="16" s="1"/>
  <c r="N161" i="16" a="1"/>
  <c r="N161" i="16" s="1"/>
  <c r="O197" i="16" a="1"/>
  <c r="O197" i="16" s="1"/>
  <c r="Q221" i="16" a="1"/>
  <c r="Q221" i="16" s="1"/>
  <c r="O200" i="16" a="1"/>
  <c r="O200" i="16" s="1"/>
  <c r="P221" i="16" a="1"/>
  <c r="P221" i="16" s="1"/>
  <c r="O211" i="16" a="1"/>
  <c r="O211" i="16" s="1"/>
  <c r="Q223" i="16" a="1"/>
  <c r="Q223" i="16" s="1"/>
  <c r="N212" i="16" a="1"/>
  <c r="N212" i="16" s="1"/>
  <c r="O168" i="16" a="1"/>
  <c r="O168" i="16" s="1"/>
  <c r="O162" i="16" a="1"/>
  <c r="O162" i="16" s="1"/>
  <c r="P222" i="16" a="1"/>
  <c r="P222" i="16" s="1"/>
  <c r="Q185" i="16" a="1"/>
  <c r="Q185" i="16" s="1"/>
  <c r="N125" i="16" a="1"/>
  <c r="N125" i="16" s="1"/>
  <c r="O236" i="16" a="1"/>
  <c r="O236" i="16" s="1"/>
  <c r="P144" i="16" a="1"/>
  <c r="P144" i="16" s="1"/>
  <c r="N168" i="16" a="1"/>
  <c r="N168" i="16" s="1"/>
  <c r="P204" i="16" a="1"/>
  <c r="P204" i="16" s="1"/>
  <c r="P216" i="16" a="1"/>
  <c r="P216" i="16" s="1"/>
  <c r="P152" i="16" a="1"/>
  <c r="P152" i="16" s="1"/>
  <c r="N221" i="16" a="1"/>
  <c r="N221" i="16" s="1"/>
  <c r="Q198" i="16" a="1"/>
  <c r="Q198" i="16" s="1"/>
  <c r="P220" i="16" a="1"/>
  <c r="P220" i="16" s="1"/>
  <c r="O130" i="16" a="1"/>
  <c r="O130" i="16" s="1"/>
  <c r="P139" i="16" a="1"/>
  <c r="P139" i="16" s="1"/>
  <c r="N165" i="16" a="1"/>
  <c r="N165" i="16" s="1"/>
  <c r="Q144" i="16" a="1"/>
  <c r="Q144" i="16" s="1"/>
  <c r="O174" i="16" a="1"/>
  <c r="O174" i="16" s="1"/>
  <c r="O186" i="16" a="1"/>
  <c r="O186" i="16" s="1"/>
  <c r="P173" i="16" a="1"/>
  <c r="P173" i="16" s="1"/>
  <c r="Q240" i="16" a="1"/>
  <c r="Q240" i="16" s="1"/>
  <c r="Q138" i="16" a="1"/>
  <c r="Q138" i="16" s="1"/>
  <c r="P125" i="16" a="1"/>
  <c r="P125" i="16" s="1"/>
  <c r="P212" i="16" a="1"/>
  <c r="P212" i="16" s="1"/>
  <c r="Q132" i="16" a="1"/>
  <c r="Q132" i="16" s="1"/>
  <c r="O220" i="16" a="1"/>
  <c r="O220" i="16" s="1"/>
  <c r="Q222" i="16" a="1"/>
  <c r="Q222" i="16" s="1"/>
  <c r="O212" i="16" a="1"/>
  <c r="O212" i="16" s="1"/>
  <c r="Q173" i="16" a="1"/>
  <c r="Q173" i="16" s="1"/>
  <c r="N187" i="16" a="1"/>
  <c r="N187" i="16" s="1"/>
  <c r="P176" i="16" a="1"/>
  <c r="P176" i="16" s="1"/>
  <c r="P228" i="16" a="1"/>
  <c r="P228" i="16" s="1"/>
  <c r="P172" i="16" a="1"/>
  <c r="P172" i="16" s="1"/>
  <c r="P124" i="16" a="1"/>
  <c r="P124" i="16" s="1"/>
  <c r="Q212" i="16" a="1"/>
  <c r="Q212" i="16" s="1"/>
  <c r="N138" i="16" a="1"/>
  <c r="N138" i="16" s="1"/>
  <c r="Q192" i="16" a="1"/>
  <c r="Q192" i="16" s="1"/>
  <c r="N128" i="16" a="1"/>
  <c r="N128" i="16" s="1"/>
  <c r="O213" i="16" a="1"/>
  <c r="O213" i="16" s="1"/>
  <c r="Q186" i="16" a="1"/>
  <c r="Q186" i="16" s="1"/>
  <c r="O228" i="16" a="1"/>
  <c r="O228" i="16" s="1"/>
  <c r="N185" i="16" a="1"/>
  <c r="N185" i="16" s="1"/>
  <c r="P223" i="16" a="1"/>
  <c r="P223" i="16" s="1"/>
  <c r="N151" i="16" a="1"/>
  <c r="N151" i="16" s="1"/>
  <c r="Q187" i="16" a="1"/>
  <c r="Q187" i="16" s="1"/>
  <c r="N176" i="16" a="1"/>
  <c r="N176" i="16" s="1"/>
  <c r="P186" i="16" a="1"/>
  <c r="P186" i="16" s="1"/>
  <c r="P184" i="16" a="1"/>
  <c r="P184" i="16" s="1"/>
  <c r="N139" i="16" a="1"/>
  <c r="N139" i="16" s="1"/>
  <c r="Q161" i="16" a="1"/>
  <c r="Q161" i="16" s="1"/>
  <c r="Q209" i="16" a="1"/>
  <c r="Q209" i="16" s="1"/>
  <c r="O223" i="16" a="1"/>
  <c r="O223" i="16" s="1"/>
  <c r="Q201" i="16" a="1"/>
  <c r="Q201" i="16" s="1"/>
  <c r="Q164" i="16" a="1"/>
  <c r="Q164" i="16" s="1"/>
  <c r="O198" i="16" a="1"/>
  <c r="O198" i="16" s="1"/>
  <c r="O210" i="16" a="1"/>
  <c r="O210" i="16" s="1"/>
  <c r="O238" i="16" a="1"/>
  <c r="O238" i="16" s="1"/>
  <c r="P209" i="16" a="1"/>
  <c r="P209" i="16" s="1"/>
  <c r="N126" i="16" a="1"/>
  <c r="N126" i="16" s="1"/>
  <c r="N233" i="16" a="1"/>
  <c r="N233" i="16" s="1"/>
  <c r="P127" i="16" a="1"/>
  <c r="P127" i="16" s="1"/>
  <c r="Q220" i="16" a="1"/>
  <c r="Q220" i="16" s="1"/>
  <c r="N196" i="16" a="1"/>
  <c r="N196" i="16" s="1"/>
  <c r="Q204" i="16" a="1"/>
  <c r="Q204" i="16" s="1"/>
  <c r="Q179" i="16" a="1"/>
  <c r="Q179" i="16" s="1"/>
  <c r="P156" i="16" a="1"/>
  <c r="P156" i="16" s="1"/>
  <c r="Q228" i="16" a="1"/>
  <c r="Q228" i="16" s="1"/>
  <c r="P171" i="16" a="1"/>
  <c r="P171" i="16" s="1"/>
  <c r="P164" i="16" a="1"/>
  <c r="P164" i="16" s="1"/>
  <c r="N179" i="16" a="1"/>
  <c r="N179" i="16" s="1"/>
  <c r="Q149" i="16" a="1"/>
  <c r="Q149" i="16" s="1"/>
  <c r="O216" i="16" a="1"/>
  <c r="O216" i="16" s="1"/>
  <c r="P200" i="16" a="1"/>
  <c r="P200" i="16" s="1"/>
  <c r="N129" i="16" a="1"/>
  <c r="N129" i="16" s="1"/>
  <c r="O239" i="16" a="1"/>
  <c r="O239" i="16" s="1"/>
  <c r="P162" i="16" a="1"/>
  <c r="P162" i="16" s="1"/>
  <c r="Q219" i="16" a="1"/>
  <c r="Q219" i="16" s="1"/>
  <c r="Q238" i="16" a="1"/>
  <c r="Q238" i="16" s="1"/>
  <c r="P233" i="16" a="1"/>
  <c r="P233" i="16" s="1"/>
  <c r="N123" i="16" a="1"/>
  <c r="N123" i="16" s="1"/>
  <c r="N235" i="16" a="1"/>
  <c r="N235" i="16" s="1"/>
  <c r="Q147" i="16" a="1"/>
  <c r="Q147" i="16" s="1"/>
  <c r="Q163" i="16" a="1"/>
  <c r="Q163" i="16" s="1"/>
  <c r="Q162" i="16" a="1"/>
  <c r="Q162" i="16" s="1"/>
  <c r="O167" i="16" a="1"/>
  <c r="O167" i="16" s="1"/>
  <c r="O153" i="16" a="1"/>
  <c r="O153" i="16" s="1"/>
  <c r="O175" i="16" a="1"/>
  <c r="O175" i="16" s="1"/>
  <c r="P224" i="16" a="1"/>
  <c r="P224" i="16" s="1"/>
  <c r="P147" i="16" a="1"/>
  <c r="P147" i="16" s="1"/>
  <c r="Q211" i="16" a="1"/>
  <c r="Q211" i="16" s="1"/>
  <c r="Q208" i="16" a="1"/>
  <c r="Q208" i="16" s="1"/>
  <c r="N137" i="16" a="1"/>
  <c r="N137" i="16" s="1"/>
  <c r="P168" i="16" a="1"/>
  <c r="P168" i="16" s="1"/>
  <c r="Q224" i="16" a="1"/>
  <c r="Q224" i="16" s="1"/>
  <c r="Q189" i="16" a="1"/>
  <c r="Q189" i="16" s="1"/>
  <c r="O221" i="16" a="1"/>
  <c r="O221" i="16" s="1"/>
  <c r="Q160" i="16" a="1"/>
  <c r="Q160" i="16" s="1"/>
  <c r="P219" i="16" a="1"/>
  <c r="P219" i="16" s="1"/>
  <c r="N186" i="16" a="1"/>
  <c r="N186" i="16" s="1"/>
  <c r="O204" i="16" a="1"/>
  <c r="O204" i="16" s="1"/>
  <c r="N228" i="16" a="1"/>
  <c r="N228" i="16" s="1"/>
  <c r="Q154" i="16" a="1"/>
  <c r="Q154" i="16" s="1"/>
  <c r="O151" i="16" a="1"/>
  <c r="O151" i="16" s="1"/>
  <c r="N160" i="16" a="1"/>
  <c r="N160" i="16" s="1"/>
  <c r="Q151" i="16" a="1"/>
  <c r="Q151" i="16" s="1"/>
  <c r="P137" i="16" a="1"/>
  <c r="P137" i="16" s="1"/>
  <c r="P198" i="16" a="1"/>
  <c r="P198" i="16" s="1"/>
  <c r="O164" i="16" a="1"/>
  <c r="O164" i="16" s="1"/>
  <c r="Q215" i="16" a="1"/>
  <c r="Q215" i="16" s="1"/>
  <c r="Q136" i="16" a="1"/>
  <c r="Q136" i="16" s="1"/>
  <c r="Q165" i="16" a="1"/>
  <c r="Q165" i="16" s="1"/>
  <c r="N238" i="16" a="1"/>
  <c r="N238" i="16" s="1"/>
  <c r="P174" i="16" a="1"/>
  <c r="P174" i="16" s="1"/>
  <c r="N199" i="16" a="1"/>
  <c r="N199" i="16" s="1"/>
  <c r="Q131" i="16" a="1"/>
  <c r="Q131" i="16" s="1"/>
  <c r="N152" i="16" a="1"/>
  <c r="N152" i="16" s="1"/>
  <c r="N191" i="16" a="1"/>
  <c r="N191" i="16" s="1"/>
  <c r="Q177" i="16" a="1"/>
  <c r="Q177" i="16" s="1"/>
  <c r="O232" i="16" a="1"/>
  <c r="O232" i="16" s="1"/>
  <c r="Q235" i="16" a="1"/>
  <c r="Q235" i="16" s="1"/>
  <c r="N140" i="16" a="1"/>
  <c r="N140" i="16" s="1"/>
  <c r="O237" i="16" a="1"/>
  <c r="O237" i="16" s="1"/>
  <c r="N202" i="16" a="1"/>
  <c r="N202" i="16" s="1"/>
  <c r="Q168" i="16" a="1"/>
  <c r="Q168" i="16" s="1"/>
  <c r="Q197" i="16" a="1"/>
  <c r="Q197" i="16" s="1"/>
  <c r="N148" i="16" a="1"/>
  <c r="N148" i="16" s="1"/>
  <c r="N166" i="16" a="1"/>
  <c r="N166" i="16" s="1"/>
  <c r="O180" i="16" a="1"/>
  <c r="O180" i="16" s="1"/>
  <c r="Q225" i="16" a="1"/>
  <c r="Q225" i="16" s="1"/>
  <c r="Q125" i="16" a="1"/>
  <c r="Q125" i="16" s="1"/>
  <c r="P190" i="16" a="1"/>
  <c r="P190" i="16" s="1"/>
  <c r="P123" i="16" a="1"/>
  <c r="P123" i="16" s="1"/>
  <c r="O176" i="16" a="1"/>
  <c r="O176" i="16" s="1"/>
  <c r="N175" i="16" a="1"/>
  <c r="N175" i="16" s="1"/>
  <c r="O124" i="16" a="1"/>
  <c r="O124" i="16" s="1"/>
  <c r="Q130" i="16" a="1"/>
  <c r="Q130" i="16" s="1"/>
  <c r="N240" i="16" a="1"/>
  <c r="N240" i="16" s="1"/>
  <c r="P234" i="16" a="1"/>
  <c r="P234" i="16" s="1"/>
  <c r="Q171" i="16" a="1"/>
  <c r="Q171" i="16" s="1"/>
  <c r="N192" i="16" a="1"/>
  <c r="N192" i="16" s="1"/>
  <c r="O135" i="16" a="1"/>
  <c r="O135" i="16" s="1"/>
  <c r="N177" i="16" a="1"/>
  <c r="N177" i="16" s="1"/>
  <c r="O240" i="16" a="1"/>
  <c r="O240" i="16" s="1"/>
  <c r="P143" i="16" a="1"/>
  <c r="P143" i="16" s="1"/>
  <c r="O148" i="16" a="1"/>
  <c r="O148" i="16" s="1"/>
  <c r="O141" i="16" a="1"/>
  <c r="O141" i="16" s="1"/>
  <c r="N223" i="16" a="1"/>
  <c r="N223" i="16" s="1"/>
  <c r="O173" i="16" a="1"/>
  <c r="O173" i="16" s="1"/>
  <c r="O140" i="16" a="1"/>
  <c r="O140" i="16" s="1"/>
  <c r="N239" i="16" a="1"/>
  <c r="N239" i="16" s="1"/>
  <c r="Q210" i="16" a="1"/>
  <c r="Q210" i="16" s="1"/>
  <c r="N195" i="16" a="1"/>
  <c r="N195" i="16" s="1"/>
  <c r="Q237" i="16" a="1"/>
  <c r="Q237" i="16" s="1"/>
  <c r="P178" i="16" a="1"/>
  <c r="P178" i="16" s="1"/>
  <c r="O147" i="16" a="1"/>
  <c r="O147" i="16" s="1"/>
  <c r="Q188" i="16" a="1"/>
  <c r="Q188" i="16" s="1"/>
  <c r="P236" i="16" a="1"/>
  <c r="P236" i="16" s="1"/>
  <c r="N144" i="16" a="1"/>
  <c r="N144" i="16" s="1"/>
  <c r="O226" i="16" a="1"/>
  <c r="O226" i="16" s="1"/>
  <c r="O163" i="16" a="1"/>
  <c r="O163" i="16" s="1"/>
  <c r="O177" i="16" a="1"/>
  <c r="O177" i="16" s="1"/>
  <c r="P136" i="16" a="1"/>
  <c r="P136" i="16" s="1"/>
  <c r="N183" i="16" a="1"/>
  <c r="N183" i="16" s="1"/>
  <c r="Q214" i="16" a="1"/>
  <c r="Q214" i="16" s="1"/>
  <c r="P155" i="16" a="1"/>
  <c r="P155" i="16" s="1"/>
  <c r="O185" i="16" a="1"/>
  <c r="O185" i="16" s="1"/>
  <c r="O196" i="16" a="1"/>
  <c r="O196" i="16" s="1"/>
  <c r="P185" i="16" a="1"/>
  <c r="P185" i="16" s="1"/>
  <c r="P237" i="16" a="1"/>
  <c r="P237" i="16" s="1"/>
  <c r="N188" i="16" a="1"/>
  <c r="N188" i="16" s="1"/>
  <c r="O203" i="16" a="1"/>
  <c r="O203" i="16" s="1"/>
  <c r="N219" i="16" a="1"/>
  <c r="N219" i="16" s="1"/>
  <c r="Q139" i="16" a="1"/>
  <c r="Q139" i="16" s="1"/>
  <c r="O143" i="16" a="1"/>
  <c r="O143" i="16" s="1"/>
  <c r="N143" i="16" a="1"/>
  <c r="N143" i="16" s="1"/>
  <c r="N213" i="16" a="1"/>
  <c r="N213" i="16" s="1"/>
  <c r="P232" i="16" a="1"/>
  <c r="P232" i="16" s="1"/>
  <c r="P214" i="16" a="1"/>
  <c r="P214" i="16" s="1"/>
  <c r="N226" i="16" a="1"/>
  <c r="N226" i="16" s="1"/>
  <c r="Q216" i="16" a="1"/>
  <c r="Q216" i="16" s="1"/>
  <c r="N224" i="16" a="1"/>
  <c r="N224" i="16" s="1"/>
  <c r="Q174" i="16" a="1"/>
  <c r="Q174" i="16" s="1"/>
  <c r="N222" i="16" a="1"/>
  <c r="N222" i="16" s="1"/>
  <c r="Q153" i="16" a="1"/>
  <c r="Q153" i="16" s="1"/>
  <c r="N167" i="16" a="1"/>
  <c r="N167" i="16" s="1"/>
  <c r="N172" i="16" a="1"/>
  <c r="N172" i="16" s="1"/>
  <c r="Q127" i="16" a="1"/>
  <c r="Q127" i="16" s="1"/>
  <c r="Q141" i="16" a="1"/>
  <c r="Q141" i="16" s="1"/>
  <c r="O201" i="16" a="1"/>
  <c r="O201" i="16" s="1"/>
  <c r="Q234" i="16" a="1"/>
  <c r="Q234" i="16" s="1"/>
  <c r="Q129" i="16" a="1"/>
  <c r="Q129" i="16" s="1"/>
  <c r="O123" i="16" a="1"/>
  <c r="O123" i="16" s="1"/>
  <c r="Q123" i="16" a="1"/>
  <c r="Q123" i="16" s="1"/>
  <c r="P159" i="16" a="1"/>
  <c r="P159" i="16" s="1"/>
  <c r="P179" i="16" a="1"/>
  <c r="P179" i="16" s="1"/>
  <c r="P191" i="16" a="1"/>
  <c r="P191" i="16" s="1"/>
  <c r="P129" i="16" a="1"/>
  <c r="P129" i="16" s="1"/>
  <c r="P150" i="16" a="1"/>
  <c r="P150" i="16" s="1"/>
  <c r="Q128" i="16" a="1"/>
  <c r="Q128" i="16" s="1"/>
  <c r="P148" i="16" a="1"/>
  <c r="P148" i="16" s="1"/>
  <c r="N142" i="16" a="1"/>
  <c r="N142" i="16" s="1"/>
  <c r="O150" i="16" a="1"/>
  <c r="O150" i="16" s="1"/>
  <c r="N225" i="16" a="1"/>
  <c r="N225" i="16" s="1"/>
  <c r="O183" i="16" a="1"/>
  <c r="O183" i="16" s="1"/>
  <c r="Q156" i="16" a="1"/>
  <c r="Q156" i="16" s="1"/>
  <c r="O184" i="16" a="1"/>
  <c r="O184" i="16" s="1"/>
  <c r="N135" i="16" a="1"/>
  <c r="N135" i="16" s="1"/>
  <c r="N141" i="16" a="1"/>
  <c r="N141" i="16" s="1"/>
  <c r="O233" i="16" a="1"/>
  <c r="O233" i="16" s="1"/>
  <c r="O142" i="16" a="1"/>
  <c r="O142" i="16" s="1"/>
  <c r="P135" i="16" a="1"/>
  <c r="P135" i="16" s="1"/>
  <c r="P215" i="16" a="1"/>
  <c r="P215" i="16" s="1"/>
  <c r="Q137" i="16" a="1"/>
  <c r="Q137" i="16" s="1"/>
  <c r="Q199" i="16" a="1"/>
  <c r="Q199" i="16" s="1"/>
  <c r="P225" i="16" a="1"/>
  <c r="P225" i="16" s="1"/>
  <c r="N214" i="16" a="1"/>
  <c r="N214" i="16" s="1"/>
  <c r="N174" i="16" a="1"/>
  <c r="N174" i="16" s="1"/>
  <c r="N127" i="16" a="1"/>
  <c r="N127" i="16" s="1"/>
  <c r="Q142" i="16" a="1"/>
  <c r="Q142" i="16" s="1"/>
  <c r="N153" i="16" a="1"/>
  <c r="N153" i="16" s="1"/>
  <c r="P177" i="16" a="1"/>
  <c r="P177" i="16" s="1"/>
  <c r="O179" i="16" a="1"/>
  <c r="O179" i="16" s="1"/>
  <c r="Q227" i="16" a="1"/>
  <c r="Q227" i="16" s="1"/>
  <c r="P239" i="16" a="1"/>
  <c r="P239" i="16" s="1"/>
  <c r="Q191" i="16" a="1"/>
  <c r="Q191" i="16" s="1"/>
  <c r="O165" i="16" a="1"/>
  <c r="O165" i="16" s="1"/>
  <c r="Q236" i="16" a="1"/>
  <c r="Q236" i="16" s="1"/>
  <c r="N231" i="16" a="1"/>
  <c r="N231" i="16" s="1"/>
  <c r="O156" i="16" a="1"/>
  <c r="O156" i="16" s="1"/>
  <c r="O231" i="16" a="1"/>
  <c r="O231" i="16" s="1"/>
  <c r="O166" i="16" a="1"/>
  <c r="O166" i="16" s="1"/>
  <c r="O149" i="16" a="1"/>
  <c r="O149" i="16" s="1"/>
  <c r="Q195" i="16" a="1"/>
  <c r="Q195" i="16" s="1"/>
  <c r="Q126" i="16" a="1"/>
  <c r="Q126" i="16" s="1"/>
  <c r="Q155" i="16" a="1"/>
  <c r="Q155" i="16" s="1"/>
  <c r="N149" i="16" a="1"/>
  <c r="N149" i="16" s="1"/>
  <c r="O126" i="16" a="1"/>
  <c r="O126" i="16" s="1"/>
  <c r="N155" i="16" a="1"/>
  <c r="N155" i="16" s="1"/>
  <c r="O222" i="16" a="1"/>
  <c r="O222" i="16" s="1"/>
  <c r="P195" i="16" a="1"/>
  <c r="P195" i="16" s="1"/>
  <c r="O208" i="16" a="1"/>
  <c r="O208" i="16" s="1"/>
  <c r="O129" i="16" a="1"/>
  <c r="O129" i="16" s="1"/>
  <c r="Q180" i="16" a="1"/>
  <c r="Q180" i="16" s="1"/>
  <c r="P213" i="16" a="1"/>
  <c r="P213" i="16" s="1"/>
  <c r="O139" i="16" a="1"/>
  <c r="O139" i="16" s="1"/>
  <c r="N154" i="16" a="1"/>
  <c r="N154" i="16" s="1"/>
  <c r="N220" i="16" a="1"/>
  <c r="N220" i="16" s="1"/>
  <c r="N208" i="16" a="1"/>
  <c r="N208" i="16" s="1"/>
  <c r="N171" i="16" a="1"/>
  <c r="N171" i="16" s="1"/>
  <c r="O159" i="16" a="1"/>
  <c r="O159" i="16" s="1"/>
  <c r="O191" i="16" a="1"/>
  <c r="O191" i="16" s="1"/>
  <c r="O209" i="16" a="1"/>
  <c r="O209" i="16" s="1"/>
  <c r="P154" i="16" a="1"/>
  <c r="P154" i="16" s="1"/>
  <c r="O215" i="16" a="1"/>
  <c r="O215" i="16" s="1"/>
  <c r="N147" i="16" a="1"/>
  <c r="N147" i="16" s="1"/>
  <c r="N237" i="16" a="1"/>
  <c r="N237" i="16" s="1"/>
  <c r="Q232" i="16" a="1"/>
  <c r="Q232" i="16" s="1"/>
  <c r="N200" i="16" a="1"/>
  <c r="N200" i="16" s="1"/>
  <c r="O195" i="16" a="1"/>
  <c r="O195" i="16" s="1"/>
  <c r="P189" i="16" a="1"/>
  <c r="P189" i="16" s="1"/>
  <c r="O227" i="16" a="1"/>
  <c r="O227" i="16" s="1"/>
  <c r="N156" i="16" a="1"/>
  <c r="N156" i="16" s="1"/>
  <c r="Q172" i="16" a="1"/>
  <c r="Q172" i="16" s="1"/>
  <c r="O160" i="16" a="1"/>
  <c r="O160" i="16" s="1"/>
  <c r="P231" i="16" a="1"/>
  <c r="P231" i="16" s="1"/>
  <c r="O207" i="16" a="1"/>
  <c r="O207" i="16" s="1"/>
  <c r="Q239" i="16" a="1"/>
  <c r="Q239" i="16" s="1"/>
  <c r="P199" i="16" a="1"/>
  <c r="P199" i="16" s="1"/>
  <c r="N201" i="16" a="1"/>
  <c r="N201" i="16" s="1"/>
  <c r="P140" i="16" a="1"/>
  <c r="P140" i="16" s="1"/>
  <c r="Q213" i="16" a="1"/>
  <c r="Q213" i="16" s="1"/>
  <c r="N211" i="16" a="1"/>
  <c r="N211" i="16" s="1"/>
  <c r="N198" i="16" a="1"/>
  <c r="N198" i="16" s="1"/>
  <c r="N204" i="16" a="1"/>
  <c r="N204" i="16" s="1"/>
  <c r="N227" i="16" a="1"/>
  <c r="N227" i="16" s="1"/>
  <c r="N164" i="16" a="1"/>
  <c r="N164" i="16" s="1"/>
  <c r="Q202" i="16" a="1"/>
  <c r="Q202" i="16" s="1"/>
  <c r="P175" i="16" a="1"/>
  <c r="P175" i="16" s="1"/>
  <c r="P210" i="16" a="1"/>
  <c r="P210" i="16" s="1"/>
  <c r="P130" i="16" a="1"/>
  <c r="P130" i="16" s="1"/>
  <c r="N150" i="16" a="1"/>
  <c r="N150" i="16" s="1"/>
  <c r="N232" i="16" a="1"/>
  <c r="N232" i="16" s="1"/>
  <c r="P131" i="16" a="1"/>
  <c r="P131" i="16" s="1"/>
  <c r="N178" i="16" a="1"/>
  <c r="N178" i="16" s="1"/>
  <c r="P226" i="16" a="1"/>
  <c r="P226" i="16" s="1"/>
  <c r="N159" i="16" a="1"/>
  <c r="N159" i="16" s="1"/>
  <c r="N216" i="16" a="1"/>
  <c r="N216" i="16" s="1"/>
  <c r="P207" i="16" a="1"/>
  <c r="P207" i="16" s="1"/>
  <c r="O172" i="16" a="1"/>
  <c r="O172" i="16" s="1"/>
  <c r="P192" i="16" a="1"/>
  <c r="P192" i="16" s="1"/>
  <c r="P161" i="16" a="1"/>
  <c r="P161" i="16" s="1"/>
  <c r="N173" i="16" a="1"/>
  <c r="N173" i="16" s="1"/>
  <c r="N162" i="16" a="1"/>
  <c r="N162" i="16" s="1"/>
  <c r="O154" i="16" a="1"/>
  <c r="O154" i="16" s="1"/>
  <c r="Q176" i="16" a="1"/>
  <c r="Q176" i="16" s="1"/>
  <c r="P183" i="16" a="1"/>
  <c r="P183" i="16" s="1"/>
  <c r="N132" i="16" a="1"/>
  <c r="N132" i="16" s="1"/>
  <c r="Q203" i="16" a="1"/>
  <c r="Q203" i="16" s="1"/>
  <c r="N131" i="16" a="1"/>
  <c r="N131" i="16" s="1"/>
  <c r="O178" i="16" a="1"/>
  <c r="O178" i="16" s="1"/>
  <c r="O235" i="16" a="1"/>
  <c r="O235" i="16" s="1"/>
  <c r="N124" i="16" a="1"/>
  <c r="N124" i="16" s="1"/>
  <c r="Q178" i="16" a="1"/>
  <c r="Q178" i="16" s="1"/>
  <c r="O128" i="16" a="1"/>
  <c r="O128" i="16" s="1"/>
  <c r="P201" i="16" a="1"/>
  <c r="P201" i="16" s="1"/>
  <c r="P180" i="16" a="1"/>
  <c r="P180" i="16" s="1"/>
  <c r="Q184" i="16" a="1"/>
  <c r="Q184" i="16" s="1"/>
  <c r="N190" i="16" a="1"/>
  <c r="N190" i="16" s="1"/>
  <c r="O127" i="16" a="1"/>
  <c r="O127" i="16" s="1"/>
  <c r="P202" i="16" a="1"/>
  <c r="P202" i="16" s="1"/>
  <c r="P238" i="16" a="1"/>
  <c r="P238" i="16" s="1"/>
  <c r="P166" i="16" a="1"/>
  <c r="P166" i="16" s="1"/>
  <c r="P227" i="16" a="1"/>
  <c r="P227" i="16" s="1"/>
  <c r="O234" i="16" a="1"/>
  <c r="O234" i="16" s="1"/>
  <c r="P149" i="16" a="1"/>
  <c r="P149" i="16" s="1"/>
  <c r="O199" i="16" a="1"/>
  <c r="O199" i="16" s="1"/>
  <c r="P153" i="16" a="1"/>
  <c r="P153" i="16" s="1"/>
  <c r="O188" i="16" a="1"/>
  <c r="O188" i="16" s="1"/>
  <c r="N210" i="16" a="1"/>
  <c r="N210" i="16" s="1"/>
  <c r="O152" i="16" a="1"/>
  <c r="O152" i="16" s="1"/>
  <c r="Q190" i="16" a="1"/>
  <c r="Q190" i="16" s="1"/>
  <c r="O192" i="16" a="1"/>
  <c r="O192" i="16" s="1"/>
  <c r="O144" i="16" a="1"/>
  <c r="O144" i="16" s="1"/>
  <c r="O138" i="16" a="1"/>
  <c r="O138" i="16" s="1"/>
  <c r="N189" i="16" a="1"/>
  <c r="N189" i="16" s="1"/>
  <c r="O125" i="16" a="1"/>
  <c r="O125" i="16" s="1"/>
  <c r="Q207" i="16" a="1"/>
  <c r="Q207" i="16" s="1"/>
  <c r="N197" i="16" a="1"/>
  <c r="N197" i="16" s="1"/>
  <c r="P208" i="16" a="1"/>
  <c r="P208" i="16" s="1"/>
  <c r="P141" i="16" a="1"/>
  <c r="P141" i="16" s="1"/>
  <c r="Q135" i="16" a="1"/>
  <c r="Q135" i="16" s="1"/>
  <c r="N180" i="16" a="1"/>
  <c r="N180" i="16" s="1"/>
  <c r="O219" i="16" a="1"/>
  <c r="O219" i="16" s="1"/>
  <c r="O224" i="16" a="1"/>
  <c r="O224" i="16" s="1"/>
  <c r="P211" i="16" a="1"/>
  <c r="P211" i="16" s="1"/>
  <c r="O161" i="16" a="1"/>
  <c r="O161" i="16" s="1"/>
  <c r="Q150" i="16" a="1"/>
  <c r="Q150" i="16" s="1"/>
  <c r="N136" i="16" a="1"/>
  <c r="N136" i="16" s="1"/>
  <c r="P167" i="16" a="1"/>
  <c r="P167" i="16" s="1"/>
  <c r="N207" i="16" a="1"/>
  <c r="N207" i="16" s="1"/>
  <c r="N130" i="16" a="1"/>
  <c r="N130" i="16" s="1"/>
  <c r="O189" i="16" a="1"/>
  <c r="O189" i="16" s="1"/>
  <c r="N215" i="16" a="1"/>
  <c r="N215" i="16" s="1"/>
  <c r="N236" i="16" a="1"/>
  <c r="N236" i="16" s="1"/>
  <c r="P203" i="16" a="1"/>
  <c r="P203" i="16" s="1"/>
  <c r="N203" i="16" a="1"/>
  <c r="N203" i="16" s="1"/>
  <c r="Q167" i="16" a="1"/>
  <c r="Q167" i="16" s="1"/>
  <c r="O155" i="16" a="1"/>
  <c r="O155" i="16" s="1"/>
  <c r="O131" i="16" a="1"/>
  <c r="O131" i="16" s="1"/>
  <c r="Q231" i="16" a="1"/>
  <c r="Q231" i="16" s="1"/>
  <c r="O214" i="16" a="1"/>
  <c r="O214" i="16" s="1"/>
  <c r="Q159" i="16" a="1"/>
  <c r="Q159" i="16" s="1"/>
  <c r="O171" i="16" a="1"/>
  <c r="O171" i="16" s="1"/>
  <c r="Q166" i="16" a="1"/>
  <c r="Q166" i="16" s="1"/>
  <c r="Q143" i="16" a="1"/>
  <c r="Q143" i="16" s="1"/>
  <c r="P196" i="16" a="1"/>
  <c r="P196" i="16" s="1"/>
  <c r="Q196" i="16" a="1"/>
  <c r="Q196" i="16" s="1"/>
  <c r="Q226" i="16" a="1"/>
  <c r="Q226" i="16" s="1"/>
  <c r="P165" i="16" a="1"/>
  <c r="P165" i="16" s="1"/>
  <c r="O190" i="16" a="1"/>
  <c r="O190" i="16" s="1"/>
  <c r="P142" i="16" a="1"/>
  <c r="P142" i="16" s="1"/>
  <c r="O136" i="16" a="1"/>
  <c r="O136" i="16" s="1"/>
  <c r="S19" i="27"/>
  <c r="S25" i="27" s="1"/>
  <c r="S28" i="27" s="1"/>
  <c r="U19" i="26"/>
  <c r="U25" i="26" s="1"/>
  <c r="U28" i="26" s="1"/>
  <c r="Q19" i="27"/>
  <c r="Q25" i="27" s="1"/>
  <c r="Q28" i="27" s="1"/>
  <c r="N19" i="26"/>
  <c r="N25" i="26" s="1"/>
  <c r="N28" i="26" s="1"/>
  <c r="T19" i="26"/>
  <c r="T25" i="26" s="1"/>
  <c r="T28" i="26" s="1"/>
  <c r="V24" i="27"/>
  <c r="P12" i="27"/>
  <c r="Q24" i="26"/>
  <c r="V18" i="27"/>
  <c r="P18" i="27"/>
  <c r="O18" i="27"/>
  <c r="Q12" i="26"/>
  <c r="M18" i="27"/>
  <c r="V12" i="27"/>
  <c r="P24" i="27"/>
  <c r="O24" i="27"/>
  <c r="S24" i="26"/>
  <c r="Q18" i="26"/>
  <c r="R18" i="27"/>
  <c r="M24" i="27"/>
  <c r="S12" i="26"/>
  <c r="R12" i="27"/>
  <c r="M12" i="27"/>
  <c r="O12" i="27"/>
  <c r="R24" i="27"/>
  <c r="S18" i="26"/>
  <c r="Q46" i="16" a="1"/>
  <c r="Q46" i="16" s="1"/>
  <c r="R46" i="16" a="1"/>
  <c r="R46" i="16" s="1"/>
  <c r="N46" i="16" a="1"/>
  <c r="N46" i="16" s="1"/>
  <c r="O46" i="16" a="1"/>
  <c r="O46" i="16" s="1"/>
  <c r="P46" i="16" a="1"/>
  <c r="P46" i="16" s="1"/>
  <c r="Q40" i="16" a="1"/>
  <c r="Q40" i="16" s="1"/>
  <c r="R40" i="16" a="1"/>
  <c r="R40" i="16" s="1"/>
  <c r="P40" i="16" a="1"/>
  <c r="P40" i="16" s="1"/>
  <c r="N40" i="16" a="1"/>
  <c r="N40" i="16" s="1"/>
  <c r="O40" i="16" a="1"/>
  <c r="O40" i="16" s="1"/>
  <c r="E253" i="16"/>
  <c r="N45" i="16" a="1"/>
  <c r="N45" i="16" s="1"/>
  <c r="R45" i="16" a="1"/>
  <c r="R45" i="16" s="1"/>
  <c r="Q45" i="16" a="1"/>
  <c r="Q45" i="16" s="1"/>
  <c r="O45" i="16" a="1"/>
  <c r="O45" i="16" s="1"/>
  <c r="P45" i="16" a="1"/>
  <c r="P45" i="16" s="1"/>
  <c r="N64" i="16" a="1"/>
  <c r="N64" i="16" s="1"/>
  <c r="Q64" i="16" a="1"/>
  <c r="Q64" i="16" s="1"/>
  <c r="R64" i="16" a="1"/>
  <c r="R64" i="16" s="1"/>
  <c r="P64" i="16" a="1"/>
  <c r="P64" i="16" s="1"/>
  <c r="O64" i="16" a="1"/>
  <c r="O64" i="16" s="1"/>
  <c r="Q66" i="16" a="1"/>
  <c r="Q66" i="16" s="1"/>
  <c r="P66" i="16" a="1"/>
  <c r="P66" i="16" s="1"/>
  <c r="R66" i="16" a="1"/>
  <c r="R66" i="16" s="1"/>
  <c r="O66" i="16" a="1"/>
  <c r="O66" i="16" s="1"/>
  <c r="N66" i="16" a="1"/>
  <c r="N66" i="16" s="1"/>
  <c r="B249" i="16"/>
  <c r="Q71" i="16" a="1"/>
  <c r="Q71" i="16" s="1"/>
  <c r="R71" i="16" a="1"/>
  <c r="R71" i="16" s="1"/>
  <c r="P71" i="16" a="1"/>
  <c r="P71" i="16" s="1"/>
  <c r="N71" i="16" a="1"/>
  <c r="N71" i="16" s="1"/>
  <c r="O71" i="16" a="1"/>
  <c r="O71" i="16" s="1"/>
  <c r="B244" i="16"/>
  <c r="O43" i="16" a="1"/>
  <c r="O43" i="16" s="1"/>
  <c r="R43" i="16" a="1"/>
  <c r="R43" i="16" s="1"/>
  <c r="N43" i="16" a="1"/>
  <c r="N43" i="16" s="1"/>
  <c r="P43" i="16" a="1"/>
  <c r="P43" i="16" s="1"/>
  <c r="Q43" i="16" a="1"/>
  <c r="Q43" i="16" s="1"/>
  <c r="R41" i="16" a="1"/>
  <c r="R41" i="16" s="1"/>
  <c r="O41" i="16" a="1"/>
  <c r="O41" i="16" s="1"/>
  <c r="N41" i="16" a="1"/>
  <c r="N41" i="16" s="1"/>
  <c r="Q41" i="16" a="1"/>
  <c r="Q41" i="16" s="1"/>
  <c r="P41" i="16" a="1"/>
  <c r="P41" i="16" s="1"/>
  <c r="N69" i="16" a="1"/>
  <c r="N69" i="16" s="1"/>
  <c r="P69" i="16" a="1"/>
  <c r="P69" i="16" s="1"/>
  <c r="O69" i="16" a="1"/>
  <c r="O69" i="16" s="1"/>
  <c r="R69" i="16" a="1"/>
  <c r="R69" i="16" s="1"/>
  <c r="Q69" i="16" a="1"/>
  <c r="Q69" i="16" s="1"/>
  <c r="C253" i="16"/>
  <c r="C254" i="16" s="1"/>
  <c r="R67" i="16" a="1"/>
  <c r="R67" i="16" s="1"/>
  <c r="P67" i="16" a="1"/>
  <c r="P67" i="16" s="1"/>
  <c r="O67" i="16" a="1"/>
  <c r="O67" i="16" s="1"/>
  <c r="N67" i="16" a="1"/>
  <c r="N67" i="16" s="1"/>
  <c r="Q67" i="16" a="1"/>
  <c r="Q67" i="16" s="1"/>
  <c r="N48" i="16" a="1"/>
  <c r="N48" i="16" s="1"/>
  <c r="O48" i="16" a="1"/>
  <c r="O48" i="16" s="1"/>
  <c r="R48" i="16" a="1"/>
  <c r="R48" i="16" s="1"/>
  <c r="P48" i="16" a="1"/>
  <c r="P48" i="16" s="1"/>
  <c r="Q48" i="16" a="1"/>
  <c r="Q48" i="16" s="1"/>
  <c r="B247" i="16"/>
  <c r="Q68" i="16" a="1"/>
  <c r="Q68" i="16" s="1"/>
  <c r="P68" i="16" a="1"/>
  <c r="P68" i="16" s="1"/>
  <c r="R68" i="16" a="1"/>
  <c r="R68" i="16" s="1"/>
  <c r="O68" i="16" a="1"/>
  <c r="O68" i="16" s="1"/>
  <c r="N68" i="16" a="1"/>
  <c r="N68" i="16" s="1"/>
  <c r="B246" i="16"/>
  <c r="P65" i="16" a="1"/>
  <c r="P65" i="16" s="1"/>
  <c r="R65" i="16" a="1"/>
  <c r="R65" i="16" s="1"/>
  <c r="Q65" i="16" a="1"/>
  <c r="Q65" i="16" s="1"/>
  <c r="N65" i="16" a="1"/>
  <c r="N65" i="16" s="1"/>
  <c r="O65" i="16" a="1"/>
  <c r="O65" i="16" s="1"/>
  <c r="R44" i="16" a="1"/>
  <c r="R44" i="16" s="1"/>
  <c r="Q44" i="16" a="1"/>
  <c r="Q44" i="16" s="1"/>
  <c r="N44" i="16" a="1"/>
  <c r="N44" i="16" s="1"/>
  <c r="O44" i="16" a="1"/>
  <c r="O44" i="16" s="1"/>
  <c r="P44" i="16" a="1"/>
  <c r="P44" i="16" s="1"/>
  <c r="D253" i="16"/>
  <c r="D254" i="16" s="1"/>
  <c r="B252" i="16"/>
  <c r="P42" i="16" a="1"/>
  <c r="P42" i="16" s="1"/>
  <c r="N42" i="16" a="1"/>
  <c r="N42" i="16" s="1"/>
  <c r="Q42" i="16" a="1"/>
  <c r="Q42" i="16" s="1"/>
  <c r="R42" i="16" a="1"/>
  <c r="R42" i="16" s="1"/>
  <c r="O42" i="16" a="1"/>
  <c r="O42" i="16" s="1"/>
  <c r="O47" i="16" a="1"/>
  <c r="O47" i="16" s="1"/>
  <c r="Q47" i="16" a="1"/>
  <c r="Q47" i="16" s="1"/>
  <c r="R47" i="16" a="1"/>
  <c r="R47" i="16" s="1"/>
  <c r="N47" i="16" a="1"/>
  <c r="N47" i="16" s="1"/>
  <c r="P47" i="16" a="1"/>
  <c r="P47" i="16" s="1"/>
  <c r="B251" i="16"/>
  <c r="N70" i="16" a="1"/>
  <c r="N70" i="16" s="1"/>
  <c r="P70" i="16" a="1"/>
  <c r="P70" i="16" s="1"/>
  <c r="Q70" i="16" a="1"/>
  <c r="Q70" i="16" s="1"/>
  <c r="O70" i="16" a="1"/>
  <c r="O70" i="16" s="1"/>
  <c r="R70" i="16" a="1"/>
  <c r="R70" i="16" s="1"/>
  <c r="Q63" i="16" a="1"/>
  <c r="Q63" i="16" s="1"/>
  <c r="P63" i="16" a="1"/>
  <c r="P63" i="16" s="1"/>
  <c r="O63" i="16" a="1"/>
  <c r="O63" i="16" s="1"/>
  <c r="N63" i="16" a="1"/>
  <c r="N63" i="16" s="1"/>
  <c r="R63" i="16" a="1"/>
  <c r="R63" i="16" s="1"/>
  <c r="Q72" i="16" a="1"/>
  <c r="Q72" i="16" s="1"/>
  <c r="P72" i="16" a="1"/>
  <c r="P72" i="16" s="1"/>
  <c r="O72" i="16" a="1"/>
  <c r="O72" i="16" s="1"/>
  <c r="N72" i="16" a="1"/>
  <c r="N72" i="16" s="1"/>
  <c r="R72" i="16" a="1"/>
  <c r="R72" i="16" s="1"/>
  <c r="B248" i="16"/>
  <c r="B245" i="16"/>
  <c r="O39" i="16" a="1"/>
  <c r="O39" i="16" s="1"/>
  <c r="N39" i="16" a="1"/>
  <c r="N39" i="16" s="1"/>
  <c r="Q39" i="16" a="1"/>
  <c r="Q39" i="16" s="1"/>
  <c r="P39" i="16" a="1"/>
  <c r="P39" i="16" s="1"/>
  <c r="R39" i="16" a="1"/>
  <c r="R39" i="16" s="1"/>
  <c r="B768" i="38"/>
  <c r="B774" i="38"/>
  <c r="B775" i="38"/>
  <c r="B770" i="38"/>
  <c r="C773" i="38"/>
  <c r="C767" i="38"/>
  <c r="E774" i="38"/>
  <c r="B773" i="38"/>
  <c r="E770" i="38"/>
  <c r="D773" i="38"/>
  <c r="D769" i="38"/>
  <c r="C775" i="38"/>
  <c r="D766" i="38"/>
  <c r="E767" i="38"/>
  <c r="D770" i="38"/>
  <c r="C774" i="38"/>
  <c r="E766" i="38"/>
  <c r="E773" i="38"/>
  <c r="B769" i="38"/>
  <c r="D775" i="38"/>
  <c r="B771" i="38"/>
  <c r="B767" i="38"/>
  <c r="D774" i="38"/>
  <c r="C766" i="38"/>
  <c r="C768" i="38"/>
  <c r="B772" i="38"/>
  <c r="D768" i="38"/>
  <c r="B766" i="38"/>
  <c r="D767" i="38"/>
  <c r="E768" i="38"/>
  <c r="C770" i="38"/>
  <c r="E769" i="38"/>
  <c r="C772" i="38"/>
  <c r="E771" i="38"/>
  <c r="E775" i="38"/>
  <c r="D772" i="38"/>
  <c r="E772" i="38"/>
  <c r="D771" i="38"/>
  <c r="C769" i="38"/>
  <c r="C771" i="38"/>
  <c r="C768" i="34"/>
  <c r="C774" i="34"/>
  <c r="C766" i="34"/>
  <c r="C771" i="34"/>
  <c r="B775" i="34"/>
  <c r="B774" i="34"/>
  <c r="B768" i="34"/>
  <c r="C769" i="34"/>
  <c r="C770" i="34"/>
  <c r="B770" i="34"/>
  <c r="E775" i="34"/>
  <c r="B769" i="34"/>
  <c r="D775" i="34"/>
  <c r="C772" i="34"/>
  <c r="D772" i="34"/>
  <c r="E767" i="34"/>
  <c r="E774" i="34"/>
  <c r="E773" i="34"/>
  <c r="B767" i="34"/>
  <c r="E771" i="34"/>
  <c r="B766" i="34"/>
  <c r="E769" i="34"/>
  <c r="C775" i="34"/>
  <c r="C773" i="34"/>
  <c r="D767" i="34"/>
  <c r="E772" i="34"/>
  <c r="E766" i="34"/>
  <c r="D770" i="34"/>
  <c r="C767" i="34"/>
  <c r="D773" i="34"/>
  <c r="B772" i="34"/>
  <c r="B773" i="34"/>
  <c r="D768" i="34"/>
  <c r="E768" i="34"/>
  <c r="B771" i="34"/>
  <c r="D769" i="34"/>
  <c r="D774" i="34"/>
  <c r="D766" i="34"/>
  <c r="E770" i="34"/>
  <c r="D771" i="34"/>
  <c r="D768" i="32"/>
  <c r="B774" i="32"/>
  <c r="B771" i="32"/>
  <c r="E774" i="32"/>
  <c r="D771" i="32"/>
  <c r="C771" i="32"/>
  <c r="C767" i="32"/>
  <c r="E773" i="32"/>
  <c r="B772" i="32"/>
  <c r="D766" i="32"/>
  <c r="C773" i="32"/>
  <c r="C772" i="32"/>
  <c r="E767" i="32"/>
  <c r="B768" i="32"/>
  <c r="B770" i="32"/>
  <c r="D772" i="32"/>
  <c r="E771" i="32"/>
  <c r="D770" i="32"/>
  <c r="D774" i="32"/>
  <c r="E770" i="32"/>
  <c r="B775" i="32"/>
  <c r="B773" i="32"/>
  <c r="D775" i="32"/>
  <c r="B769" i="32"/>
  <c r="E772" i="32"/>
  <c r="C768" i="32"/>
  <c r="C775" i="32"/>
  <c r="D773" i="32"/>
  <c r="C766" i="32"/>
  <c r="E768" i="32"/>
  <c r="C769" i="32"/>
  <c r="D767" i="32"/>
  <c r="E775" i="32"/>
  <c r="E766" i="32"/>
  <c r="C774" i="32"/>
  <c r="C770" i="32"/>
  <c r="B767" i="32"/>
  <c r="E769" i="32"/>
  <c r="B766" i="32"/>
  <c r="D769" i="32"/>
  <c r="B770" i="31"/>
  <c r="B773" i="31"/>
  <c r="B771" i="31"/>
  <c r="E774" i="31"/>
  <c r="C773" i="31"/>
  <c r="C771" i="31"/>
  <c r="C768" i="31"/>
  <c r="B769" i="31"/>
  <c r="B767" i="31"/>
  <c r="E771" i="31"/>
  <c r="D772" i="31"/>
  <c r="E773" i="31"/>
  <c r="C769" i="31"/>
  <c r="B768" i="31"/>
  <c r="C767" i="31"/>
  <c r="C774" i="31"/>
  <c r="B774" i="31"/>
  <c r="E775" i="31"/>
  <c r="C772" i="31"/>
  <c r="E772" i="31"/>
  <c r="B766" i="31"/>
  <c r="D768" i="31"/>
  <c r="D774" i="31"/>
  <c r="D771" i="31"/>
  <c r="D775" i="31"/>
  <c r="E767" i="31"/>
  <c r="E766" i="31"/>
  <c r="C770" i="31"/>
  <c r="D773" i="31"/>
  <c r="D766" i="31"/>
  <c r="E770" i="31"/>
  <c r="C766" i="31"/>
  <c r="C775" i="31"/>
  <c r="D769" i="31"/>
  <c r="E769" i="31"/>
  <c r="D767" i="31"/>
  <c r="B772" i="31"/>
  <c r="E768" i="31"/>
  <c r="D770" i="31"/>
  <c r="B775" i="31"/>
  <c r="B773" i="29"/>
  <c r="B770" i="29"/>
  <c r="B766" i="29"/>
  <c r="B771" i="29"/>
  <c r="B772" i="29"/>
  <c r="B769" i="29"/>
  <c r="C771" i="29"/>
  <c r="B767" i="29"/>
  <c r="D775" i="29"/>
  <c r="D766" i="29"/>
  <c r="C769" i="29"/>
  <c r="C774" i="29"/>
  <c r="E770" i="29"/>
  <c r="D772" i="29"/>
  <c r="D771" i="29"/>
  <c r="B774" i="29"/>
  <c r="C770" i="29"/>
  <c r="C775" i="29"/>
  <c r="D774" i="29"/>
  <c r="C773" i="29"/>
  <c r="C766" i="29"/>
  <c r="E766" i="29"/>
  <c r="B768" i="29"/>
  <c r="E767" i="29"/>
  <c r="E771" i="29"/>
  <c r="E768" i="29"/>
  <c r="E772" i="29"/>
  <c r="C768" i="29"/>
  <c r="E773" i="29"/>
  <c r="C772" i="29"/>
  <c r="E774" i="29"/>
  <c r="E769" i="29"/>
  <c r="D769" i="29"/>
  <c r="D770" i="29"/>
  <c r="D773" i="29"/>
  <c r="C767" i="29"/>
  <c r="D768" i="29"/>
  <c r="D767" i="29"/>
  <c r="B775" i="29"/>
  <c r="E775" i="29"/>
  <c r="F12" i="27"/>
  <c r="F24" i="27"/>
  <c r="F18" i="27"/>
  <c r="M752" i="23"/>
  <c r="B766" i="19"/>
  <c r="B775" i="19"/>
  <c r="D774" i="19"/>
  <c r="E771" i="19"/>
  <c r="D768" i="19"/>
  <c r="C769" i="19"/>
  <c r="C770" i="19"/>
  <c r="D766" i="19"/>
  <c r="C766" i="19"/>
  <c r="C772" i="19"/>
  <c r="B773" i="19"/>
  <c r="D771" i="19"/>
  <c r="E774" i="19"/>
  <c r="E769" i="19"/>
  <c r="C773" i="19"/>
  <c r="B769" i="19"/>
  <c r="E775" i="19"/>
  <c r="D770" i="19"/>
  <c r="D775" i="19"/>
  <c r="B770" i="19"/>
  <c r="D769" i="19"/>
  <c r="D772" i="19"/>
  <c r="B771" i="19"/>
  <c r="C768" i="19"/>
  <c r="C774" i="19"/>
  <c r="B768" i="19"/>
  <c r="E766" i="19"/>
  <c r="E773" i="19"/>
  <c r="E770" i="19"/>
  <c r="E772" i="19"/>
  <c r="C771" i="19"/>
  <c r="B767" i="19"/>
  <c r="D773" i="19"/>
  <c r="E768" i="19"/>
  <c r="D767" i="19"/>
  <c r="E767" i="19"/>
  <c r="B772" i="19"/>
  <c r="C775" i="19"/>
  <c r="C767" i="19"/>
  <c r="B774" i="19"/>
  <c r="M752" i="17"/>
  <c r="B767" i="21"/>
  <c r="B774" i="21"/>
  <c r="D770" i="21"/>
  <c r="C770" i="21"/>
  <c r="B769" i="21"/>
  <c r="B772" i="21"/>
  <c r="E774" i="21"/>
  <c r="C773" i="21"/>
  <c r="C771" i="21"/>
  <c r="E770" i="21"/>
  <c r="B771" i="21"/>
  <c r="B766" i="21"/>
  <c r="C775" i="21"/>
  <c r="D771" i="21"/>
  <c r="E766" i="21"/>
  <c r="D775" i="21"/>
  <c r="D768" i="21"/>
  <c r="C766" i="21"/>
  <c r="D774" i="21"/>
  <c r="E767" i="21"/>
  <c r="B773" i="21"/>
  <c r="B775" i="21"/>
  <c r="C767" i="21"/>
  <c r="E769" i="21"/>
  <c r="C768" i="21"/>
  <c r="E771" i="21"/>
  <c r="E775" i="21"/>
  <c r="E768" i="21"/>
  <c r="D772" i="21"/>
  <c r="C774" i="21"/>
  <c r="E772" i="21"/>
  <c r="B768" i="21"/>
  <c r="C769" i="21"/>
  <c r="D766" i="21"/>
  <c r="D767" i="21"/>
  <c r="E773" i="21"/>
  <c r="D773" i="21"/>
  <c r="D769" i="21"/>
  <c r="B770" i="21"/>
  <c r="C772" i="21"/>
  <c r="M752" i="22"/>
  <c r="M752" i="25"/>
  <c r="M752" i="20"/>
  <c r="M752" i="24"/>
  <c r="L759" i="10"/>
  <c r="L752" i="10"/>
  <c r="M752" i="18"/>
  <c r="M53" i="16"/>
  <c r="M52" i="16"/>
  <c r="M54" i="16"/>
  <c r="M60" i="16"/>
  <c r="M51" i="16"/>
  <c r="M55" i="16"/>
  <c r="M57" i="16"/>
  <c r="M56" i="16"/>
  <c r="M59" i="16"/>
  <c r="M58" i="16"/>
  <c r="M104" i="16"/>
  <c r="M107" i="16"/>
  <c r="M103" i="16"/>
  <c r="M105" i="16"/>
  <c r="M108" i="16"/>
  <c r="M101" i="16"/>
  <c r="M100" i="16"/>
  <c r="M99" i="16"/>
  <c r="M106" i="16"/>
  <c r="M102" i="16"/>
  <c r="M83" i="16"/>
  <c r="M76" i="16"/>
  <c r="M80" i="16"/>
  <c r="M84" i="16"/>
  <c r="M77" i="16"/>
  <c r="M79" i="16"/>
  <c r="M75" i="16"/>
  <c r="M82" i="16"/>
  <c r="M78" i="16"/>
  <c r="M81" i="16"/>
  <c r="M33" i="16"/>
  <c r="M28" i="16"/>
  <c r="M29" i="16"/>
  <c r="M31" i="16"/>
  <c r="M32" i="16"/>
  <c r="M35" i="16"/>
  <c r="M36" i="16"/>
  <c r="M27" i="16"/>
  <c r="M30" i="16"/>
  <c r="M34" i="16"/>
  <c r="M87" i="16"/>
  <c r="M92" i="16"/>
  <c r="M93" i="16"/>
  <c r="M88" i="16"/>
  <c r="M95" i="16"/>
  <c r="M94" i="16"/>
  <c r="M91" i="16"/>
  <c r="M90" i="16"/>
  <c r="M89" i="16"/>
  <c r="M96" i="16"/>
  <c r="M15" i="16"/>
  <c r="M21" i="16"/>
  <c r="M18" i="16"/>
  <c r="M22" i="16"/>
  <c r="M20" i="16"/>
  <c r="M23" i="16"/>
  <c r="M19" i="16"/>
  <c r="M16" i="16"/>
  <c r="M17" i="16"/>
  <c r="M24" i="16"/>
  <c r="M117" i="16"/>
  <c r="M116" i="16"/>
  <c r="M114" i="16"/>
  <c r="M120" i="16"/>
  <c r="M111" i="16"/>
  <c r="M115" i="16"/>
  <c r="M113" i="16"/>
  <c r="M112" i="16"/>
  <c r="M119" i="16"/>
  <c r="M118" i="16"/>
  <c r="W9" i="7"/>
  <c r="W16" i="7"/>
  <c r="W26" i="7"/>
  <c r="W15" i="7"/>
  <c r="I253" i="16"/>
  <c r="I254" i="16" s="1"/>
  <c r="J253" i="16"/>
  <c r="J254" i="16" s="1"/>
  <c r="W17" i="7"/>
  <c r="W23" i="7"/>
  <c r="G253" i="16"/>
  <c r="G254" i="16" s="1"/>
  <c r="W27" i="7"/>
  <c r="F253" i="16"/>
  <c r="F254" i="16" s="1"/>
  <c r="W11" i="7"/>
  <c r="W10" i="7"/>
  <c r="W22" i="7"/>
  <c r="M762" i="24"/>
  <c r="F774" i="24" s="1" a="1"/>
  <c r="F774" i="24" s="1"/>
  <c r="M760" i="24"/>
  <c r="F772" i="24" s="1" a="1"/>
  <c r="F772" i="24" s="1"/>
  <c r="M756" i="24"/>
  <c r="F768" i="24" s="1" a="1"/>
  <c r="F768" i="24" s="1"/>
  <c r="M758" i="24"/>
  <c r="F770" i="24" s="1" a="1"/>
  <c r="F770" i="24" s="1"/>
  <c r="M757" i="24"/>
  <c r="F769" i="24" s="1" a="1"/>
  <c r="F769" i="24" s="1"/>
  <c r="M754" i="24"/>
  <c r="F766" i="24" s="1" a="1"/>
  <c r="F766" i="24" s="1"/>
  <c r="M759" i="24"/>
  <c r="F771" i="24" s="1" a="1"/>
  <c r="F771" i="24" s="1"/>
  <c r="M763" i="24"/>
  <c r="F775" i="24" s="1" a="1"/>
  <c r="F775" i="24" s="1"/>
  <c r="M761" i="24"/>
  <c r="F773" i="24" s="1" a="1"/>
  <c r="F773" i="24" s="1"/>
  <c r="M755" i="24"/>
  <c r="F767" i="24" s="1" a="1"/>
  <c r="F767" i="24" s="1"/>
  <c r="M763" i="25"/>
  <c r="F775" i="25" s="1" a="1"/>
  <c r="F775" i="25" s="1"/>
  <c r="M754" i="25"/>
  <c r="F766" i="25" s="1" a="1"/>
  <c r="F766" i="25" s="1"/>
  <c r="M757" i="25"/>
  <c r="F769" i="25" s="1" a="1"/>
  <c r="F769" i="25" s="1"/>
  <c r="M756" i="25"/>
  <c r="F768" i="25" s="1" a="1"/>
  <c r="F768" i="25" s="1"/>
  <c r="M761" i="25"/>
  <c r="F773" i="25" s="1" a="1"/>
  <c r="F773" i="25" s="1"/>
  <c r="M759" i="25"/>
  <c r="F771" i="25" s="1" a="1"/>
  <c r="F771" i="25" s="1"/>
  <c r="M755" i="25"/>
  <c r="F767" i="25" s="1" a="1"/>
  <c r="F767" i="25" s="1"/>
  <c r="M762" i="25"/>
  <c r="F774" i="25" s="1" a="1"/>
  <c r="F774" i="25" s="1"/>
  <c r="M760" i="25"/>
  <c r="F772" i="25" s="1" a="1"/>
  <c r="F772" i="25" s="1"/>
  <c r="M758" i="25"/>
  <c r="F770" i="25" s="1" a="1"/>
  <c r="F770" i="25" s="1"/>
  <c r="M763" i="23"/>
  <c r="F775" i="23" s="1" a="1"/>
  <c r="F775" i="23" s="1"/>
  <c r="M761" i="23"/>
  <c r="F773" i="23" s="1" a="1"/>
  <c r="F773" i="23" s="1"/>
  <c r="M757" i="23"/>
  <c r="F769" i="23" s="1" a="1"/>
  <c r="F769" i="23" s="1"/>
  <c r="M759" i="23"/>
  <c r="F771" i="23" s="1" a="1"/>
  <c r="F771" i="23" s="1"/>
  <c r="M755" i="23"/>
  <c r="F767" i="23" s="1" a="1"/>
  <c r="F767" i="23" s="1"/>
  <c r="M762" i="23"/>
  <c r="F774" i="23" s="1" a="1"/>
  <c r="F774" i="23" s="1"/>
  <c r="M756" i="23"/>
  <c r="F768" i="23" s="1" a="1"/>
  <c r="F768" i="23" s="1"/>
  <c r="M760" i="23"/>
  <c r="F772" i="23" s="1" a="1"/>
  <c r="F772" i="23" s="1"/>
  <c r="M754" i="23"/>
  <c r="F766" i="23" s="1" a="1"/>
  <c r="F766" i="23" s="1"/>
  <c r="M758" i="23"/>
  <c r="F770" i="23" s="1" a="1"/>
  <c r="F770" i="23" s="1"/>
  <c r="M757" i="20"/>
  <c r="F769" i="20" s="1" a="1"/>
  <c r="F769" i="20" s="1"/>
  <c r="M755" i="20"/>
  <c r="F767" i="20" s="1" a="1"/>
  <c r="F767" i="20" s="1"/>
  <c r="M759" i="20"/>
  <c r="F771" i="20" s="1" a="1"/>
  <c r="F771" i="20" s="1"/>
  <c r="M761" i="20"/>
  <c r="F773" i="20" s="1" a="1"/>
  <c r="F773" i="20" s="1"/>
  <c r="M763" i="20"/>
  <c r="F775" i="20" s="1" a="1"/>
  <c r="F775" i="20" s="1"/>
  <c r="M760" i="20"/>
  <c r="F772" i="20" s="1" a="1"/>
  <c r="F772" i="20" s="1"/>
  <c r="M762" i="20"/>
  <c r="F774" i="20" s="1" a="1"/>
  <c r="F774" i="20" s="1"/>
  <c r="M758" i="20"/>
  <c r="F770" i="20" s="1" a="1"/>
  <c r="F770" i="20" s="1"/>
  <c r="M756" i="20"/>
  <c r="F768" i="20" s="1" a="1"/>
  <c r="F768" i="20" s="1"/>
  <c r="M754" i="20"/>
  <c r="F766" i="20" s="1" a="1"/>
  <c r="F766" i="20" s="1"/>
  <c r="M762" i="22"/>
  <c r="F774" i="22" s="1" a="1"/>
  <c r="F774" i="22" s="1"/>
  <c r="M760" i="22"/>
  <c r="F772" i="22" s="1" a="1"/>
  <c r="F772" i="22" s="1"/>
  <c r="M759" i="22"/>
  <c r="F771" i="22" s="1" a="1"/>
  <c r="F771" i="22" s="1"/>
  <c r="M756" i="22"/>
  <c r="F768" i="22" s="1" a="1"/>
  <c r="F768" i="22" s="1"/>
  <c r="M757" i="22"/>
  <c r="F769" i="22" s="1" a="1"/>
  <c r="F769" i="22" s="1"/>
  <c r="M754" i="22"/>
  <c r="F766" i="22" s="1" a="1"/>
  <c r="F766" i="22" s="1"/>
  <c r="M761" i="22"/>
  <c r="F773" i="22" s="1" a="1"/>
  <c r="F773" i="22" s="1"/>
  <c r="M763" i="22"/>
  <c r="F775" i="22" s="1" a="1"/>
  <c r="F775" i="22" s="1"/>
  <c r="M755" i="22"/>
  <c r="F767" i="22" s="1" a="1"/>
  <c r="F767" i="22" s="1"/>
  <c r="M758" i="22"/>
  <c r="F770" i="22" s="1" a="1"/>
  <c r="F770" i="22" s="1"/>
  <c r="M762" i="18"/>
  <c r="F774" i="18" s="1" a="1"/>
  <c r="F774" i="18" s="1"/>
  <c r="M758" i="18"/>
  <c r="F770" i="18" s="1" a="1"/>
  <c r="F770" i="18" s="1"/>
  <c r="M756" i="18"/>
  <c r="F768" i="18" s="1" a="1"/>
  <c r="F768" i="18" s="1"/>
  <c r="M763" i="18"/>
  <c r="F775" i="18" s="1" a="1"/>
  <c r="F775" i="18" s="1"/>
  <c r="M761" i="18"/>
  <c r="F773" i="18" s="1" a="1"/>
  <c r="F773" i="18" s="1"/>
  <c r="M760" i="18"/>
  <c r="F772" i="18" s="1" a="1"/>
  <c r="F772" i="18" s="1"/>
  <c r="M754" i="18"/>
  <c r="F766" i="18" s="1" a="1"/>
  <c r="F766" i="18" s="1"/>
  <c r="M759" i="18"/>
  <c r="F771" i="18" s="1" a="1"/>
  <c r="F771" i="18" s="1"/>
  <c r="M757" i="18"/>
  <c r="F769" i="18" s="1" a="1"/>
  <c r="F769" i="18" s="1"/>
  <c r="M755" i="18"/>
  <c r="F767" i="18" s="1" a="1"/>
  <c r="F767" i="18" s="1"/>
  <c r="M763" i="17"/>
  <c r="F775" i="17" s="1" a="1"/>
  <c r="F775" i="17" s="1"/>
  <c r="M759" i="17"/>
  <c r="F771" i="17" s="1" a="1"/>
  <c r="F771" i="17" s="1"/>
  <c r="M757" i="17"/>
  <c r="F769" i="17" s="1" a="1"/>
  <c r="F769" i="17" s="1"/>
  <c r="M755" i="17"/>
  <c r="F767" i="17" s="1" a="1"/>
  <c r="F767" i="17" s="1"/>
  <c r="M762" i="17"/>
  <c r="F774" i="17" s="1" a="1"/>
  <c r="F774" i="17" s="1"/>
  <c r="M760" i="17"/>
  <c r="F772" i="17" s="1" a="1"/>
  <c r="F772" i="17" s="1"/>
  <c r="M761" i="17"/>
  <c r="F773" i="17" s="1" a="1"/>
  <c r="F773" i="17" s="1"/>
  <c r="M758" i="17"/>
  <c r="F770" i="17" s="1" a="1"/>
  <c r="F770" i="17" s="1"/>
  <c r="M756" i="17"/>
  <c r="F768" i="17" s="1" a="1"/>
  <c r="F768" i="17" s="1"/>
  <c r="M754" i="17"/>
  <c r="F766" i="17" s="1" a="1"/>
  <c r="F766" i="17" s="1"/>
  <c r="L755" i="10"/>
  <c r="L757" i="10"/>
  <c r="L763" i="10"/>
  <c r="M753" i="10"/>
  <c r="M752" i="10" s="1"/>
  <c r="L11" i="16"/>
  <c r="L251" i="16" s="1"/>
  <c r="L7" i="16"/>
  <c r="L247" i="16" s="1"/>
  <c r="L9" i="16"/>
  <c r="L249" i="16" s="1"/>
  <c r="L8" i="16"/>
  <c r="L248" i="16" s="1"/>
  <c r="L5" i="16"/>
  <c r="L245" i="16" s="1"/>
  <c r="L4" i="16"/>
  <c r="L244" i="16" s="1"/>
  <c r="L12" i="16"/>
  <c r="L252" i="16" s="1"/>
  <c r="L3" i="16"/>
  <c r="L243" i="16" s="1"/>
  <c r="L10" i="16"/>
  <c r="L250" i="16" s="1"/>
  <c r="L6" i="16"/>
  <c r="L246" i="16" s="1"/>
  <c r="L761" i="10"/>
  <c r="L760" i="10"/>
  <c r="L758" i="10"/>
  <c r="L762" i="10"/>
  <c r="L756" i="10"/>
  <c r="L754" i="10"/>
  <c r="H19" i="13"/>
  <c r="I19" i="13"/>
  <c r="J25" i="13"/>
  <c r="J19" i="13"/>
  <c r="N19" i="13"/>
  <c r="M25" i="13"/>
  <c r="N13" i="13"/>
  <c r="P19" i="13"/>
  <c r="H25" i="13"/>
  <c r="I25" i="13"/>
  <c r="M19" i="13"/>
  <c r="L25" i="13"/>
  <c r="I13" i="13"/>
  <c r="J13" i="13"/>
  <c r="N25" i="13"/>
  <c r="O19" i="13"/>
  <c r="L19" i="13"/>
  <c r="K25" i="13"/>
  <c r="P13" i="13"/>
  <c r="M13" i="13"/>
  <c r="L13" i="13"/>
  <c r="O25" i="13"/>
  <c r="O13" i="13"/>
  <c r="H13" i="13"/>
  <c r="K13" i="13"/>
  <c r="P25" i="13"/>
  <c r="K19" i="13"/>
  <c r="C10" i="13" a="1"/>
  <c r="C10" i="13" s="1"/>
  <c r="C23" i="13" a="1"/>
  <c r="C23" i="13" s="1"/>
  <c r="G25" i="13"/>
  <c r="C27" i="13" a="1"/>
  <c r="C27" i="13" s="1"/>
  <c r="C16" i="13" a="1"/>
  <c r="C16" i="13" s="1"/>
  <c r="G19" i="13"/>
  <c r="C18" i="13" a="1"/>
  <c r="C18" i="13" s="1"/>
  <c r="C17" i="13" a="1"/>
  <c r="C17" i="13" s="1"/>
  <c r="C28" i="13" a="1"/>
  <c r="C28" i="13" s="1"/>
  <c r="C24" i="13" a="1"/>
  <c r="C24" i="13" s="1"/>
  <c r="C12" i="13" a="1"/>
  <c r="C12" i="13" s="1"/>
  <c r="C11" i="13" a="1"/>
  <c r="C11" i="13" s="1"/>
  <c r="G13" i="13"/>
  <c r="H23" i="27"/>
  <c r="E22" i="27"/>
  <c r="Q11" i="13"/>
  <c r="R16" i="26"/>
  <c r="J27" i="27"/>
  <c r="H16" i="26"/>
  <c r="G22" i="27"/>
  <c r="R22" i="26"/>
  <c r="G27" i="27"/>
  <c r="L23" i="27"/>
  <c r="Q23" i="13"/>
  <c r="Q24" i="13"/>
  <c r="L15" i="27"/>
  <c r="O9" i="26"/>
  <c r="H22" i="26"/>
  <c r="V9" i="26"/>
  <c r="G23" i="27"/>
  <c r="I9" i="27"/>
  <c r="D15" i="27"/>
  <c r="L10" i="27"/>
  <c r="R17" i="26"/>
  <c r="P22" i="26"/>
  <c r="P17" i="26"/>
  <c r="O17" i="26"/>
  <c r="K23" i="27"/>
  <c r="O22" i="26"/>
  <c r="H15" i="27"/>
  <c r="E17" i="27"/>
  <c r="K11" i="27"/>
  <c r="Q18" i="13"/>
  <c r="K27" i="27"/>
  <c r="R11" i="26"/>
  <c r="I16" i="27"/>
  <c r="V15" i="26"/>
  <c r="J26" i="27"/>
  <c r="D26" i="27"/>
  <c r="M9" i="26"/>
  <c r="H27" i="26"/>
  <c r="H17" i="26"/>
  <c r="F16" i="26"/>
  <c r="J22" i="27"/>
  <c r="K26" i="27"/>
  <c r="V11" i="26"/>
  <c r="G9" i="27"/>
  <c r="M15" i="26"/>
  <c r="I11" i="27"/>
  <c r="P23" i="26"/>
  <c r="Q27" i="13"/>
  <c r="D16" i="27"/>
  <c r="M26" i="26"/>
  <c r="Q10" i="13"/>
  <c r="Q12" i="13"/>
  <c r="I26" i="27"/>
  <c r="J10" i="27"/>
  <c r="M23" i="26"/>
  <c r="J16" i="27"/>
  <c r="I10" i="27"/>
  <c r="H10" i="26"/>
  <c r="H26" i="27"/>
  <c r="E10" i="27"/>
  <c r="V16" i="26"/>
  <c r="M16" i="26"/>
  <c r="P26" i="26"/>
  <c r="K10" i="27"/>
  <c r="K15" i="27"/>
  <c r="O26" i="26"/>
  <c r="V27" i="26"/>
  <c r="I22" i="27"/>
  <c r="H15" i="26"/>
  <c r="G26" i="27"/>
  <c r="Q17" i="13"/>
  <c r="I27" i="27"/>
  <c r="F17" i="26"/>
  <c r="H26" i="26"/>
  <c r="D10" i="27"/>
  <c r="H9" i="27"/>
  <c r="H17" i="27"/>
  <c r="E23" i="27"/>
  <c r="R27" i="26"/>
  <c r="L11" i="27"/>
  <c r="V22" i="26"/>
  <c r="R15" i="26"/>
  <c r="M10" i="26"/>
  <c r="D22" i="27"/>
  <c r="M27" i="26"/>
  <c r="F26" i="26"/>
  <c r="H11" i="26"/>
  <c r="M22" i="26"/>
  <c r="K17" i="27"/>
  <c r="O23" i="26"/>
  <c r="F10" i="26"/>
  <c r="D9" i="27"/>
  <c r="F22" i="26"/>
  <c r="Q16" i="13"/>
  <c r="G15" i="27"/>
  <c r="H22" i="27"/>
  <c r="H11" i="27"/>
  <c r="E9" i="27"/>
  <c r="L26" i="27"/>
  <c r="Q28" i="13"/>
  <c r="G16" i="27"/>
  <c r="O27" i="26"/>
  <c r="L16" i="27"/>
  <c r="D27" i="27"/>
  <c r="F15" i="26"/>
  <c r="J11" i="27"/>
  <c r="V26" i="26"/>
  <c r="G10" i="27"/>
  <c r="M17" i="26"/>
  <c r="F27" i="26"/>
  <c r="J23" i="27"/>
  <c r="O10" i="26"/>
  <c r="R26" i="26"/>
  <c r="F11" i="26"/>
  <c r="I15" i="27"/>
  <c r="D23" i="27"/>
  <c r="F23" i="26"/>
  <c r="V23" i="26"/>
  <c r="M11" i="26"/>
  <c r="F9" i="26"/>
  <c r="H23" i="26"/>
  <c r="P16" i="26"/>
  <c r="H27" i="27"/>
  <c r="E16" i="27"/>
  <c r="E15" i="27"/>
  <c r="O11" i="26"/>
  <c r="I17" i="27"/>
  <c r="G11" i="27"/>
  <c r="P9" i="26"/>
  <c r="D17" i="27"/>
  <c r="P27" i="26"/>
  <c r="O16" i="26"/>
  <c r="R9" i="26"/>
  <c r="J15" i="27"/>
  <c r="L27" i="27"/>
  <c r="O15" i="26"/>
  <c r="K9" i="27"/>
  <c r="K16" i="27"/>
  <c r="I23" i="27"/>
  <c r="D11" i="27"/>
  <c r="L22" i="27"/>
  <c r="P15" i="26"/>
  <c r="E11" i="27"/>
  <c r="E26" i="27"/>
  <c r="V17" i="26"/>
  <c r="G17" i="27"/>
  <c r="P10" i="26"/>
  <c r="L9" i="27"/>
  <c r="H10" i="27"/>
  <c r="H9" i="26"/>
  <c r="J17" i="27"/>
  <c r="L17" i="27"/>
  <c r="P11" i="26"/>
  <c r="J9" i="27"/>
  <c r="H16" i="27"/>
  <c r="E27" i="27"/>
  <c r="R10" i="26"/>
  <c r="R23" i="26"/>
  <c r="V10" i="26"/>
  <c r="K22" i="27"/>
  <c r="H18" i="27" l="1"/>
  <c r="H24" i="27"/>
  <c r="H12" i="27"/>
  <c r="E18" i="27"/>
  <c r="E12" i="27"/>
  <c r="E24" i="27"/>
  <c r="M19" i="27"/>
  <c r="M25" i="27" s="1"/>
  <c r="M28" i="27" s="1"/>
  <c r="O19" i="27"/>
  <c r="O25" i="27" s="1"/>
  <c r="O28" i="27" s="1"/>
  <c r="V19" i="27"/>
  <c r="V25" i="27" s="1"/>
  <c r="V28" i="27" s="1"/>
  <c r="V12" i="26"/>
  <c r="P18" i="26"/>
  <c r="O12" i="26"/>
  <c r="O24" i="26"/>
  <c r="P12" i="26"/>
  <c r="M24" i="26"/>
  <c r="M12" i="26"/>
  <c r="P24" i="26"/>
  <c r="R12" i="26"/>
  <c r="M18" i="26"/>
  <c r="V24" i="26"/>
  <c r="O18" i="26"/>
  <c r="R24" i="26"/>
  <c r="R18" i="26"/>
  <c r="V18" i="26"/>
  <c r="R96" i="16" a="1"/>
  <c r="R96" i="16" s="1"/>
  <c r="P96" i="16" a="1"/>
  <c r="P96" i="16" s="1"/>
  <c r="N96" i="16" a="1"/>
  <c r="N96" i="16" s="1"/>
  <c r="Q96" i="16" a="1"/>
  <c r="Q96" i="16" s="1"/>
  <c r="O96" i="16" a="1"/>
  <c r="O96" i="16" s="1"/>
  <c r="R82" i="16" a="1"/>
  <c r="R82" i="16" s="1"/>
  <c r="P82" i="16" a="1"/>
  <c r="P82" i="16" s="1"/>
  <c r="Q82" i="16" a="1"/>
  <c r="Q82" i="16" s="1"/>
  <c r="O82" i="16" a="1"/>
  <c r="O82" i="16" s="1"/>
  <c r="N82" i="16" a="1"/>
  <c r="N82" i="16" s="1"/>
  <c r="Q55" i="16" a="1"/>
  <c r="Q55" i="16" s="1"/>
  <c r="O55" i="16" a="1"/>
  <c r="O55" i="16" s="1"/>
  <c r="P55" i="16" a="1"/>
  <c r="P55" i="16" s="1"/>
  <c r="N55" i="16" a="1"/>
  <c r="N55" i="16" s="1"/>
  <c r="R55" i="16" a="1"/>
  <c r="R55" i="16" s="1"/>
  <c r="R19" i="27"/>
  <c r="R25" i="27" s="1"/>
  <c r="R28" i="27" s="1"/>
  <c r="Q58" i="16" a="1"/>
  <c r="Q58" i="16" s="1"/>
  <c r="R58" i="16" a="1"/>
  <c r="R58" i="16" s="1"/>
  <c r="P58" i="16" a="1"/>
  <c r="P58" i="16" s="1"/>
  <c r="O58" i="16" a="1"/>
  <c r="O58" i="16" s="1"/>
  <c r="N58" i="16" a="1"/>
  <c r="N58" i="16" s="1"/>
  <c r="N18" i="16" a="1"/>
  <c r="N18" i="16" s="1"/>
  <c r="R18" i="16" a="1"/>
  <c r="R18" i="16" s="1"/>
  <c r="O18" i="16" a="1"/>
  <c r="O18" i="16" s="1"/>
  <c r="P18" i="16" a="1"/>
  <c r="P18" i="16" s="1"/>
  <c r="Q18" i="16" a="1"/>
  <c r="Q18" i="16" s="1"/>
  <c r="Q79" i="16" a="1"/>
  <c r="Q79" i="16" s="1"/>
  <c r="R79" i="16" a="1"/>
  <c r="R79" i="16" s="1"/>
  <c r="N79" i="16" a="1"/>
  <c r="N79" i="16" s="1"/>
  <c r="O79" i="16" a="1"/>
  <c r="O79" i="16" s="1"/>
  <c r="P79" i="16" a="1"/>
  <c r="P79" i="16" s="1"/>
  <c r="R52" i="16" a="1"/>
  <c r="R52" i="16" s="1"/>
  <c r="P52" i="16" a="1"/>
  <c r="P52" i="16" s="1"/>
  <c r="O52" i="16" a="1"/>
  <c r="O52" i="16" s="1"/>
  <c r="N52" i="16" a="1"/>
  <c r="N52" i="16" s="1"/>
  <c r="Q52" i="16" a="1"/>
  <c r="Q52" i="16" s="1"/>
  <c r="R111" i="16" a="1"/>
  <c r="R111" i="16" s="1"/>
  <c r="N111" i="16" a="1"/>
  <c r="N111" i="16" s="1"/>
  <c r="P111" i="16" a="1"/>
  <c r="P111" i="16" s="1"/>
  <c r="O111" i="16" a="1"/>
  <c r="O111" i="16" s="1"/>
  <c r="Q111" i="16" a="1"/>
  <c r="Q111" i="16" s="1"/>
  <c r="N28" i="16" a="1"/>
  <c r="N28" i="16" s="1"/>
  <c r="R28" i="16" a="1"/>
  <c r="R28" i="16" s="1"/>
  <c r="O28" i="16" a="1"/>
  <c r="O28" i="16" s="1"/>
  <c r="P28" i="16" a="1"/>
  <c r="P28" i="16" s="1"/>
  <c r="Q28" i="16" a="1"/>
  <c r="Q28" i="16" s="1"/>
  <c r="O90" i="16" a="1"/>
  <c r="O90" i="16" s="1"/>
  <c r="P90" i="16" a="1"/>
  <c r="P90" i="16" s="1"/>
  <c r="R90" i="16" a="1"/>
  <c r="R90" i="16" s="1"/>
  <c r="N90" i="16" a="1"/>
  <c r="N90" i="16" s="1"/>
  <c r="Q90" i="16" a="1"/>
  <c r="Q90" i="16" s="1"/>
  <c r="Q77" i="16" a="1"/>
  <c r="Q77" i="16" s="1"/>
  <c r="R77" i="16" a="1"/>
  <c r="R77" i="16" s="1"/>
  <c r="N77" i="16" a="1"/>
  <c r="N77" i="16" s="1"/>
  <c r="O77" i="16" a="1"/>
  <c r="O77" i="16" s="1"/>
  <c r="P77" i="16" a="1"/>
  <c r="P77" i="16" s="1"/>
  <c r="N56" i="16" a="1"/>
  <c r="N56" i="16" s="1"/>
  <c r="Q56" i="16" a="1"/>
  <c r="Q56" i="16" s="1"/>
  <c r="O56" i="16" a="1"/>
  <c r="O56" i="16" s="1"/>
  <c r="R56" i="16" a="1"/>
  <c r="R56" i="16" s="1"/>
  <c r="P56" i="16" a="1"/>
  <c r="P56" i="16" s="1"/>
  <c r="R15" i="16" a="1"/>
  <c r="R15" i="16" s="1"/>
  <c r="O15" i="16" a="1"/>
  <c r="O15" i="16" s="1"/>
  <c r="Q15" i="16" a="1"/>
  <c r="Q15" i="16" s="1"/>
  <c r="N15" i="16" a="1"/>
  <c r="N15" i="16" s="1"/>
  <c r="P15" i="16" a="1"/>
  <c r="P15" i="16" s="1"/>
  <c r="R51" i="16" a="1"/>
  <c r="R51" i="16" s="1"/>
  <c r="N51" i="16" a="1"/>
  <c r="N51" i="16" s="1"/>
  <c r="Q51" i="16" a="1"/>
  <c r="Q51" i="16" s="1"/>
  <c r="P51" i="16" a="1"/>
  <c r="P51" i="16" s="1"/>
  <c r="O51" i="16" a="1"/>
  <c r="O51" i="16" s="1"/>
  <c r="O84" i="16" a="1"/>
  <c r="O84" i="16" s="1"/>
  <c r="P84" i="16" a="1"/>
  <c r="P84" i="16" s="1"/>
  <c r="R84" i="16" a="1"/>
  <c r="R84" i="16" s="1"/>
  <c r="Q84" i="16" a="1"/>
  <c r="Q84" i="16" s="1"/>
  <c r="N84" i="16" a="1"/>
  <c r="N84" i="16" s="1"/>
  <c r="Q53" i="16" a="1"/>
  <c r="Q53" i="16" s="1"/>
  <c r="O53" i="16" a="1"/>
  <c r="O53" i="16" s="1"/>
  <c r="P53" i="16" a="1"/>
  <c r="P53" i="16" s="1"/>
  <c r="N53" i="16" a="1"/>
  <c r="N53" i="16" s="1"/>
  <c r="R53" i="16" a="1"/>
  <c r="R53" i="16" s="1"/>
  <c r="O115" i="16" a="1"/>
  <c r="O115" i="16" s="1"/>
  <c r="R115" i="16" a="1"/>
  <c r="R115" i="16" s="1"/>
  <c r="N115" i="16" a="1"/>
  <c r="N115" i="16" s="1"/>
  <c r="Q115" i="16" a="1"/>
  <c r="Q115" i="16" s="1"/>
  <c r="P115" i="16" a="1"/>
  <c r="P115" i="16" s="1"/>
  <c r="P116" i="16" a="1"/>
  <c r="P116" i="16" s="1"/>
  <c r="O116" i="16" a="1"/>
  <c r="O116" i="16" s="1"/>
  <c r="N116" i="16" a="1"/>
  <c r="N116" i="16" s="1"/>
  <c r="R116" i="16" a="1"/>
  <c r="R116" i="16" s="1"/>
  <c r="Q116" i="16" a="1"/>
  <c r="Q116" i="16" s="1"/>
  <c r="N34" i="16" a="1"/>
  <c r="N34" i="16" s="1"/>
  <c r="R34" i="16" a="1"/>
  <c r="R34" i="16" s="1"/>
  <c r="Q34" i="16" a="1"/>
  <c r="Q34" i="16" s="1"/>
  <c r="O34" i="16" a="1"/>
  <c r="O34" i="16" s="1"/>
  <c r="P34" i="16" a="1"/>
  <c r="P34" i="16" s="1"/>
  <c r="R99" i="16" a="1"/>
  <c r="R99" i="16" s="1"/>
  <c r="P99" i="16" a="1"/>
  <c r="P99" i="16" s="1"/>
  <c r="O99" i="16" a="1"/>
  <c r="O99" i="16" s="1"/>
  <c r="Q99" i="16" a="1"/>
  <c r="Q99" i="16" s="1"/>
  <c r="N99" i="16" a="1"/>
  <c r="N99" i="16" s="1"/>
  <c r="Q19" i="26"/>
  <c r="Q25" i="26" s="1"/>
  <c r="Q28" i="26" s="1"/>
  <c r="Q117" i="16" a="1"/>
  <c r="Q117" i="16" s="1"/>
  <c r="R117" i="16" a="1"/>
  <c r="R117" i="16" s="1"/>
  <c r="P117" i="16" a="1"/>
  <c r="P117" i="16" s="1"/>
  <c r="O117" i="16" a="1"/>
  <c r="O117" i="16" s="1"/>
  <c r="N117" i="16" a="1"/>
  <c r="N117" i="16" s="1"/>
  <c r="Q30" i="16" a="1"/>
  <c r="Q30" i="16" s="1"/>
  <c r="R30" i="16" a="1"/>
  <c r="R30" i="16" s="1"/>
  <c r="N30" i="16" a="1"/>
  <c r="N30" i="16" s="1"/>
  <c r="O30" i="16" a="1"/>
  <c r="O30" i="16" s="1"/>
  <c r="P30" i="16" a="1"/>
  <c r="P30" i="16" s="1"/>
  <c r="N100" i="16" a="1"/>
  <c r="N100" i="16" s="1"/>
  <c r="O100" i="16" a="1"/>
  <c r="O100" i="16" s="1"/>
  <c r="P100" i="16" a="1"/>
  <c r="P100" i="16" s="1"/>
  <c r="Q100" i="16" a="1"/>
  <c r="Q100" i="16" s="1"/>
  <c r="R100" i="16" a="1"/>
  <c r="R100" i="16" s="1"/>
  <c r="N59" i="16" a="1"/>
  <c r="N59" i="16" s="1"/>
  <c r="R59" i="16" a="1"/>
  <c r="R59" i="16" s="1"/>
  <c r="P59" i="16" a="1"/>
  <c r="P59" i="16" s="1"/>
  <c r="O59" i="16" a="1"/>
  <c r="O59" i="16" s="1"/>
  <c r="Q59" i="16" a="1"/>
  <c r="Q59" i="16" s="1"/>
  <c r="Q78" i="16" a="1"/>
  <c r="Q78" i="16" s="1"/>
  <c r="R78" i="16" a="1"/>
  <c r="R78" i="16" s="1"/>
  <c r="O78" i="16" a="1"/>
  <c r="O78" i="16" s="1"/>
  <c r="N78" i="16" a="1"/>
  <c r="N78" i="16" s="1"/>
  <c r="P78" i="16" a="1"/>
  <c r="P78" i="16" s="1"/>
  <c r="Q119" i="16" a="1"/>
  <c r="Q119" i="16" s="1"/>
  <c r="N119" i="16" a="1"/>
  <c r="N119" i="16" s="1"/>
  <c r="P119" i="16" a="1"/>
  <c r="P119" i="16" s="1"/>
  <c r="O119" i="16" a="1"/>
  <c r="O119" i="16" s="1"/>
  <c r="R119" i="16" a="1"/>
  <c r="R119" i="16" s="1"/>
  <c r="N113" i="16" a="1"/>
  <c r="N113" i="16" s="1"/>
  <c r="Q113" i="16" a="1"/>
  <c r="Q113" i="16" s="1"/>
  <c r="O113" i="16" a="1"/>
  <c r="O113" i="16" s="1"/>
  <c r="R113" i="16" a="1"/>
  <c r="R113" i="16" s="1"/>
  <c r="P113" i="16" a="1"/>
  <c r="P113" i="16" s="1"/>
  <c r="P76" i="16" a="1"/>
  <c r="P76" i="16" s="1"/>
  <c r="N76" i="16" a="1"/>
  <c r="N76" i="16" s="1"/>
  <c r="R76" i="16" a="1"/>
  <c r="R76" i="16" s="1"/>
  <c r="Q76" i="16" a="1"/>
  <c r="Q76" i="16" s="1"/>
  <c r="O76" i="16" a="1"/>
  <c r="O76" i="16" s="1"/>
  <c r="R120" i="16" a="1"/>
  <c r="R120" i="16" s="1"/>
  <c r="O120" i="16" a="1"/>
  <c r="O120" i="16" s="1"/>
  <c r="N120" i="16" a="1"/>
  <c r="N120" i="16" s="1"/>
  <c r="Q120" i="16" a="1"/>
  <c r="Q120" i="16" s="1"/>
  <c r="P120" i="16" a="1"/>
  <c r="P120" i="16" s="1"/>
  <c r="N24" i="16" a="1"/>
  <c r="N24" i="16" s="1"/>
  <c r="R24" i="16" a="1"/>
  <c r="R24" i="16" s="1"/>
  <c r="O24" i="16" a="1"/>
  <c r="O24" i="16" s="1"/>
  <c r="Q24" i="16" a="1"/>
  <c r="Q24" i="16" s="1"/>
  <c r="P24" i="16" a="1"/>
  <c r="P24" i="16" s="1"/>
  <c r="R27" i="16" a="1"/>
  <c r="R27" i="16" s="1"/>
  <c r="O27" i="16" a="1"/>
  <c r="O27" i="16" s="1"/>
  <c r="P27" i="16" a="1"/>
  <c r="P27" i="16" s="1"/>
  <c r="Q27" i="16" a="1"/>
  <c r="Q27" i="16" s="1"/>
  <c r="N27" i="16" a="1"/>
  <c r="N27" i="16" s="1"/>
  <c r="P101" i="16" a="1"/>
  <c r="P101" i="16" s="1"/>
  <c r="N101" i="16" a="1"/>
  <c r="N101" i="16" s="1"/>
  <c r="R101" i="16" a="1"/>
  <c r="R101" i="16" s="1"/>
  <c r="O101" i="16" a="1"/>
  <c r="O101" i="16" s="1"/>
  <c r="Q101" i="16" a="1"/>
  <c r="Q101" i="16" s="1"/>
  <c r="N20" i="16" a="1"/>
  <c r="N20" i="16" s="1"/>
  <c r="O20" i="16" a="1"/>
  <c r="O20" i="16" s="1"/>
  <c r="P20" i="16" a="1"/>
  <c r="P20" i="16" s="1"/>
  <c r="R20" i="16" a="1"/>
  <c r="R20" i="16" s="1"/>
  <c r="Q20" i="16" a="1"/>
  <c r="Q20" i="16" s="1"/>
  <c r="R33" i="16" a="1"/>
  <c r="R33" i="16" s="1"/>
  <c r="P33" i="16" a="1"/>
  <c r="P33" i="16" s="1"/>
  <c r="N33" i="16" a="1"/>
  <c r="N33" i="16" s="1"/>
  <c r="Q33" i="16" a="1"/>
  <c r="Q33" i="16" s="1"/>
  <c r="O33" i="16" a="1"/>
  <c r="O33" i="16" s="1"/>
  <c r="Q81" i="16" a="1"/>
  <c r="Q81" i="16" s="1"/>
  <c r="R81" i="16" a="1"/>
  <c r="R81" i="16" s="1"/>
  <c r="N81" i="16" a="1"/>
  <c r="N81" i="16" s="1"/>
  <c r="P81" i="16" a="1"/>
  <c r="P81" i="16" s="1"/>
  <c r="O81" i="16" a="1"/>
  <c r="O81" i="16" s="1"/>
  <c r="S19" i="26"/>
  <c r="S25" i="26" s="1"/>
  <c r="S28" i="26" s="1"/>
  <c r="O118" i="16" a="1"/>
  <c r="O118" i="16" s="1"/>
  <c r="R118" i="16" a="1"/>
  <c r="R118" i="16" s="1"/>
  <c r="P118" i="16" a="1"/>
  <c r="P118" i="16" s="1"/>
  <c r="N118" i="16" a="1"/>
  <c r="N118" i="16" s="1"/>
  <c r="Q118" i="16" a="1"/>
  <c r="Q118" i="16" s="1"/>
  <c r="R54" i="16" a="1"/>
  <c r="R54" i="16" s="1"/>
  <c r="N54" i="16" a="1"/>
  <c r="N54" i="16" s="1"/>
  <c r="P54" i="16" a="1"/>
  <c r="P54" i="16" s="1"/>
  <c r="Q54" i="16" a="1"/>
  <c r="Q54" i="16" s="1"/>
  <c r="O54" i="16" a="1"/>
  <c r="O54" i="16" s="1"/>
  <c r="Q94" i="16" a="1"/>
  <c r="Q94" i="16" s="1"/>
  <c r="P94" i="16" a="1"/>
  <c r="P94" i="16" s="1"/>
  <c r="N94" i="16" a="1"/>
  <c r="N94" i="16" s="1"/>
  <c r="R94" i="16" a="1"/>
  <c r="R94" i="16" s="1"/>
  <c r="O94" i="16" a="1"/>
  <c r="O94" i="16" s="1"/>
  <c r="R95" i="16" a="1"/>
  <c r="R95" i="16" s="1"/>
  <c r="O95" i="16" a="1"/>
  <c r="O95" i="16" s="1"/>
  <c r="Q95" i="16" a="1"/>
  <c r="Q95" i="16" s="1"/>
  <c r="P95" i="16" a="1"/>
  <c r="P95" i="16" s="1"/>
  <c r="N95" i="16" a="1"/>
  <c r="N95" i="16" s="1"/>
  <c r="R93" i="16" a="1"/>
  <c r="R93" i="16" s="1"/>
  <c r="P93" i="16" a="1"/>
  <c r="P93" i="16" s="1"/>
  <c r="Q93" i="16" a="1"/>
  <c r="Q93" i="16" s="1"/>
  <c r="N93" i="16" a="1"/>
  <c r="N93" i="16" s="1"/>
  <c r="O93" i="16" a="1"/>
  <c r="O93" i="16" s="1"/>
  <c r="N92" i="16" a="1"/>
  <c r="N92" i="16" s="1"/>
  <c r="P92" i="16" a="1"/>
  <c r="P92" i="16" s="1"/>
  <c r="Q92" i="16" a="1"/>
  <c r="Q92" i="16" s="1"/>
  <c r="R92" i="16" a="1"/>
  <c r="R92" i="16" s="1"/>
  <c r="O92" i="16" a="1"/>
  <c r="O92" i="16" s="1"/>
  <c r="R17" i="16" a="1"/>
  <c r="R17" i="16" s="1"/>
  <c r="N17" i="16" a="1"/>
  <c r="N17" i="16" s="1"/>
  <c r="P17" i="16" a="1"/>
  <c r="P17" i="16" s="1"/>
  <c r="Q17" i="16" a="1"/>
  <c r="Q17" i="16" s="1"/>
  <c r="O17" i="16" a="1"/>
  <c r="O17" i="16" s="1"/>
  <c r="N36" i="16" a="1"/>
  <c r="N36" i="16" s="1"/>
  <c r="O36" i="16" a="1"/>
  <c r="O36" i="16" s="1"/>
  <c r="P36" i="16" a="1"/>
  <c r="P36" i="16" s="1"/>
  <c r="Q36" i="16" a="1"/>
  <c r="Q36" i="16" s="1"/>
  <c r="R36" i="16" a="1"/>
  <c r="R36" i="16" s="1"/>
  <c r="Q108" i="16" a="1"/>
  <c r="Q108" i="16" s="1"/>
  <c r="N108" i="16" a="1"/>
  <c r="N108" i="16" s="1"/>
  <c r="P108" i="16" a="1"/>
  <c r="P108" i="16" s="1"/>
  <c r="O108" i="16" a="1"/>
  <c r="O108" i="16" s="1"/>
  <c r="R108" i="16" a="1"/>
  <c r="R108" i="16" s="1"/>
  <c r="N104" i="16" a="1"/>
  <c r="N104" i="16" s="1"/>
  <c r="R104" i="16" a="1"/>
  <c r="R104" i="16" s="1"/>
  <c r="O104" i="16" a="1"/>
  <c r="O104" i="16" s="1"/>
  <c r="P104" i="16" a="1"/>
  <c r="P104" i="16" s="1"/>
  <c r="Q104" i="16" a="1"/>
  <c r="Q104" i="16" s="1"/>
  <c r="O22" i="16" a="1"/>
  <c r="O22" i="16" s="1"/>
  <c r="N22" i="16" a="1"/>
  <c r="N22" i="16" s="1"/>
  <c r="P22" i="16" a="1"/>
  <c r="P22" i="16" s="1"/>
  <c r="R22" i="16" a="1"/>
  <c r="R22" i="16" s="1"/>
  <c r="Q22" i="16" a="1"/>
  <c r="Q22" i="16" s="1"/>
  <c r="Q75" i="16" a="1"/>
  <c r="Q75" i="16" s="1"/>
  <c r="R75" i="16" a="1"/>
  <c r="R75" i="16" s="1"/>
  <c r="N75" i="16" a="1"/>
  <c r="N75" i="16" s="1"/>
  <c r="P75" i="16" a="1"/>
  <c r="P75" i="16" s="1"/>
  <c r="O75" i="16" a="1"/>
  <c r="O75" i="16" s="1"/>
  <c r="R60" i="16" a="1"/>
  <c r="R60" i="16" s="1"/>
  <c r="N60" i="16" a="1"/>
  <c r="N60" i="16" s="1"/>
  <c r="Q60" i="16" a="1"/>
  <c r="Q60" i="16" s="1"/>
  <c r="O60" i="16" a="1"/>
  <c r="O60" i="16" s="1"/>
  <c r="P60" i="16" a="1"/>
  <c r="P60" i="16" s="1"/>
  <c r="Q80" i="16" a="1"/>
  <c r="Q80" i="16" s="1"/>
  <c r="P80" i="16" a="1"/>
  <c r="P80" i="16" s="1"/>
  <c r="N80" i="16" a="1"/>
  <c r="N80" i="16" s="1"/>
  <c r="R80" i="16" a="1"/>
  <c r="R80" i="16" s="1"/>
  <c r="O80" i="16" a="1"/>
  <c r="O80" i="16" s="1"/>
  <c r="O83" i="16" a="1"/>
  <c r="O83" i="16" s="1"/>
  <c r="Q83" i="16" a="1"/>
  <c r="Q83" i="16" s="1"/>
  <c r="R83" i="16" a="1"/>
  <c r="R83" i="16" s="1"/>
  <c r="P83" i="16" a="1"/>
  <c r="P83" i="16" s="1"/>
  <c r="N83" i="16" a="1"/>
  <c r="N83" i="16" s="1"/>
  <c r="N102" i="16" a="1"/>
  <c r="N102" i="16" s="1"/>
  <c r="P102" i="16" a="1"/>
  <c r="P102" i="16" s="1"/>
  <c r="R102" i="16" a="1"/>
  <c r="R102" i="16" s="1"/>
  <c r="O102" i="16" a="1"/>
  <c r="O102" i="16" s="1"/>
  <c r="Q102" i="16" a="1"/>
  <c r="Q102" i="16" s="1"/>
  <c r="Q87" i="16" a="1"/>
  <c r="Q87" i="16" s="1"/>
  <c r="P87" i="16" a="1"/>
  <c r="P87" i="16" s="1"/>
  <c r="R87" i="16" a="1"/>
  <c r="R87" i="16" s="1"/>
  <c r="N87" i="16" a="1"/>
  <c r="N87" i="16" s="1"/>
  <c r="O87" i="16" a="1"/>
  <c r="O87" i="16" s="1"/>
  <c r="R16" i="16" a="1"/>
  <c r="R16" i="16" s="1"/>
  <c r="P16" i="16" a="1"/>
  <c r="P16" i="16" s="1"/>
  <c r="Q16" i="16" a="1"/>
  <c r="Q16" i="16" s="1"/>
  <c r="O16" i="16" a="1"/>
  <c r="O16" i="16" s="1"/>
  <c r="N16" i="16" a="1"/>
  <c r="N16" i="16" s="1"/>
  <c r="Q35" i="16" a="1"/>
  <c r="Q35" i="16" s="1"/>
  <c r="N35" i="16" a="1"/>
  <c r="N35" i="16" s="1"/>
  <c r="P35" i="16" a="1"/>
  <c r="P35" i="16" s="1"/>
  <c r="O35" i="16" a="1"/>
  <c r="O35" i="16" s="1"/>
  <c r="R35" i="16" a="1"/>
  <c r="R35" i="16" s="1"/>
  <c r="R105" i="16" a="1"/>
  <c r="R105" i="16" s="1"/>
  <c r="Q105" i="16" a="1"/>
  <c r="Q105" i="16" s="1"/>
  <c r="O105" i="16" a="1"/>
  <c r="O105" i="16" s="1"/>
  <c r="N105" i="16" a="1"/>
  <c r="N105" i="16" s="1"/>
  <c r="P105" i="16" a="1"/>
  <c r="P105" i="16" s="1"/>
  <c r="R21" i="16" a="1"/>
  <c r="R21" i="16" s="1"/>
  <c r="Q21" i="16" a="1"/>
  <c r="Q21" i="16" s="1"/>
  <c r="N21" i="16" a="1"/>
  <c r="N21" i="16" s="1"/>
  <c r="P21" i="16" a="1"/>
  <c r="P21" i="16" s="1"/>
  <c r="O21" i="16" a="1"/>
  <c r="O21" i="16" s="1"/>
  <c r="R114" i="16" a="1"/>
  <c r="R114" i="16" s="1"/>
  <c r="Q114" i="16" a="1"/>
  <c r="Q114" i="16" s="1"/>
  <c r="P114" i="16" a="1"/>
  <c r="P114" i="16" s="1"/>
  <c r="N114" i="16" a="1"/>
  <c r="N114" i="16" s="1"/>
  <c r="O114" i="16" a="1"/>
  <c r="O114" i="16" s="1"/>
  <c r="O19" i="16" a="1"/>
  <c r="O19" i="16" s="1"/>
  <c r="R19" i="16" a="1"/>
  <c r="R19" i="16" s="1"/>
  <c r="N19" i="16" a="1"/>
  <c r="N19" i="16" s="1"/>
  <c r="Q19" i="16" a="1"/>
  <c r="Q19" i="16" s="1"/>
  <c r="P19" i="16" a="1"/>
  <c r="P19" i="16" s="1"/>
  <c r="P32" i="16" a="1"/>
  <c r="P32" i="16" s="1"/>
  <c r="N32" i="16" a="1"/>
  <c r="N32" i="16" s="1"/>
  <c r="R32" i="16" a="1"/>
  <c r="R32" i="16" s="1"/>
  <c r="Q32" i="16" a="1"/>
  <c r="Q32" i="16" s="1"/>
  <c r="O32" i="16" a="1"/>
  <c r="O32" i="16" s="1"/>
  <c r="O103" i="16" a="1"/>
  <c r="O103" i="16" s="1"/>
  <c r="R103" i="16" a="1"/>
  <c r="R103" i="16" s="1"/>
  <c r="P103" i="16" a="1"/>
  <c r="P103" i="16" s="1"/>
  <c r="Q103" i="16" a="1"/>
  <c r="Q103" i="16" s="1"/>
  <c r="N103" i="16" a="1"/>
  <c r="N103" i="16" s="1"/>
  <c r="P19" i="27"/>
  <c r="P25" i="27" s="1"/>
  <c r="P28" i="27" s="1"/>
  <c r="O29" i="16" a="1"/>
  <c r="O29" i="16" s="1"/>
  <c r="P29" i="16" a="1"/>
  <c r="P29" i="16" s="1"/>
  <c r="Q29" i="16" a="1"/>
  <c r="Q29" i="16" s="1"/>
  <c r="N29" i="16" a="1"/>
  <c r="N29" i="16" s="1"/>
  <c r="R29" i="16" a="1"/>
  <c r="R29" i="16" s="1"/>
  <c r="O57" i="16" a="1"/>
  <c r="O57" i="16" s="1"/>
  <c r="R57" i="16" a="1"/>
  <c r="R57" i="16" s="1"/>
  <c r="N57" i="16" a="1"/>
  <c r="N57" i="16" s="1"/>
  <c r="Q57" i="16" a="1"/>
  <c r="Q57" i="16" s="1"/>
  <c r="P57" i="16" a="1"/>
  <c r="P57" i="16" s="1"/>
  <c r="Q89" i="16" a="1"/>
  <c r="Q89" i="16" s="1"/>
  <c r="R89" i="16" a="1"/>
  <c r="R89" i="16" s="1"/>
  <c r="P89" i="16" a="1"/>
  <c r="P89" i="16" s="1"/>
  <c r="O89" i="16" a="1"/>
  <c r="O89" i="16" s="1"/>
  <c r="N89" i="16" a="1"/>
  <c r="N89" i="16" s="1"/>
  <c r="N91" i="16" a="1"/>
  <c r="N91" i="16" s="1"/>
  <c r="O91" i="16" a="1"/>
  <c r="O91" i="16" s="1"/>
  <c r="Q91" i="16" a="1"/>
  <c r="Q91" i="16" s="1"/>
  <c r="P91" i="16" a="1"/>
  <c r="P91" i="16" s="1"/>
  <c r="R91" i="16" a="1"/>
  <c r="R91" i="16" s="1"/>
  <c r="O112" i="16" a="1"/>
  <c r="O112" i="16" s="1"/>
  <c r="P112" i="16" a="1"/>
  <c r="P112" i="16" s="1"/>
  <c r="Q112" i="16" a="1"/>
  <c r="Q112" i="16" s="1"/>
  <c r="N112" i="16" a="1"/>
  <c r="N112" i="16" s="1"/>
  <c r="R112" i="16" a="1"/>
  <c r="R112" i="16" s="1"/>
  <c r="O88" i="16" a="1"/>
  <c r="O88" i="16" s="1"/>
  <c r="N88" i="16" a="1"/>
  <c r="N88" i="16" s="1"/>
  <c r="Q88" i="16" a="1"/>
  <c r="Q88" i="16" s="1"/>
  <c r="R88" i="16" a="1"/>
  <c r="R88" i="16" s="1"/>
  <c r="P88" i="16" a="1"/>
  <c r="P88" i="16" s="1"/>
  <c r="P106" i="16" a="1"/>
  <c r="P106" i="16" s="1"/>
  <c r="R106" i="16" a="1"/>
  <c r="R106" i="16" s="1"/>
  <c r="O106" i="16" a="1"/>
  <c r="O106" i="16" s="1"/>
  <c r="N106" i="16" a="1"/>
  <c r="N106" i="16" s="1"/>
  <c r="Q106" i="16" a="1"/>
  <c r="Q106" i="16" s="1"/>
  <c r="Q23" i="16" a="1"/>
  <c r="Q23" i="16" s="1"/>
  <c r="P23" i="16" a="1"/>
  <c r="P23" i="16" s="1"/>
  <c r="N23" i="16" a="1"/>
  <c r="N23" i="16" s="1"/>
  <c r="R23" i="16" a="1"/>
  <c r="R23" i="16" s="1"/>
  <c r="O23" i="16" a="1"/>
  <c r="O23" i="16" s="1"/>
  <c r="N31" i="16" a="1"/>
  <c r="N31" i="16" s="1"/>
  <c r="P31" i="16" a="1"/>
  <c r="P31" i="16" s="1"/>
  <c r="Q31" i="16" a="1"/>
  <c r="Q31" i="16" s="1"/>
  <c r="O31" i="16" a="1"/>
  <c r="O31" i="16" s="1"/>
  <c r="R31" i="16" a="1"/>
  <c r="R31" i="16" s="1"/>
  <c r="Q107" i="16" a="1"/>
  <c r="Q107" i="16" s="1"/>
  <c r="R107" i="16" a="1"/>
  <c r="R107" i="16" s="1"/>
  <c r="N107" i="16" a="1"/>
  <c r="N107" i="16" s="1"/>
  <c r="O107" i="16" a="1"/>
  <c r="O107" i="16" s="1"/>
  <c r="P107" i="16" a="1"/>
  <c r="P107" i="16" s="1"/>
  <c r="B253" i="16"/>
  <c r="B254" i="16" s="1"/>
  <c r="C773" i="10"/>
  <c r="B773" i="10"/>
  <c r="C767" i="10"/>
  <c r="C775" i="10"/>
  <c r="B767" i="10"/>
  <c r="D12" i="27"/>
  <c r="I12" i="27"/>
  <c r="I24" i="27"/>
  <c r="L24" i="27"/>
  <c r="J24" i="27"/>
  <c r="I18" i="27"/>
  <c r="G12" i="27"/>
  <c r="L18" i="27"/>
  <c r="L12" i="27"/>
  <c r="G18" i="27"/>
  <c r="K18" i="27"/>
  <c r="K12" i="27"/>
  <c r="K24" i="27"/>
  <c r="D24" i="27"/>
  <c r="F24" i="26"/>
  <c r="F12" i="26"/>
  <c r="H24" i="26"/>
  <c r="F18" i="26"/>
  <c r="H18" i="26"/>
  <c r="J12" i="27"/>
  <c r="J18" i="27"/>
  <c r="H12" i="26"/>
  <c r="D18" i="27"/>
  <c r="G24" i="27"/>
  <c r="B771" i="22"/>
  <c r="B767" i="22"/>
  <c r="B770" i="22"/>
  <c r="B769" i="22"/>
  <c r="B768" i="22"/>
  <c r="C772" i="22"/>
  <c r="C766" i="22"/>
  <c r="B775" i="22"/>
  <c r="C767" i="22"/>
  <c r="B772" i="22"/>
  <c r="C770" i="22"/>
  <c r="D775" i="22"/>
  <c r="C775" i="22"/>
  <c r="C771" i="22"/>
  <c r="E766" i="22"/>
  <c r="B773" i="22"/>
  <c r="C769" i="22"/>
  <c r="E774" i="22"/>
  <c r="E770" i="22"/>
  <c r="D774" i="22"/>
  <c r="B766" i="22"/>
  <c r="B774" i="22"/>
  <c r="D770" i="22"/>
  <c r="E771" i="22"/>
  <c r="E769" i="22"/>
  <c r="E775" i="22"/>
  <c r="D771" i="22"/>
  <c r="D769" i="22"/>
  <c r="D773" i="22"/>
  <c r="C773" i="22"/>
  <c r="E772" i="22"/>
  <c r="E767" i="22"/>
  <c r="D768" i="22"/>
  <c r="E773" i="22"/>
  <c r="D766" i="22"/>
  <c r="C774" i="22"/>
  <c r="D767" i="22"/>
  <c r="E768" i="22"/>
  <c r="C768" i="22"/>
  <c r="D772" i="22"/>
  <c r="B774" i="10"/>
  <c r="B767" i="24"/>
  <c r="C766" i="24"/>
  <c r="B774" i="24"/>
  <c r="C767" i="24"/>
  <c r="D774" i="24"/>
  <c r="B768" i="24"/>
  <c r="D768" i="24"/>
  <c r="B771" i="24"/>
  <c r="C768" i="24"/>
  <c r="B773" i="24"/>
  <c r="C773" i="24"/>
  <c r="B770" i="24"/>
  <c r="B772" i="24"/>
  <c r="C771" i="24"/>
  <c r="B766" i="24"/>
  <c r="D772" i="24"/>
  <c r="C769" i="24"/>
  <c r="E770" i="24"/>
  <c r="D767" i="24"/>
  <c r="E775" i="24"/>
  <c r="D769" i="24"/>
  <c r="E772" i="24"/>
  <c r="C774" i="24"/>
  <c r="C775" i="24"/>
  <c r="D770" i="24"/>
  <c r="D775" i="24"/>
  <c r="D771" i="24"/>
  <c r="E768" i="24"/>
  <c r="B775" i="24"/>
  <c r="E773" i="24"/>
  <c r="E769" i="24"/>
  <c r="E774" i="24"/>
  <c r="D766" i="24"/>
  <c r="E766" i="24"/>
  <c r="E767" i="24"/>
  <c r="E771" i="24"/>
  <c r="B769" i="24"/>
  <c r="C770" i="24"/>
  <c r="D773" i="24"/>
  <c r="C772" i="24"/>
  <c r="C770" i="10"/>
  <c r="B768" i="10"/>
  <c r="C769" i="10"/>
  <c r="B771" i="10"/>
  <c r="B771" i="18"/>
  <c r="B767" i="18"/>
  <c r="B774" i="18"/>
  <c r="C767" i="18"/>
  <c r="C771" i="18"/>
  <c r="C769" i="18"/>
  <c r="C770" i="18"/>
  <c r="C766" i="18"/>
  <c r="C775" i="18"/>
  <c r="C772" i="18"/>
  <c r="E767" i="18"/>
  <c r="D769" i="18"/>
  <c r="B766" i="18"/>
  <c r="E770" i="18"/>
  <c r="E775" i="18"/>
  <c r="C773" i="18"/>
  <c r="B768" i="18"/>
  <c r="E769" i="18"/>
  <c r="E772" i="18"/>
  <c r="C768" i="18"/>
  <c r="D773" i="18"/>
  <c r="D771" i="18"/>
  <c r="B772" i="18"/>
  <c r="E773" i="18"/>
  <c r="E774" i="18"/>
  <c r="B770" i="18"/>
  <c r="D775" i="18"/>
  <c r="B773" i="18"/>
  <c r="D767" i="18"/>
  <c r="C774" i="18"/>
  <c r="D770" i="18"/>
  <c r="D772" i="18"/>
  <c r="E771" i="18"/>
  <c r="D766" i="18"/>
  <c r="B769" i="18"/>
  <c r="B775" i="18"/>
  <c r="E768" i="18"/>
  <c r="E766" i="18"/>
  <c r="D774" i="18"/>
  <c r="D768" i="18"/>
  <c r="B769" i="10"/>
  <c r="B766" i="10"/>
  <c r="B775" i="10"/>
  <c r="B766" i="17"/>
  <c r="B774" i="17"/>
  <c r="C774" i="17"/>
  <c r="C767" i="17"/>
  <c r="B770" i="17"/>
  <c r="D767" i="17"/>
  <c r="C768" i="17"/>
  <c r="C771" i="17"/>
  <c r="C773" i="17"/>
  <c r="C766" i="17"/>
  <c r="C769" i="17"/>
  <c r="E774" i="17"/>
  <c r="C772" i="17"/>
  <c r="B768" i="17"/>
  <c r="D766" i="17"/>
  <c r="D769" i="17"/>
  <c r="E771" i="17"/>
  <c r="C775" i="17"/>
  <c r="D772" i="17"/>
  <c r="B769" i="17"/>
  <c r="E768" i="17"/>
  <c r="D774" i="17"/>
  <c r="E766" i="17"/>
  <c r="E772" i="17"/>
  <c r="D768" i="17"/>
  <c r="B771" i="17"/>
  <c r="E770" i="17"/>
  <c r="D773" i="17"/>
  <c r="B775" i="17"/>
  <c r="D770" i="17"/>
  <c r="E775" i="17"/>
  <c r="B767" i="17"/>
  <c r="C770" i="17"/>
  <c r="D771" i="17"/>
  <c r="B773" i="17"/>
  <c r="D775" i="17"/>
  <c r="E769" i="17"/>
  <c r="E773" i="17"/>
  <c r="B772" i="17"/>
  <c r="E767" i="17"/>
  <c r="C768" i="10"/>
  <c r="E770" i="10"/>
  <c r="E768" i="10"/>
  <c r="D766" i="10"/>
  <c r="D769" i="10"/>
  <c r="E774" i="10"/>
  <c r="D772" i="10"/>
  <c r="D767" i="10"/>
  <c r="E771" i="10"/>
  <c r="D771" i="10"/>
  <c r="E767" i="10"/>
  <c r="D773" i="10"/>
  <c r="E773" i="10"/>
  <c r="D775" i="10"/>
  <c r="D770" i="10"/>
  <c r="E769" i="10"/>
  <c r="D768" i="10"/>
  <c r="D774" i="10"/>
  <c r="E766" i="10"/>
  <c r="E772" i="10"/>
  <c r="C772" i="10"/>
  <c r="B772" i="10"/>
  <c r="B768" i="23"/>
  <c r="B769" i="23"/>
  <c r="B766" i="23"/>
  <c r="B773" i="23"/>
  <c r="B774" i="23"/>
  <c r="B775" i="23"/>
  <c r="B770" i="23"/>
  <c r="C775" i="23"/>
  <c r="C768" i="23"/>
  <c r="B772" i="23"/>
  <c r="B767" i="23"/>
  <c r="D769" i="23"/>
  <c r="C766" i="23"/>
  <c r="E770" i="23"/>
  <c r="C774" i="23"/>
  <c r="C770" i="23"/>
  <c r="B771" i="23"/>
  <c r="C771" i="23"/>
  <c r="E766" i="23"/>
  <c r="E772" i="23"/>
  <c r="C773" i="23"/>
  <c r="E768" i="23"/>
  <c r="E769" i="23"/>
  <c r="D766" i="23"/>
  <c r="E771" i="23"/>
  <c r="D771" i="23"/>
  <c r="D767" i="23"/>
  <c r="D775" i="23"/>
  <c r="D774" i="23"/>
  <c r="E774" i="23"/>
  <c r="C769" i="23"/>
  <c r="E767" i="23"/>
  <c r="D770" i="23"/>
  <c r="C767" i="23"/>
  <c r="C772" i="23"/>
  <c r="D768" i="23"/>
  <c r="D772" i="23"/>
  <c r="E775" i="23"/>
  <c r="D773" i="23"/>
  <c r="E773" i="23"/>
  <c r="C771" i="10"/>
  <c r="C774" i="10"/>
  <c r="B773" i="25"/>
  <c r="B770" i="25"/>
  <c r="B766" i="25"/>
  <c r="B767" i="25"/>
  <c r="E766" i="25"/>
  <c r="B769" i="25"/>
  <c r="B775" i="25"/>
  <c r="B768" i="25"/>
  <c r="B772" i="25"/>
  <c r="E769" i="25"/>
  <c r="C775" i="25"/>
  <c r="C774" i="25"/>
  <c r="E775" i="25"/>
  <c r="E768" i="25"/>
  <c r="D772" i="25"/>
  <c r="D768" i="25"/>
  <c r="D775" i="25"/>
  <c r="D771" i="25"/>
  <c r="C768" i="25"/>
  <c r="C770" i="25"/>
  <c r="C772" i="25"/>
  <c r="B771" i="25"/>
  <c r="C767" i="25"/>
  <c r="D770" i="25"/>
  <c r="E767" i="25"/>
  <c r="B774" i="25"/>
  <c r="D767" i="25"/>
  <c r="E772" i="25"/>
  <c r="E770" i="25"/>
  <c r="E774" i="25"/>
  <c r="C769" i="25"/>
  <c r="D773" i="25"/>
  <c r="C773" i="25"/>
  <c r="D766" i="25"/>
  <c r="D769" i="25"/>
  <c r="C766" i="25"/>
  <c r="C771" i="25"/>
  <c r="E773" i="25"/>
  <c r="E771" i="25"/>
  <c r="D774" i="25"/>
  <c r="B770" i="10"/>
  <c r="C766" i="10"/>
  <c r="E775" i="10"/>
  <c r="B773" i="20"/>
  <c r="B774" i="20"/>
  <c r="B770" i="20"/>
  <c r="C774" i="20"/>
  <c r="C766" i="20"/>
  <c r="E772" i="20"/>
  <c r="B772" i="20"/>
  <c r="E773" i="20"/>
  <c r="B766" i="20"/>
  <c r="C768" i="20"/>
  <c r="D772" i="20"/>
  <c r="D771" i="20"/>
  <c r="E766" i="20"/>
  <c r="C773" i="20"/>
  <c r="B769" i="20"/>
  <c r="B767" i="20"/>
  <c r="D773" i="20"/>
  <c r="C772" i="20"/>
  <c r="C770" i="20"/>
  <c r="E769" i="20"/>
  <c r="B771" i="20"/>
  <c r="C771" i="20"/>
  <c r="C775" i="20"/>
  <c r="E771" i="20"/>
  <c r="C769" i="20"/>
  <c r="E767" i="20"/>
  <c r="C767" i="20"/>
  <c r="B768" i="20"/>
  <c r="D775" i="20"/>
  <c r="D767" i="20"/>
  <c r="B775" i="20"/>
  <c r="D774" i="20"/>
  <c r="D768" i="20"/>
  <c r="E770" i="20"/>
  <c r="E775" i="20"/>
  <c r="D766" i="20"/>
  <c r="D770" i="20"/>
  <c r="D769" i="20"/>
  <c r="E768" i="20"/>
  <c r="E774" i="20"/>
  <c r="F19" i="27"/>
  <c r="F25" i="27" s="1"/>
  <c r="F28" i="27" s="1"/>
  <c r="K253" i="16"/>
  <c r="K254" i="16" s="1"/>
  <c r="E254" i="16"/>
  <c r="H253" i="16"/>
  <c r="H254" i="16" s="1"/>
  <c r="L253" i="16"/>
  <c r="L254" i="16" s="1"/>
  <c r="Q13" i="13"/>
  <c r="Q25" i="13"/>
  <c r="Q19" i="13"/>
  <c r="M7" i="16"/>
  <c r="M247" i="16" s="1"/>
  <c r="R247" i="16" s="1" a="1"/>
  <c r="R247" i="16" s="1"/>
  <c r="M9" i="16"/>
  <c r="M249" i="16" s="1"/>
  <c r="O249" i="16" s="1" a="1"/>
  <c r="O249" i="16" s="1"/>
  <c r="M4" i="16"/>
  <c r="N4" i="16" s="1" a="1"/>
  <c r="N4" i="16" s="1"/>
  <c r="M5" i="16"/>
  <c r="M245" i="16" s="1"/>
  <c r="P245" i="16" s="1" a="1"/>
  <c r="P245" i="16" s="1"/>
  <c r="M11" i="16"/>
  <c r="O11" i="16" s="1" a="1"/>
  <c r="O11" i="16" s="1"/>
  <c r="M12" i="16"/>
  <c r="R12" i="16" s="1" a="1"/>
  <c r="R12" i="16" s="1"/>
  <c r="M8" i="16"/>
  <c r="O8" i="16" s="1" a="1"/>
  <c r="O8" i="16" s="1"/>
  <c r="M10" i="16"/>
  <c r="Q10" i="16" s="1" a="1"/>
  <c r="Q10" i="16" s="1"/>
  <c r="M6" i="16"/>
  <c r="R6" i="16" s="1" a="1"/>
  <c r="R6" i="16" s="1"/>
  <c r="M3" i="16"/>
  <c r="M243" i="16" s="1"/>
  <c r="Q243" i="16" s="1" a="1"/>
  <c r="Q243" i="16" s="1"/>
  <c r="M763" i="10"/>
  <c r="F775" i="10" s="1" a="1"/>
  <c r="F775" i="10" s="1"/>
  <c r="M755" i="10"/>
  <c r="F767" i="10" s="1" a="1"/>
  <c r="F767" i="10" s="1"/>
  <c r="M754" i="10"/>
  <c r="F766" i="10" s="1" a="1"/>
  <c r="F766" i="10" s="1"/>
  <c r="M761" i="10"/>
  <c r="F773" i="10" s="1" a="1"/>
  <c r="F773" i="10" s="1"/>
  <c r="M757" i="10"/>
  <c r="F769" i="10" s="1" a="1"/>
  <c r="F769" i="10" s="1"/>
  <c r="M762" i="10"/>
  <c r="F774" i="10" s="1" a="1"/>
  <c r="F774" i="10" s="1"/>
  <c r="M760" i="10"/>
  <c r="F772" i="10" s="1" a="1"/>
  <c r="F772" i="10" s="1"/>
  <c r="M756" i="10"/>
  <c r="F768" i="10" s="1" a="1"/>
  <c r="F768" i="10" s="1"/>
  <c r="M758" i="10"/>
  <c r="F770" i="10" s="1" a="1"/>
  <c r="F770" i="10" s="1"/>
  <c r="M759" i="10"/>
  <c r="F771" i="10" s="1" a="1"/>
  <c r="F771" i="10" s="1"/>
  <c r="N20" i="13"/>
  <c r="N26" i="13" s="1"/>
  <c r="N29" i="13" s="1"/>
  <c r="I20" i="13"/>
  <c r="I26" i="13" s="1"/>
  <c r="I29" i="13" s="1"/>
  <c r="J20" i="13"/>
  <c r="J26" i="13" s="1"/>
  <c r="J29" i="13" s="1"/>
  <c r="P20" i="13"/>
  <c r="P26" i="13" s="1"/>
  <c r="P29" i="13" s="1"/>
  <c r="H20" i="13"/>
  <c r="H26" i="13" s="1"/>
  <c r="H29" i="13" s="1"/>
  <c r="O20" i="13"/>
  <c r="O26" i="13" s="1"/>
  <c r="O29" i="13" s="1"/>
  <c r="K20" i="13"/>
  <c r="K26" i="13" s="1"/>
  <c r="K29" i="13" s="1"/>
  <c r="L20" i="13"/>
  <c r="L26" i="13" s="1"/>
  <c r="L29" i="13" s="1"/>
  <c r="M20" i="13"/>
  <c r="M26" i="13" s="1"/>
  <c r="M29" i="13" s="1"/>
  <c r="G20" i="13"/>
  <c r="G26" i="13" s="1"/>
  <c r="G29" i="13" s="1"/>
  <c r="C13" i="13"/>
  <c r="C25" i="13"/>
  <c r="C19" i="13"/>
  <c r="G22" i="26"/>
  <c r="K17" i="26"/>
  <c r="D26" i="26"/>
  <c r="I9" i="26"/>
  <c r="D9" i="26"/>
  <c r="I27" i="26"/>
  <c r="C15" i="26"/>
  <c r="C27" i="27"/>
  <c r="L23" i="26"/>
  <c r="E16" i="26"/>
  <c r="G9" i="26"/>
  <c r="G16" i="26"/>
  <c r="C16" i="27"/>
  <c r="R18" i="13"/>
  <c r="E17" i="26"/>
  <c r="D23" i="26"/>
  <c r="I15" i="26"/>
  <c r="R23" i="13"/>
  <c r="I10" i="26"/>
  <c r="K11" i="26"/>
  <c r="C26" i="26"/>
  <c r="C9" i="26"/>
  <c r="K22" i="26"/>
  <c r="C22" i="27"/>
  <c r="C10" i="26"/>
  <c r="R10" i="13"/>
  <c r="L16" i="26"/>
  <c r="G11" i="26"/>
  <c r="E15" i="26"/>
  <c r="G26" i="26"/>
  <c r="K15" i="26"/>
  <c r="L10" i="26"/>
  <c r="D16" i="26"/>
  <c r="J22" i="26"/>
  <c r="C23" i="26"/>
  <c r="J15" i="26"/>
  <c r="R27" i="13"/>
  <c r="I23" i="26"/>
  <c r="L11" i="26"/>
  <c r="R28" i="13"/>
  <c r="K26" i="26"/>
  <c r="C10" i="27"/>
  <c r="C26" i="27"/>
  <c r="K27" i="26"/>
  <c r="C9" i="27"/>
  <c r="D27" i="26"/>
  <c r="L22" i="26"/>
  <c r="J17" i="26"/>
  <c r="J10" i="26"/>
  <c r="R24" i="13"/>
  <c r="J27" i="26"/>
  <c r="L27" i="26"/>
  <c r="C17" i="27"/>
  <c r="L15" i="26"/>
  <c r="C22" i="26"/>
  <c r="G27" i="26"/>
  <c r="K10" i="26"/>
  <c r="J26" i="26"/>
  <c r="C15" i="27"/>
  <c r="L26" i="26"/>
  <c r="G17" i="26"/>
  <c r="D22" i="26"/>
  <c r="J9" i="26"/>
  <c r="E23" i="26"/>
  <c r="E26" i="26"/>
  <c r="K9" i="26"/>
  <c r="E27" i="26"/>
  <c r="D10" i="26"/>
  <c r="L9" i="26"/>
  <c r="J16" i="26"/>
  <c r="R17" i="13"/>
  <c r="E9" i="26"/>
  <c r="R12" i="13"/>
  <c r="C23" i="27"/>
  <c r="R11" i="13"/>
  <c r="I17" i="26"/>
  <c r="G10" i="26"/>
  <c r="J23" i="26"/>
  <c r="E22" i="26"/>
  <c r="J11" i="26"/>
  <c r="G15" i="26"/>
  <c r="I22" i="26"/>
  <c r="C16" i="26"/>
  <c r="C27" i="26"/>
  <c r="I26" i="26"/>
  <c r="K16" i="26"/>
  <c r="D15" i="26"/>
  <c r="I11" i="26"/>
  <c r="I16" i="26"/>
  <c r="C11" i="27"/>
  <c r="E11" i="26"/>
  <c r="E10" i="26"/>
  <c r="D11" i="26"/>
  <c r="C11" i="26"/>
  <c r="R16" i="13"/>
  <c r="D17" i="26"/>
  <c r="L17" i="26"/>
  <c r="K23" i="26"/>
  <c r="C17" i="26"/>
  <c r="G23" i="26"/>
  <c r="H19" i="27" l="1"/>
  <c r="H25" i="27" s="1"/>
  <c r="H28" i="27" s="1"/>
  <c r="E19" i="27"/>
  <c r="E25" i="27" s="1"/>
  <c r="E28" i="27" s="1"/>
  <c r="P11" i="16" a="1"/>
  <c r="P11" i="16" s="1"/>
  <c r="O5" i="16" a="1"/>
  <c r="O5" i="16" s="1"/>
  <c r="N11" i="16" a="1"/>
  <c r="N11" i="16" s="1"/>
  <c r="Q5" i="16" a="1"/>
  <c r="Q5" i="16" s="1"/>
  <c r="P8" i="16" a="1"/>
  <c r="P8" i="16" s="1"/>
  <c r="P10" i="16" a="1"/>
  <c r="P10" i="16" s="1"/>
  <c r="P6" i="16" a="1"/>
  <c r="P6" i="16" s="1"/>
  <c r="N5" i="16" a="1"/>
  <c r="N5" i="16" s="1"/>
  <c r="R8" i="16" a="1"/>
  <c r="R8" i="16" s="1"/>
  <c r="N12" i="16" a="1"/>
  <c r="N12" i="16" s="1"/>
  <c r="R5" i="16" a="1"/>
  <c r="R5" i="16" s="1"/>
  <c r="P19" i="26"/>
  <c r="P25" i="26" s="1"/>
  <c r="P28" i="26" s="1"/>
  <c r="Q11" i="16" a="1"/>
  <c r="Q11" i="16" s="1"/>
  <c r="R245" i="16" a="1"/>
  <c r="R245" i="16" s="1"/>
  <c r="W11" i="27" s="1"/>
  <c r="X11" i="27" s="1"/>
  <c r="P243" i="16" a="1"/>
  <c r="P243" i="16" s="1"/>
  <c r="O243" i="16" a="1"/>
  <c r="O243" i="16" s="1"/>
  <c r="N243" i="16" a="1"/>
  <c r="N243" i="16" s="1"/>
  <c r="Q8" i="16" a="1"/>
  <c r="Q8" i="16" s="1"/>
  <c r="P9" i="16" a="1"/>
  <c r="P9" i="16" s="1"/>
  <c r="P4" i="16" a="1"/>
  <c r="P4" i="16" s="1"/>
  <c r="R249" i="16" a="1"/>
  <c r="R249" i="16" s="1"/>
  <c r="R243" i="16" a="1"/>
  <c r="R243" i="16" s="1"/>
  <c r="N247" i="16" a="1"/>
  <c r="N247" i="16" s="1"/>
  <c r="P7" i="16" a="1"/>
  <c r="P7" i="16" s="1"/>
  <c r="R19" i="26"/>
  <c r="R25" i="26" s="1"/>
  <c r="R28" i="26" s="1"/>
  <c r="Q4" i="16" a="1"/>
  <c r="Q4" i="16" s="1"/>
  <c r="O4" i="16" a="1"/>
  <c r="O4" i="16" s="1"/>
  <c r="N9" i="16" a="1"/>
  <c r="N9" i="16" s="1"/>
  <c r="O7" i="16" a="1"/>
  <c r="O7" i="16" s="1"/>
  <c r="P247" i="16" a="1"/>
  <c r="P247" i="16" s="1"/>
  <c r="M250" i="16"/>
  <c r="N10" i="16" a="1"/>
  <c r="N10" i="16" s="1"/>
  <c r="O10" i="16" a="1"/>
  <c r="O10" i="16" s="1"/>
  <c r="Q9" i="16" a="1"/>
  <c r="Q9" i="16" s="1"/>
  <c r="O247" i="16" a="1"/>
  <c r="O247" i="16" s="1"/>
  <c r="W16" i="26" s="1"/>
  <c r="X16" i="26" s="1"/>
  <c r="N249" i="16" a="1"/>
  <c r="N249" i="16" s="1"/>
  <c r="W22" i="26" s="1"/>
  <c r="X22" i="26" s="1"/>
  <c r="R10" i="16" a="1"/>
  <c r="R10" i="16" s="1"/>
  <c r="M248" i="16"/>
  <c r="N8" i="16" a="1"/>
  <c r="N8" i="16" s="1"/>
  <c r="N245" i="16" a="1"/>
  <c r="N245" i="16" s="1"/>
  <c r="Q247" i="16" a="1"/>
  <c r="Q247" i="16" s="1"/>
  <c r="Q249" i="16" a="1"/>
  <c r="Q249" i="16" s="1"/>
  <c r="M19" i="26"/>
  <c r="M25" i="26" s="1"/>
  <c r="M28" i="26" s="1"/>
  <c r="Q245" i="16" a="1"/>
  <c r="Q245" i="16" s="1"/>
  <c r="O19" i="26"/>
  <c r="O25" i="26" s="1"/>
  <c r="O28" i="26" s="1"/>
  <c r="M244" i="16"/>
  <c r="R4" i="16" a="1"/>
  <c r="R4" i="16" s="1"/>
  <c r="O9" i="16" a="1"/>
  <c r="O9" i="16" s="1"/>
  <c r="Q7" i="16" a="1"/>
  <c r="Q7" i="16" s="1"/>
  <c r="P249" i="16" a="1"/>
  <c r="P249" i="16" s="1"/>
  <c r="M252" i="16"/>
  <c r="P12" i="16" a="1"/>
  <c r="P12" i="16" s="1"/>
  <c r="O12" i="16" a="1"/>
  <c r="O12" i="16" s="1"/>
  <c r="Q12" i="16" a="1"/>
  <c r="Q12" i="16" s="1"/>
  <c r="M251" i="16"/>
  <c r="R11" i="16" a="1"/>
  <c r="R11" i="16" s="1"/>
  <c r="O245" i="16" a="1"/>
  <c r="O245" i="16" s="1"/>
  <c r="P5" i="16" a="1"/>
  <c r="P5" i="16" s="1"/>
  <c r="N7" i="16" a="1"/>
  <c r="N7" i="16" s="1"/>
  <c r="R7" i="16" a="1"/>
  <c r="R7" i="16" s="1"/>
  <c r="R9" i="16" a="1"/>
  <c r="R9" i="16" s="1"/>
  <c r="M246" i="16"/>
  <c r="N6" i="16" a="1"/>
  <c r="N6" i="16" s="1"/>
  <c r="O6" i="16" a="1"/>
  <c r="O6" i="16" s="1"/>
  <c r="Q6" i="16" a="1"/>
  <c r="Q6" i="16" s="1"/>
  <c r="V19" i="26"/>
  <c r="V25" i="26" s="1"/>
  <c r="V28" i="26" s="1"/>
  <c r="L19" i="27"/>
  <c r="L25" i="27" s="1"/>
  <c r="L28" i="27" s="1"/>
  <c r="K19" i="27"/>
  <c r="K25" i="27" s="1"/>
  <c r="K28" i="27" s="1"/>
  <c r="C12" i="27"/>
  <c r="C24" i="27"/>
  <c r="C18" i="27"/>
  <c r="D18" i="26"/>
  <c r="D12" i="26"/>
  <c r="C24" i="26"/>
  <c r="L18" i="26"/>
  <c r="C12" i="26"/>
  <c r="J12" i="26"/>
  <c r="G12" i="26"/>
  <c r="C18" i="26"/>
  <c r="K12" i="26"/>
  <c r="G24" i="26"/>
  <c r="I24" i="26"/>
  <c r="K24" i="26"/>
  <c r="K18" i="26"/>
  <c r="L12" i="26"/>
  <c r="E24" i="26"/>
  <c r="I18" i="26"/>
  <c r="J24" i="26"/>
  <c r="E12" i="26"/>
  <c r="E18" i="26"/>
  <c r="G18" i="26"/>
  <c r="J18" i="26"/>
  <c r="L24" i="26"/>
  <c r="D24" i="26"/>
  <c r="I12" i="26"/>
  <c r="R3" i="16" a="1"/>
  <c r="R3" i="16" s="1"/>
  <c r="G19" i="27"/>
  <c r="G25" i="27" s="1"/>
  <c r="G28" i="27" s="1"/>
  <c r="H19" i="26"/>
  <c r="H25" i="26" s="1"/>
  <c r="H28" i="26" s="1"/>
  <c r="J19" i="27"/>
  <c r="J25" i="27" s="1"/>
  <c r="J28" i="27" s="1"/>
  <c r="I19" i="27"/>
  <c r="I25" i="27" s="1"/>
  <c r="I28" i="27" s="1"/>
  <c r="F19" i="26"/>
  <c r="F25" i="26" s="1"/>
  <c r="F28" i="26" s="1"/>
  <c r="D19" i="27"/>
  <c r="D25" i="27" s="1"/>
  <c r="D28" i="27" s="1"/>
  <c r="Q3" i="16" a="1"/>
  <c r="Q3" i="16" s="1"/>
  <c r="P3" i="16" a="1"/>
  <c r="P3" i="16" s="1"/>
  <c r="O3" i="16" a="1"/>
  <c r="O3" i="16" s="1"/>
  <c r="N3" i="16" a="1"/>
  <c r="N3" i="16" s="1"/>
  <c r="E10" i="13" a="1"/>
  <c r="E10" i="13" s="1"/>
  <c r="Q20" i="13"/>
  <c r="Q26" i="13" s="1"/>
  <c r="Q29" i="13" s="1"/>
  <c r="E18" i="13" a="1"/>
  <c r="E18" i="13" s="1"/>
  <c r="D18" i="13" a="1"/>
  <c r="D18" i="13" s="1"/>
  <c r="E17" i="13" a="1"/>
  <c r="E17" i="13" s="1"/>
  <c r="D17" i="13" a="1"/>
  <c r="D17" i="13" s="1"/>
  <c r="D12" i="13" a="1"/>
  <c r="D12" i="13" s="1"/>
  <c r="E12" i="13" a="1"/>
  <c r="E12" i="13" s="1"/>
  <c r="R25" i="13"/>
  <c r="D23" i="13" a="1"/>
  <c r="D23" i="13" s="1"/>
  <c r="E23" i="13" a="1"/>
  <c r="E23" i="13" s="1"/>
  <c r="D27" i="13" a="1"/>
  <c r="D27" i="13" s="1"/>
  <c r="E27" i="13" a="1"/>
  <c r="E27" i="13" s="1"/>
  <c r="R19" i="13"/>
  <c r="D16" i="13" a="1"/>
  <c r="D16" i="13" s="1"/>
  <c r="E16" i="13" a="1"/>
  <c r="E16" i="13" s="1"/>
  <c r="D24" i="13" a="1"/>
  <c r="D24" i="13" s="1"/>
  <c r="E24" i="13" a="1"/>
  <c r="E24" i="13" s="1"/>
  <c r="D11" i="13" a="1"/>
  <c r="D11" i="13" s="1"/>
  <c r="E11" i="13" a="1"/>
  <c r="E11" i="13" s="1"/>
  <c r="R13" i="13"/>
  <c r="D10" i="13" a="1"/>
  <c r="D10" i="13" s="1"/>
  <c r="D28" i="13" a="1"/>
  <c r="D28" i="13" s="1"/>
  <c r="E28" i="13" a="1"/>
  <c r="E28" i="13" s="1"/>
  <c r="C20" i="13"/>
  <c r="C26" i="13" s="1"/>
  <c r="C29" i="13" s="1"/>
  <c r="W11" i="26" l="1"/>
  <c r="X11" i="26" s="1"/>
  <c r="P252" i="16" a="1"/>
  <c r="P252" i="16" s="1"/>
  <c r="Q252" i="16" a="1"/>
  <c r="Q252" i="16" s="1"/>
  <c r="N252" i="16" a="1"/>
  <c r="N252" i="16" s="1"/>
  <c r="O252" i="16" a="1"/>
  <c r="O252" i="16" s="1"/>
  <c r="R252" i="16" a="1"/>
  <c r="R252" i="16" s="1"/>
  <c r="W27" i="27" s="1"/>
  <c r="X27" i="27" s="1"/>
  <c r="R251" i="16" a="1"/>
  <c r="R251" i="16" s="1"/>
  <c r="W26" i="27" s="1"/>
  <c r="X26" i="27" s="1"/>
  <c r="N251" i="16" a="1"/>
  <c r="N251" i="16" s="1"/>
  <c r="O251" i="16" a="1"/>
  <c r="O251" i="16" s="1"/>
  <c r="W26" i="26" s="1"/>
  <c r="X26" i="26" s="1"/>
  <c r="P251" i="16" a="1"/>
  <c r="P251" i="16" s="1"/>
  <c r="Q251" i="16" a="1"/>
  <c r="Q251" i="16" s="1"/>
  <c r="P244" i="16" a="1"/>
  <c r="P244" i="16" s="1"/>
  <c r="Q244" i="16" a="1"/>
  <c r="Q244" i="16" s="1"/>
  <c r="O244" i="16" a="1"/>
  <c r="O244" i="16" s="1"/>
  <c r="R244" i="16" a="1"/>
  <c r="R244" i="16" s="1"/>
  <c r="W10" i="27" s="1"/>
  <c r="X10" i="27" s="1"/>
  <c r="N244" i="16" a="1"/>
  <c r="N244" i="16" s="1"/>
  <c r="P246" i="16" a="1"/>
  <c r="P246" i="16" s="1"/>
  <c r="O246" i="16" a="1"/>
  <c r="O246" i="16" s="1"/>
  <c r="Q246" i="16" a="1"/>
  <c r="Q246" i="16" s="1"/>
  <c r="N246" i="16" a="1"/>
  <c r="N246" i="16" s="1"/>
  <c r="R246" i="16" a="1"/>
  <c r="R246" i="16" s="1"/>
  <c r="W15" i="27" s="1"/>
  <c r="Q248" i="16" a="1"/>
  <c r="Q248" i="16" s="1"/>
  <c r="O248" i="16" a="1"/>
  <c r="O248" i="16" s="1"/>
  <c r="P248" i="16" a="1"/>
  <c r="P248" i="16" s="1"/>
  <c r="R248" i="16" a="1"/>
  <c r="R248" i="16" s="1"/>
  <c r="W17" i="27" s="1"/>
  <c r="X17" i="27" s="1"/>
  <c r="N248" i="16" a="1"/>
  <c r="N248" i="16" s="1"/>
  <c r="O250" i="16" a="1"/>
  <c r="O250" i="16" s="1"/>
  <c r="R250" i="16" a="1"/>
  <c r="R250" i="16" s="1"/>
  <c r="W23" i="27" s="1"/>
  <c r="X23" i="27" s="1"/>
  <c r="N250" i="16" a="1"/>
  <c r="N250" i="16" s="1"/>
  <c r="Q250" i="16" a="1"/>
  <c r="Q250" i="16" s="1"/>
  <c r="P250" i="16" a="1"/>
  <c r="P250" i="16" s="1"/>
  <c r="D19" i="26"/>
  <c r="D25" i="26" s="1"/>
  <c r="D28" i="26" s="1"/>
  <c r="C19" i="26"/>
  <c r="C25" i="26" s="1"/>
  <c r="C28" i="26" s="1"/>
  <c r="G19" i="26"/>
  <c r="G25" i="26" s="1"/>
  <c r="G28" i="26" s="1"/>
  <c r="C19" i="27"/>
  <c r="C25" i="27" s="1"/>
  <c r="C28" i="27" s="1"/>
  <c r="E19" i="26"/>
  <c r="E25" i="26" s="1"/>
  <c r="E28" i="26" s="1"/>
  <c r="L19" i="26"/>
  <c r="L25" i="26" s="1"/>
  <c r="L28" i="26" s="1"/>
  <c r="W16" i="27"/>
  <c r="X16" i="27" s="1"/>
  <c r="W22" i="27"/>
  <c r="K19" i="26"/>
  <c r="K25" i="26" s="1"/>
  <c r="K28" i="26" s="1"/>
  <c r="W9" i="26"/>
  <c r="W9" i="27"/>
  <c r="I19" i="26"/>
  <c r="I25" i="26" s="1"/>
  <c r="I28" i="26" s="1"/>
  <c r="J19" i="26"/>
  <c r="J25" i="26" s="1"/>
  <c r="J28" i="26" s="1"/>
  <c r="M253" i="16"/>
  <c r="M254" i="16" s="1"/>
  <c r="R20" i="13"/>
  <c r="R26" i="13" s="1"/>
  <c r="R29" i="13" s="1"/>
  <c r="D13" i="13"/>
  <c r="E13" i="13"/>
  <c r="E19" i="13"/>
  <c r="D19" i="13"/>
  <c r="E25" i="13"/>
  <c r="D25" i="13"/>
  <c r="W24" i="7"/>
  <c r="W18" i="7"/>
  <c r="W12" i="7"/>
  <c r="W27" i="26" l="1"/>
  <c r="X27" i="26" s="1"/>
  <c r="W17" i="26"/>
  <c r="X17" i="26" s="1"/>
  <c r="W15" i="26"/>
  <c r="W23" i="26"/>
  <c r="X23" i="26" s="1"/>
  <c r="X24" i="26" s="1"/>
  <c r="R253" i="16"/>
  <c r="R254" i="16" s="1"/>
  <c r="W10" i="26"/>
  <c r="X10" i="26" s="1"/>
  <c r="O253" i="16"/>
  <c r="O254" i="16" s="1"/>
  <c r="Q253" i="16"/>
  <c r="Q254" i="16" s="1"/>
  <c r="P253" i="16"/>
  <c r="P254" i="16" s="1"/>
  <c r="N253" i="16"/>
  <c r="N254" i="16" s="1"/>
  <c r="W18" i="26"/>
  <c r="X15" i="26"/>
  <c r="X18" i="26" s="1"/>
  <c r="W19" i="7"/>
  <c r="W25" i="7" s="1"/>
  <c r="W28" i="7" s="1"/>
  <c r="W12" i="27"/>
  <c r="X9" i="27"/>
  <c r="X12" i="27" s="1"/>
  <c r="X9" i="26"/>
  <c r="W18" i="27"/>
  <c r="X15" i="27"/>
  <c r="X18" i="27" s="1"/>
  <c r="W24" i="27"/>
  <c r="X22" i="27"/>
  <c r="X24" i="27" s="1"/>
  <c r="D20" i="13"/>
  <c r="D26" i="13" s="1"/>
  <c r="D29" i="13" s="1"/>
  <c r="E20" i="13"/>
  <c r="E26" i="13" s="1"/>
  <c r="E29" i="13" s="1"/>
  <c r="K6" i="7"/>
  <c r="K7" i="7" s="1"/>
  <c r="J6" i="7"/>
  <c r="J7" i="7" s="1"/>
  <c r="I6" i="7"/>
  <c r="I7" i="7" s="1"/>
  <c r="H6" i="7"/>
  <c r="H7" i="7" s="1"/>
  <c r="G6" i="7"/>
  <c r="G7" i="7" s="1"/>
  <c r="F6" i="7"/>
  <c r="F7" i="7" s="1"/>
  <c r="E6" i="7"/>
  <c r="E7" i="7" s="1"/>
  <c r="D6" i="7"/>
  <c r="D7" i="7" s="1"/>
  <c r="C6" i="7"/>
  <c r="C7" i="7" s="1"/>
  <c r="L9" i="7"/>
  <c r="L16" i="7"/>
  <c r="L11" i="7"/>
  <c r="I11" i="7"/>
  <c r="I23" i="7"/>
  <c r="J27" i="7"/>
  <c r="L10" i="7"/>
  <c r="L26" i="7"/>
  <c r="I16" i="7"/>
  <c r="I27" i="7"/>
  <c r="H17" i="7"/>
  <c r="L15" i="7"/>
  <c r="C23" i="7"/>
  <c r="I15" i="7"/>
  <c r="F22" i="7"/>
  <c r="F23" i="7"/>
  <c r="G15" i="7"/>
  <c r="L23" i="7"/>
  <c r="H22" i="7"/>
  <c r="H23" i="7"/>
  <c r="G16" i="7"/>
  <c r="H10" i="7"/>
  <c r="I10" i="7"/>
  <c r="L17" i="7"/>
  <c r="I26" i="7"/>
  <c r="L27" i="7"/>
  <c r="D10" i="7"/>
  <c r="E9" i="7"/>
  <c r="F10" i="7"/>
  <c r="I9" i="7"/>
  <c r="C26" i="7"/>
  <c r="L22" i="7"/>
  <c r="I22" i="7"/>
  <c r="H27" i="7"/>
  <c r="G11" i="7"/>
  <c r="H9" i="7"/>
  <c r="C16" i="7"/>
  <c r="K26" i="7"/>
  <c r="G23" i="7"/>
  <c r="F16" i="7"/>
  <c r="G27" i="7"/>
  <c r="W24" i="26" l="1"/>
  <c r="W12" i="26"/>
  <c r="W19" i="26" s="1"/>
  <c r="X12" i="26"/>
  <c r="X19" i="26" s="1"/>
  <c r="X25" i="26" s="1"/>
  <c r="X28" i="26" s="1"/>
  <c r="H5" i="6"/>
  <c r="F24" i="7"/>
  <c r="H24" i="7"/>
  <c r="L12" i="7"/>
  <c r="L18" i="7"/>
  <c r="L24" i="7"/>
  <c r="I12" i="7"/>
  <c r="I24" i="7"/>
  <c r="X19" i="27"/>
  <c r="X25" i="27" s="1"/>
  <c r="X28" i="27" s="1"/>
  <c r="W19" i="27"/>
  <c r="W25" i="27" s="1"/>
  <c r="W28" i="27" s="1"/>
  <c r="E17" i="7"/>
  <c r="D23" i="7"/>
  <c r="E10" i="7"/>
  <c r="D27" i="7"/>
  <c r="I17" i="7"/>
  <c r="K27" i="7"/>
  <c r="J11" i="7"/>
  <c r="C15" i="7"/>
  <c r="D11" i="7"/>
  <c r="G26" i="7"/>
  <c r="K15" i="7"/>
  <c r="J10" i="7"/>
  <c r="J26" i="7"/>
  <c r="F27" i="7"/>
  <c r="D17" i="7"/>
  <c r="E22" i="7"/>
  <c r="E27" i="7"/>
  <c r="H15" i="7"/>
  <c r="E15" i="7"/>
  <c r="F26" i="7"/>
  <c r="K23" i="7"/>
  <c r="C27" i="7"/>
  <c r="E23" i="7"/>
  <c r="G17" i="7"/>
  <c r="K10" i="7"/>
  <c r="G9" i="7"/>
  <c r="D15" i="7"/>
  <c r="K11" i="7"/>
  <c r="J23" i="7"/>
  <c r="D9" i="7"/>
  <c r="G10" i="7"/>
  <c r="G22" i="7"/>
  <c r="H16" i="7"/>
  <c r="C11" i="7"/>
  <c r="J17" i="7"/>
  <c r="E11" i="7"/>
  <c r="C9" i="7"/>
  <c r="J15" i="7"/>
  <c r="H11" i="7"/>
  <c r="J22" i="7"/>
  <c r="D26" i="7"/>
  <c r="E16" i="7"/>
  <c r="F15" i="7"/>
  <c r="C17" i="7"/>
  <c r="F9" i="7"/>
  <c r="C22" i="7"/>
  <c r="F11" i="7"/>
  <c r="D16" i="7"/>
  <c r="K17" i="7"/>
  <c r="H26" i="7"/>
  <c r="C10" i="7"/>
  <c r="K22" i="7"/>
  <c r="J9" i="7"/>
  <c r="K9" i="7"/>
  <c r="F17" i="7"/>
  <c r="D22" i="7"/>
  <c r="E26" i="7"/>
  <c r="K16" i="7"/>
  <c r="J16" i="7"/>
  <c r="D24" i="7" l="1"/>
  <c r="F12" i="7"/>
  <c r="H12" i="7"/>
  <c r="G24" i="7"/>
  <c r="D12" i="7"/>
  <c r="D18" i="7"/>
  <c r="G12" i="7"/>
  <c r="G18" i="7"/>
  <c r="G19" i="7" s="1"/>
  <c r="G25" i="7" s="1"/>
  <c r="G28" i="7" s="1"/>
  <c r="E18" i="7"/>
  <c r="H18" i="7"/>
  <c r="E24" i="7"/>
  <c r="I18" i="7"/>
  <c r="E12" i="7"/>
  <c r="E19" i="7" s="1"/>
  <c r="E25" i="7" s="1"/>
  <c r="E28" i="7" s="1"/>
  <c r="W25" i="26"/>
  <c r="W28" i="26" s="1"/>
  <c r="F18" i="7"/>
  <c r="F19" i="7" s="1"/>
  <c r="F25" i="7" s="1"/>
  <c r="F28" i="7" s="1"/>
  <c r="X26" i="7"/>
  <c r="K18" i="7"/>
  <c r="K24" i="7"/>
  <c r="X16" i="7"/>
  <c r="J18" i="7"/>
  <c r="K12" i="7"/>
  <c r="X23" i="7"/>
  <c r="J24" i="7"/>
  <c r="J12" i="7"/>
  <c r="X10" i="7"/>
  <c r="X9" i="7"/>
  <c r="C24" i="7"/>
  <c r="X22" i="7"/>
  <c r="X15" i="7"/>
  <c r="X11" i="7"/>
  <c r="C12" i="7"/>
  <c r="X27" i="7"/>
  <c r="X17" i="7"/>
  <c r="C18" i="7"/>
  <c r="H19" i="7"/>
  <c r="H25" i="7" s="1"/>
  <c r="H28" i="7" s="1"/>
  <c r="I19" i="7"/>
  <c r="I25" i="7" s="1"/>
  <c r="I28" i="7" s="1"/>
  <c r="L19" i="7"/>
  <c r="L25" i="7" s="1"/>
  <c r="L28" i="7" s="1"/>
  <c r="D19" i="7"/>
  <c r="D25" i="7" s="1"/>
  <c r="D28" i="7" s="1"/>
  <c r="K19" i="7" l="1"/>
  <c r="K25" i="7" s="1"/>
  <c r="K28" i="7" s="1"/>
  <c r="J19" i="7"/>
  <c r="J25" i="7" s="1"/>
  <c r="J28" i="7" s="1"/>
  <c r="X24" i="7"/>
  <c r="C19" i="7"/>
  <c r="C25" i="7" s="1"/>
  <c r="C28" i="7" s="1"/>
  <c r="X18" i="7"/>
  <c r="X12" i="7"/>
  <c r="X19" i="7" l="1"/>
  <c r="X25" i="7" s="1"/>
  <c r="X28" i="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<sst xmlns="http://schemas.openxmlformats.org/spreadsheetml/2006/main" count="2860" uniqueCount="154">
  <si>
    <t>Control</t>
  </si>
  <si>
    <t>Intercompany</t>
  </si>
  <si>
    <t>Consolidated Income Statement Template</t>
  </si>
  <si>
    <t>REVENUES</t>
  </si>
  <si>
    <t>Total Revenue</t>
  </si>
  <si>
    <t>COST OF REVENUE</t>
  </si>
  <si>
    <t>Total Cost of Revenue</t>
  </si>
  <si>
    <t>Gross Profit</t>
  </si>
  <si>
    <t>OPERATING EXPENSES</t>
  </si>
  <si>
    <t>Sales &amp; Marketing</t>
  </si>
  <si>
    <t>General &amp; Administrative</t>
  </si>
  <si>
    <t>Operating Income</t>
  </si>
  <si>
    <t>Total Operating Expenses</t>
  </si>
  <si>
    <t>Provision for Income Taxes</t>
  </si>
  <si>
    <t>Other Expenses, net</t>
  </si>
  <si>
    <t>Net Income</t>
  </si>
  <si>
    <t>Consolidated IS</t>
  </si>
  <si>
    <t>Entities:</t>
  </si>
  <si>
    <t>Quarter</t>
  </si>
  <si>
    <t>Current Month-end</t>
  </si>
  <si>
    <t>Monthly Consolidated Income Statement</t>
  </si>
  <si>
    <t>Account_number</t>
  </si>
  <si>
    <t>Account_name</t>
  </si>
  <si>
    <t>FSLI</t>
  </si>
  <si>
    <t>Products Revenue</t>
  </si>
  <si>
    <t>Services Revenue</t>
  </si>
  <si>
    <t>Other Revenue</t>
  </si>
  <si>
    <t>Description</t>
  </si>
  <si>
    <t>Vendor</t>
  </si>
  <si>
    <t>Posted Date</t>
  </si>
  <si>
    <t>Debit</t>
  </si>
  <si>
    <t>Credit</t>
  </si>
  <si>
    <t>Monthend</t>
  </si>
  <si>
    <t>Amt</t>
  </si>
  <si>
    <t>TOTALS</t>
  </si>
  <si>
    <t>MTD</t>
  </si>
  <si>
    <t>QTD</t>
  </si>
  <si>
    <t>YTD</t>
  </si>
  <si>
    <t>Entity_1</t>
  </si>
  <si>
    <t>Entity_2</t>
  </si>
  <si>
    <t>Entity_3</t>
  </si>
  <si>
    <t>Entity_4</t>
  </si>
  <si>
    <t>Entity_5</t>
  </si>
  <si>
    <t>Entity_6</t>
  </si>
  <si>
    <t>Entity_7</t>
  </si>
  <si>
    <t>Entity_8</t>
  </si>
  <si>
    <t>Entity_9</t>
  </si>
  <si>
    <t>Entity_10</t>
  </si>
  <si>
    <t>Services COR</t>
  </si>
  <si>
    <t>Products COR</t>
  </si>
  <si>
    <t>Other COR</t>
  </si>
  <si>
    <t>Standalone Income Statement</t>
  </si>
  <si>
    <t>TOTAL</t>
  </si>
  <si>
    <t>check</t>
  </si>
  <si>
    <t>Quarterly Consolidated Income Statement</t>
  </si>
  <si>
    <t>QUARTER</t>
  </si>
  <si>
    <t>Q1</t>
  </si>
  <si>
    <t>Q2</t>
  </si>
  <si>
    <t>Q3</t>
  </si>
  <si>
    <t>Q4</t>
  </si>
  <si>
    <t>QUARTERS</t>
  </si>
  <si>
    <t>YTD Consolidated Income Statement</t>
  </si>
  <si>
    <t>Instructions</t>
  </si>
  <si>
    <t>All cells highlighted in yellow are inputs to the model.</t>
  </si>
  <si>
    <t>General Notes on the Template</t>
  </si>
  <si>
    <t>Consolidated Income Statement Template (Rolling 12 Months)</t>
  </si>
  <si>
    <t>Start Date</t>
  </si>
  <si>
    <t>End Date</t>
  </si>
  <si>
    <t>List of Inputs</t>
  </si>
  <si>
    <t>Input</t>
  </si>
  <si>
    <t>Tab</t>
  </si>
  <si>
    <t>Link</t>
  </si>
  <si>
    <t>Instructions/Comments</t>
  </si>
  <si>
    <t>This should be set as the current month you are reporting on</t>
  </si>
  <si>
    <t>Chart of Accounts &amp; FSLI Mapping</t>
  </si>
  <si>
    <t>Account Mapping</t>
  </si>
  <si>
    <t>Copy and paste in your IS chart of accounts in the format presented</t>
  </si>
  <si>
    <t>Entity_11</t>
  </si>
  <si>
    <t>Entity_12</t>
  </si>
  <si>
    <t>Entity_13</t>
  </si>
  <si>
    <t>Entity_14</t>
  </si>
  <si>
    <t>Entity_15</t>
  </si>
  <si>
    <t>Entity_16</t>
  </si>
  <si>
    <t>Entity_17</t>
  </si>
  <si>
    <t>Entity_18</t>
  </si>
  <si>
    <t>Entity_19</t>
  </si>
  <si>
    <t>Entity_20</t>
  </si>
  <si>
    <t>Intercompany Check</t>
  </si>
  <si>
    <t>here</t>
  </si>
  <si>
    <t>See the Consolidated Income Statement Template_Example if you'd like to see how data flows through with an example company</t>
  </si>
  <si>
    <t>Required</t>
  </si>
  <si>
    <t>Yes</t>
  </si>
  <si>
    <t>Entity_1 to Entity_20</t>
  </si>
  <si>
    <t>Columns A, E, F, G</t>
  </si>
  <si>
    <t>Columns with headings highlighted in red are required.</t>
  </si>
  <si>
    <t>The name in the Vendor column must match the Entity name you put in the Control tab</t>
  </si>
  <si>
    <t xml:space="preserve">At least 1 is required. </t>
  </si>
  <si>
    <t>Journal Lines by Entity</t>
  </si>
  <si>
    <t>The model is a rolling 12 months from the start date month. For fiscal year 2025, enter 1/1/2025 in this cell</t>
  </si>
  <si>
    <t>Column D "Vendor" is required IF the Journal is an intercompany transaction that needs to be eliminated</t>
  </si>
  <si>
    <t>Account_Mapping</t>
  </si>
  <si>
    <t>Your Company's Entities</t>
  </si>
  <si>
    <t>If it says to Check Imbalances, click</t>
  </si>
  <si>
    <t>Note: since this is a standard 12 month fiscal year, mid-month start and end dates are not supported and will default to</t>
  </si>
  <si>
    <t>end-of-month presentation. (ie, if you enter 1/15/2025, the model will show 12 months ending from 1/31/25 - 12/31/25</t>
  </si>
  <si>
    <t xml:space="preserve">Rename each tab with the names from your organization that have standalone financials. </t>
  </si>
  <si>
    <t>- Example: Global_International_LLC. The Income Statement Presentation will show "Global International LLC"</t>
  </si>
  <si>
    <t>Three_Rivers_Inc</t>
  </si>
  <si>
    <t>Services Cost of Goods Sold</t>
  </si>
  <si>
    <t>Products Cost of Goods Sold</t>
  </si>
  <si>
    <t>Other Cost of Goods Sold</t>
  </si>
  <si>
    <t>Advertising</t>
  </si>
  <si>
    <t>Events</t>
  </si>
  <si>
    <t>Public Relations</t>
  </si>
  <si>
    <t>S&amp;M Professional Services</t>
  </si>
  <si>
    <t>SEO</t>
  </si>
  <si>
    <t>Base Salaries</t>
  </si>
  <si>
    <t>Bonuses</t>
  </si>
  <si>
    <t>Payroll Taxes</t>
  </si>
  <si>
    <t>Payroll Benefits</t>
  </si>
  <si>
    <t>Software Subscriptions</t>
  </si>
  <si>
    <t>Legal Fees</t>
  </si>
  <si>
    <t>Accounting &amp; Tax Fees</t>
  </si>
  <si>
    <t>Meals and Entertainment</t>
  </si>
  <si>
    <t>Office Expenses</t>
  </si>
  <si>
    <t>Insurance</t>
  </si>
  <si>
    <t>Other Expense</t>
  </si>
  <si>
    <t>Other Income</t>
  </si>
  <si>
    <t>Income Taxes</t>
  </si>
  <si>
    <t>Shared Overhead Allocation</t>
  </si>
  <si>
    <t>Braddock Group</t>
  </si>
  <si>
    <t>PGH Holdings</t>
  </si>
  <si>
    <t>RULES</t>
  </si>
  <si>
    <t>1. Do not use spaces in your entity names. Separate words with underscores.</t>
  </si>
  <si>
    <t xml:space="preserve">2. Do not use special characters in the tab names (&amp;, #, %, ', -) </t>
  </si>
  <si>
    <t>- If your entity has one of these ("SoftLedger &amp; Associates"), you can manually change the name in the headings of the IS presentations (row 6 on the Consolidated IS, row 5 on the Standalon IS). These do not link anywhere</t>
  </si>
  <si>
    <t>3. Other than exception noted in rule 2, only change the tab names for your entity names</t>
  </si>
  <si>
    <t>FOR REFERENCE ONLY. CHANGE ENTITY NAMES ON TABS</t>
  </si>
  <si>
    <t>Shared Overhead Income</t>
  </si>
  <si>
    <t>Rooney and Associates</t>
  </si>
  <si>
    <t>Cope Rogers LLP</t>
  </si>
  <si>
    <t>East Allegheny Financial</t>
  </si>
  <si>
    <t>Shadyside Holdings</t>
  </si>
  <si>
    <t>Bloomfield Industries</t>
  </si>
  <si>
    <t>Purses by Hannah</t>
  </si>
  <si>
    <t>Keystone Corp</t>
  </si>
  <si>
    <t>Point Consulting</t>
  </si>
  <si>
    <t>Crosby Enterprises</t>
  </si>
  <si>
    <t>AC Inc</t>
  </si>
  <si>
    <t>The Mon Inc</t>
  </si>
  <si>
    <t>412 LLC</t>
  </si>
  <si>
    <t>There are 4 presentation tabs: Consolidated Income Statement by Month, Quarter and Year, and a Standalone Income Statement, which shows MTD, QTD &amp; YTD IS for the entity selected in cell B2</t>
  </si>
  <si>
    <t>If you have any questions on the model, please email us at info@softledger.com</t>
  </si>
  <si>
    <t>Checks if intercompany transactions eliminate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</si>
</sst>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</font>
    <font>
      <sz val="11"/>
      <color rgb="FF0000FF"/>
      <name val="Calibri"/>
      <family val="2"/>
    </font>
    <font>
      <i/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Aptos Narrow"/>
      <family val="2"/>
      <scheme val="minor"/>
    </font>
    <font>
      <sz val="11"/>
      <color theme="0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u/>
      <sz val="11"/>
      <color theme="10"/>
      <name val="Aptos Narrow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</font>
    <font>
      <sz val="11"/>
      <color rgb="FFFF0000"/>
      <name val="Calibri"/>
      <family val="2"/>
    </font>
    <font>
      <sz val="11"/>
      <color theme="9" tint="-0.499984740745262"/>
      <name val="Calibri"/>
      <family val="2"/>
    </font>
    <font>
      <sz val="10"/>
      <color rgb="FF0000FF"/>
      <name val="Calibri"/>
      <family val="2"/>
    </font>
    <font>
      <sz val="10"/>
      <color theme="0"/>
      <name val="Calibri"/>
      <family val="2"/>
    </font>
    <font>
      <sz val="11"/>
      <name val="Calibri"/>
      <family val="2"/>
    </font>
    <font>
      <i/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56">
    <border>
      <left/>
      <right/>
      <top/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dotted">
        <color theme="1"/>
      </left>
      <right style="thin">
        <color indexed="64"/>
      </right>
      <top style="thin">
        <color theme="0"/>
      </top>
      <bottom/>
      <diagonal/>
    </border>
    <border>
      <left style="dotted">
        <color theme="1"/>
      </left>
      <right style="thin">
        <color indexed="64"/>
      </right>
      <top/>
      <bottom/>
      <diagonal/>
    </border>
    <border>
      <left style="dotted">
        <color theme="1"/>
      </left>
      <right style="thin">
        <color indexed="64"/>
      </right>
      <top style="thin">
        <color indexed="64"/>
      </top>
      <bottom/>
      <diagonal/>
    </border>
    <border>
      <left style="dotted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192">
    <xf numFmtId="0" fontId="0" fillId="0" borderId="0" xfId="0"/>
    <xf numFmtId="0" fontId="8" fillId="0" borderId="0" xfId="0" applyFont="1"/>
    <xf numFmtId="0" fontId="10" fillId="0" borderId="0" xfId="0" applyFont="1"/>
    <xf numFmtId="0" fontId="13" fillId="0" borderId="0" xfId="0" applyFont="1"/>
    <xf numFmtId="0" fontId="9" fillId="2" borderId="6" xfId="0" applyFont="1" applyFill="1" applyBorder="1" applyAlignment="1">
      <alignment horizontal="centerContinuous"/>
    </xf>
    <xf numFmtId="0" fontId="9" fillId="2" borderId="7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Continuous"/>
    </xf>
    <xf numFmtId="0" fontId="15" fillId="2" borderId="10" xfId="0" applyFont="1" applyFill="1" applyBorder="1"/>
    <xf numFmtId="0" fontId="10" fillId="0" borderId="10" xfId="0" applyFont="1" applyBorder="1"/>
    <xf numFmtId="0" fontId="6" fillId="0" borderId="10" xfId="0" applyFont="1" applyBorder="1" applyAlignment="1">
      <alignment horizontal="left" indent="2"/>
    </xf>
    <xf numFmtId="0" fontId="10" fillId="0" borderId="11" xfId="0" applyFont="1" applyBorder="1" applyAlignment="1">
      <alignment horizontal="left" indent="1"/>
    </xf>
    <xf numFmtId="0" fontId="10" fillId="0" borderId="10" xfId="0" applyFont="1" applyBorder="1" applyAlignment="1">
      <alignment horizontal="left" indent="1"/>
    </xf>
    <xf numFmtId="0" fontId="10" fillId="0" borderId="10" xfId="0" applyFont="1" applyBorder="1" applyAlignment="1">
      <alignment horizontal="left"/>
    </xf>
    <xf numFmtId="0" fontId="10" fillId="0" borderId="11" xfId="0" applyFont="1" applyBorder="1"/>
    <xf numFmtId="0" fontId="10" fillId="0" borderId="12" xfId="0" applyFont="1" applyBorder="1"/>
    <xf numFmtId="0" fontId="6" fillId="0" borderId="10" xfId="0" applyFont="1" applyBorder="1"/>
    <xf numFmtId="0" fontId="6" fillId="0" borderId="10" xfId="0" applyFont="1" applyBorder="1" applyAlignment="1">
      <alignment horizontal="left" indent="1"/>
    </xf>
    <xf numFmtId="0" fontId="10" fillId="0" borderId="12" xfId="0" applyFont="1" applyBorder="1" applyAlignment="1">
      <alignment horizontal="left"/>
    </xf>
    <xf numFmtId="0" fontId="10" fillId="0" borderId="13" xfId="0" applyFont="1" applyBorder="1" applyAlignment="1">
      <alignment horizontal="left"/>
    </xf>
    <xf numFmtId="0" fontId="9" fillId="2" borderId="14" xfId="0" applyFont="1" applyFill="1" applyBorder="1" applyAlignment="1">
      <alignment horizontal="centerContinuous"/>
    </xf>
    <xf numFmtId="0" fontId="9" fillId="2" borderId="15" xfId="0" applyFont="1" applyFill="1" applyBorder="1" applyAlignment="1">
      <alignment horizontal="center"/>
    </xf>
    <xf numFmtId="0" fontId="8" fillId="0" borderId="16" xfId="0" applyFont="1" applyBorder="1"/>
    <xf numFmtId="164" fontId="8" fillId="0" borderId="0" xfId="2" applyNumberFormat="1" applyFont="1"/>
    <xf numFmtId="164" fontId="8" fillId="0" borderId="16" xfId="2" applyNumberFormat="1" applyFont="1" applyBorder="1"/>
    <xf numFmtId="164" fontId="10" fillId="0" borderId="5" xfId="2" applyNumberFormat="1" applyFont="1" applyBorder="1"/>
    <xf numFmtId="164" fontId="10" fillId="0" borderId="19" xfId="2" applyNumberFormat="1" applyFont="1" applyBorder="1"/>
    <xf numFmtId="165" fontId="8" fillId="0" borderId="0" xfId="1" applyNumberFormat="1" applyFont="1"/>
    <xf numFmtId="165" fontId="8" fillId="0" borderId="16" xfId="1" applyNumberFormat="1" applyFont="1" applyBorder="1"/>
    <xf numFmtId="165" fontId="10" fillId="0" borderId="2" xfId="1" applyNumberFormat="1" applyFont="1" applyBorder="1"/>
    <xf numFmtId="165" fontId="10" fillId="0" borderId="17" xfId="1" applyNumberFormat="1" applyFont="1" applyBorder="1"/>
    <xf numFmtId="165" fontId="10" fillId="0" borderId="0" xfId="1" applyNumberFormat="1" applyFont="1"/>
    <xf numFmtId="165" fontId="10" fillId="0" borderId="16" xfId="1" applyNumberFormat="1" applyFont="1" applyBorder="1"/>
    <xf numFmtId="165" fontId="8" fillId="0" borderId="3" xfId="1" applyNumberFormat="1" applyFont="1" applyBorder="1"/>
    <xf numFmtId="165" fontId="8" fillId="0" borderId="18" xfId="1" applyNumberFormat="1" applyFont="1" applyBorder="1"/>
    <xf numFmtId="165" fontId="10" fillId="0" borderId="3" xfId="1" applyNumberFormat="1" applyFont="1" applyBorder="1"/>
    <xf numFmtId="165" fontId="10" fillId="0" borderId="18" xfId="1" applyNumberFormat="1" applyFont="1" applyBorder="1"/>
    <xf numFmtId="0" fontId="16" fillId="0" borderId="0" xfId="0" applyFont="1"/>
    <xf numFmtId="43" fontId="16" fillId="0" borderId="0" xfId="1" applyFont="1"/>
    <xf numFmtId="0" fontId="18" fillId="2" borderId="23" xfId="0" applyFont="1" applyFill="1" applyBorder="1" applyAlignment="1">
      <alignment horizontal="center"/>
    </xf>
    <xf numFmtId="0" fontId="18" fillId="2" borderId="24" xfId="0" applyFont="1" applyFill="1" applyBorder="1" applyAlignment="1">
      <alignment horizontal="center"/>
    </xf>
    <xf numFmtId="0" fontId="18" fillId="2" borderId="25" xfId="0" applyFont="1" applyFill="1" applyBorder="1" applyAlignment="1">
      <alignment horizontal="center"/>
    </xf>
    <xf numFmtId="0" fontId="17" fillId="3" borderId="21" xfId="0" applyFont="1" applyFill="1" applyBorder="1" applyAlignment="1">
      <alignment horizontal="center"/>
    </xf>
    <xf numFmtId="0" fontId="16" fillId="4" borderId="20" xfId="0" applyFont="1" applyFill="1" applyBorder="1"/>
    <xf numFmtId="0" fontId="17" fillId="3" borderId="22" xfId="0" applyFont="1" applyFill="1" applyBorder="1" applyAlignment="1">
      <alignment horizontal="center"/>
    </xf>
    <xf numFmtId="14" fontId="16" fillId="4" borderId="20" xfId="0" applyNumberFormat="1" applyFont="1" applyFill="1" applyBorder="1"/>
    <xf numFmtId="165" fontId="16" fillId="4" borderId="20" xfId="1" applyNumberFormat="1" applyFont="1" applyFill="1" applyBorder="1"/>
    <xf numFmtId="14" fontId="16" fillId="0" borderId="0" xfId="0" applyNumberFormat="1" applyFont="1"/>
    <xf numFmtId="0" fontId="0" fillId="2" borderId="0" xfId="0" applyFill="1"/>
    <xf numFmtId="0" fontId="16" fillId="3" borderId="0" xfId="0" applyFont="1" applyFill="1"/>
    <xf numFmtId="165" fontId="16" fillId="3" borderId="0" xfId="1" applyNumberFormat="1" applyFont="1" applyFill="1" applyBorder="1"/>
    <xf numFmtId="0" fontId="16" fillId="3" borderId="28" xfId="0" applyFont="1" applyFill="1" applyBorder="1"/>
    <xf numFmtId="165" fontId="16" fillId="3" borderId="28" xfId="1" applyNumberFormat="1" applyFont="1" applyFill="1" applyBorder="1"/>
    <xf numFmtId="14" fontId="17" fillId="3" borderId="2" xfId="0" applyNumberFormat="1" applyFont="1" applyFill="1" applyBorder="1"/>
    <xf numFmtId="14" fontId="17" fillId="3" borderId="26" xfId="0" applyNumberFormat="1" applyFont="1" applyFill="1" applyBorder="1"/>
    <xf numFmtId="165" fontId="16" fillId="3" borderId="27" xfId="1" applyNumberFormat="1" applyFont="1" applyFill="1" applyBorder="1"/>
    <xf numFmtId="0" fontId="15" fillId="0" borderId="0" xfId="0" applyFont="1"/>
    <xf numFmtId="0" fontId="17" fillId="3" borderId="2" xfId="0" applyFont="1" applyFill="1" applyBorder="1"/>
    <xf numFmtId="0" fontId="15" fillId="2" borderId="30" xfId="0" applyFont="1" applyFill="1" applyBorder="1"/>
    <xf numFmtId="0" fontId="9" fillId="2" borderId="31" xfId="0" applyFont="1" applyFill="1" applyBorder="1" applyAlignment="1">
      <alignment horizontal="center"/>
    </xf>
    <xf numFmtId="0" fontId="9" fillId="2" borderId="29" xfId="0" applyFont="1" applyFill="1" applyBorder="1" applyAlignment="1">
      <alignment horizontal="center"/>
    </xf>
    <xf numFmtId="0" fontId="5" fillId="0" borderId="10" xfId="0" applyFont="1" applyBorder="1" applyAlignment="1">
      <alignment horizontal="left" indent="2"/>
    </xf>
    <xf numFmtId="0" fontId="5" fillId="0" borderId="0" xfId="0" applyFont="1"/>
    <xf numFmtId="165" fontId="16" fillId="3" borderId="29" xfId="1" applyNumberFormat="1" applyFont="1" applyFill="1" applyBorder="1"/>
    <xf numFmtId="0" fontId="4" fillId="0" borderId="0" xfId="0" applyFont="1"/>
    <xf numFmtId="0" fontId="4" fillId="4" borderId="0" xfId="0" applyFont="1" applyFill="1"/>
    <xf numFmtId="14" fontId="10" fillId="0" borderId="4" xfId="0" applyNumberFormat="1" applyFont="1" applyBorder="1"/>
    <xf numFmtId="165" fontId="4" fillId="0" borderId="0" xfId="1" applyNumberFormat="1" applyFont="1"/>
    <xf numFmtId="165" fontId="4" fillId="0" borderId="2" xfId="1" applyNumberFormat="1" applyFont="1" applyBorder="1"/>
    <xf numFmtId="165" fontId="4" fillId="0" borderId="28" xfId="1" applyNumberFormat="1" applyFont="1" applyBorder="1"/>
    <xf numFmtId="165" fontId="4" fillId="0" borderId="3" xfId="1" applyNumberFormat="1" applyFont="1" applyBorder="1"/>
    <xf numFmtId="0" fontId="17" fillId="3" borderId="11" xfId="0" applyFont="1" applyFill="1" applyBorder="1"/>
    <xf numFmtId="0" fontId="16" fillId="3" borderId="10" xfId="0" applyFont="1" applyFill="1" applyBorder="1"/>
    <xf numFmtId="0" fontId="16" fillId="3" borderId="32" xfId="0" applyFont="1" applyFill="1" applyBorder="1"/>
    <xf numFmtId="0" fontId="18" fillId="2" borderId="34" xfId="0" applyFont="1" applyFill="1" applyBorder="1" applyAlignment="1">
      <alignment horizontal="center"/>
    </xf>
    <xf numFmtId="14" fontId="17" fillId="3" borderId="2" xfId="0" applyNumberFormat="1" applyFont="1" applyFill="1" applyBorder="1" applyAlignment="1">
      <alignment horizontal="center"/>
    </xf>
    <xf numFmtId="14" fontId="17" fillId="3" borderId="26" xfId="0" applyNumberFormat="1" applyFont="1" applyFill="1" applyBorder="1" applyAlignment="1">
      <alignment horizontal="center"/>
    </xf>
    <xf numFmtId="14" fontId="17" fillId="3" borderId="21" xfId="0" applyNumberFormat="1" applyFont="1" applyFill="1" applyBorder="1" applyAlignment="1">
      <alignment horizontal="center"/>
    </xf>
    <xf numFmtId="165" fontId="16" fillId="0" borderId="22" xfId="1" applyNumberFormat="1" applyFont="1" applyBorder="1"/>
    <xf numFmtId="165" fontId="16" fillId="0" borderId="36" xfId="1" applyNumberFormat="1" applyFont="1" applyBorder="1"/>
    <xf numFmtId="0" fontId="4" fillId="0" borderId="10" xfId="0" applyFont="1" applyBorder="1" applyAlignment="1">
      <alignment horizontal="left" indent="2"/>
    </xf>
    <xf numFmtId="164" fontId="4" fillId="0" borderId="0" xfId="2" applyNumberFormat="1" applyFont="1" applyBorder="1"/>
    <xf numFmtId="165" fontId="4" fillId="0" borderId="0" xfId="1" applyNumberFormat="1" applyFont="1" applyBorder="1"/>
    <xf numFmtId="165" fontId="10" fillId="0" borderId="0" xfId="1" applyNumberFormat="1" applyFont="1" applyBorder="1"/>
    <xf numFmtId="0" fontId="4" fillId="0" borderId="10" xfId="0" applyFont="1" applyBorder="1"/>
    <xf numFmtId="0" fontId="4" fillId="0" borderId="10" xfId="0" applyFont="1" applyBorder="1" applyAlignment="1">
      <alignment horizontal="left" indent="1"/>
    </xf>
    <xf numFmtId="0" fontId="4" fillId="0" borderId="27" xfId="0" applyFont="1" applyBorder="1"/>
    <xf numFmtId="164" fontId="4" fillId="0" borderId="27" xfId="2" applyNumberFormat="1" applyFont="1" applyBorder="1"/>
    <xf numFmtId="165" fontId="4" fillId="0" borderId="27" xfId="1" applyNumberFormat="1" applyFont="1" applyBorder="1"/>
    <xf numFmtId="165" fontId="10" fillId="0" borderId="26" xfId="1" applyNumberFormat="1" applyFont="1" applyBorder="1"/>
    <xf numFmtId="165" fontId="10" fillId="0" borderId="27" xfId="1" applyNumberFormat="1" applyFont="1" applyBorder="1"/>
    <xf numFmtId="165" fontId="10" fillId="0" borderId="35" xfId="1" applyNumberFormat="1" applyFont="1" applyBorder="1"/>
    <xf numFmtId="164" fontId="10" fillId="0" borderId="37" xfId="2" applyNumberFormat="1" applyFont="1" applyBorder="1"/>
    <xf numFmtId="0" fontId="3" fillId="0" borderId="0" xfId="0" applyFont="1"/>
    <xf numFmtId="0" fontId="3" fillId="0" borderId="0" xfId="0" applyFont="1" applyAlignment="1">
      <alignment horizontal="left" indent="2"/>
    </xf>
    <xf numFmtId="0" fontId="17" fillId="5" borderId="2" xfId="0" applyFont="1" applyFill="1" applyBorder="1"/>
    <xf numFmtId="14" fontId="17" fillId="5" borderId="2" xfId="0" applyNumberFormat="1" applyFont="1" applyFill="1" applyBorder="1"/>
    <xf numFmtId="14" fontId="17" fillId="5" borderId="26" xfId="0" applyNumberFormat="1" applyFont="1" applyFill="1" applyBorder="1"/>
    <xf numFmtId="0" fontId="16" fillId="5" borderId="0" xfId="0" applyFont="1" applyFill="1"/>
    <xf numFmtId="165" fontId="16" fillId="5" borderId="0" xfId="1" applyNumberFormat="1" applyFont="1" applyFill="1" applyBorder="1"/>
    <xf numFmtId="165" fontId="16" fillId="5" borderId="27" xfId="1" applyNumberFormat="1" applyFont="1" applyFill="1" applyBorder="1"/>
    <xf numFmtId="0" fontId="16" fillId="5" borderId="28" xfId="0" applyFont="1" applyFill="1" applyBorder="1"/>
    <xf numFmtId="165" fontId="16" fillId="5" borderId="28" xfId="1" applyNumberFormat="1" applyFont="1" applyFill="1" applyBorder="1"/>
    <xf numFmtId="165" fontId="16" fillId="5" borderId="29" xfId="1" applyNumberFormat="1" applyFont="1" applyFill="1" applyBorder="1"/>
    <xf numFmtId="0" fontId="7" fillId="0" borderId="0" xfId="0" applyFont="1"/>
    <xf numFmtId="14" fontId="5" fillId="0" borderId="33" xfId="0" applyNumberFormat="1" applyFont="1" applyBorder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2" fillId="0" borderId="0" xfId="0" applyFont="1"/>
    <xf numFmtId="14" fontId="11" fillId="4" borderId="1" xfId="0" applyNumberFormat="1" applyFont="1" applyFill="1" applyBorder="1"/>
    <xf numFmtId="0" fontId="21" fillId="3" borderId="21" xfId="0" applyFont="1" applyFill="1" applyBorder="1" applyAlignment="1">
      <alignment horizontal="center"/>
    </xf>
    <xf numFmtId="0" fontId="10" fillId="3" borderId="12" xfId="0" applyFont="1" applyFill="1" applyBorder="1"/>
    <xf numFmtId="0" fontId="3" fillId="3" borderId="3" xfId="0" applyFont="1" applyFill="1" applyBorder="1"/>
    <xf numFmtId="0" fontId="3" fillId="3" borderId="35" xfId="0" applyFont="1" applyFill="1" applyBorder="1"/>
    <xf numFmtId="0" fontId="3" fillId="0" borderId="27" xfId="0" applyFont="1" applyBorder="1"/>
    <xf numFmtId="0" fontId="12" fillId="0" borderId="29" xfId="0" applyFont="1" applyBorder="1"/>
    <xf numFmtId="0" fontId="10" fillId="0" borderId="4" xfId="0" applyFont="1" applyBorder="1"/>
    <xf numFmtId="0" fontId="3" fillId="0" borderId="39" xfId="0" applyFont="1" applyBorder="1"/>
    <xf numFmtId="0" fontId="3" fillId="0" borderId="41" xfId="0" applyFont="1" applyBorder="1"/>
    <xf numFmtId="0" fontId="12" fillId="0" borderId="10" xfId="0" applyFont="1" applyBorder="1" applyAlignment="1">
      <alignment horizontal="left" indent="2"/>
    </xf>
    <xf numFmtId="0" fontId="3" fillId="0" borderId="26" xfId="0" applyFont="1" applyBorder="1"/>
    <xf numFmtId="0" fontId="2" fillId="0" borderId="39" xfId="0" applyFont="1" applyBorder="1"/>
    <xf numFmtId="0" fontId="23" fillId="6" borderId="20" xfId="0" applyFont="1" applyFill="1" applyBorder="1" applyAlignment="1">
      <alignment horizontal="left"/>
    </xf>
    <xf numFmtId="0" fontId="3" fillId="0" borderId="45" xfId="0" applyFont="1" applyBorder="1"/>
    <xf numFmtId="0" fontId="3" fillId="0" borderId="46" xfId="0" applyFont="1" applyBorder="1"/>
    <xf numFmtId="0" fontId="3" fillId="0" borderId="47" xfId="0" applyFont="1" applyBorder="1"/>
    <xf numFmtId="0" fontId="3" fillId="0" borderId="48" xfId="0" applyFont="1" applyBorder="1"/>
    <xf numFmtId="0" fontId="3" fillId="0" borderId="49" xfId="0" applyFont="1" applyBorder="1"/>
    <xf numFmtId="0" fontId="10" fillId="0" borderId="50" xfId="0" applyFont="1" applyBorder="1"/>
    <xf numFmtId="0" fontId="20" fillId="0" borderId="45" xfId="3" applyFont="1" applyBorder="1"/>
    <xf numFmtId="0" fontId="20" fillId="0" borderId="46" xfId="3" applyFont="1" applyBorder="1"/>
    <xf numFmtId="0" fontId="20" fillId="0" borderId="47" xfId="3" applyFont="1" applyBorder="1"/>
    <xf numFmtId="0" fontId="20" fillId="0" borderId="48" xfId="3" applyFont="1" applyBorder="1"/>
    <xf numFmtId="0" fontId="10" fillId="0" borderId="44" xfId="0" applyFont="1" applyBorder="1"/>
    <xf numFmtId="0" fontId="2" fillId="0" borderId="27" xfId="0" applyFont="1" applyBorder="1"/>
    <xf numFmtId="0" fontId="9" fillId="2" borderId="0" xfId="0" applyFont="1" applyFill="1" applyAlignment="1">
      <alignment horizontal="center" wrapText="1"/>
    </xf>
    <xf numFmtId="0" fontId="9" fillId="2" borderId="16" xfId="0" applyFont="1" applyFill="1" applyBorder="1" applyAlignment="1">
      <alignment horizontal="center" wrapText="1"/>
    </xf>
    <xf numFmtId="0" fontId="15" fillId="2" borderId="10" xfId="0" applyFont="1" applyFill="1" applyBorder="1" applyAlignment="1">
      <alignment wrapText="1"/>
    </xf>
    <xf numFmtId="0" fontId="8" fillId="0" borderId="0" xfId="0" applyFont="1" applyAlignment="1">
      <alignment wrapText="1"/>
    </xf>
    <xf numFmtId="0" fontId="9" fillId="2" borderId="8" xfId="0" applyFont="1" applyFill="1" applyBorder="1" applyAlignment="1">
      <alignment horizontal="center" wrapText="1"/>
    </xf>
    <xf numFmtId="0" fontId="1" fillId="0" borderId="27" xfId="0" applyFont="1" applyBorder="1"/>
    <xf numFmtId="0" fontId="1" fillId="0" borderId="27" xfId="0" quotePrefix="1" applyFont="1" applyBorder="1" applyAlignment="1">
      <alignment horizontal="left" indent="2"/>
    </xf>
    <xf numFmtId="0" fontId="3" fillId="4" borderId="11" xfId="0" applyFont="1" applyFill="1" applyBorder="1"/>
    <xf numFmtId="0" fontId="3" fillId="4" borderId="10" xfId="0" applyFont="1" applyFill="1" applyBorder="1"/>
    <xf numFmtId="0" fontId="3" fillId="4" borderId="38" xfId="0" applyFont="1" applyFill="1" applyBorder="1"/>
    <xf numFmtId="0" fontId="3" fillId="4" borderId="40" xfId="0" applyFont="1" applyFill="1" applyBorder="1"/>
    <xf numFmtId="0" fontId="2" fillId="4" borderId="42" xfId="0" applyFont="1" applyFill="1" applyBorder="1"/>
    <xf numFmtId="0" fontId="2" fillId="4" borderId="10" xfId="0" applyFont="1" applyFill="1" applyBorder="1"/>
    <xf numFmtId="0" fontId="3" fillId="4" borderId="32" xfId="0" applyFont="1" applyFill="1" applyBorder="1"/>
    <xf numFmtId="165" fontId="16" fillId="0" borderId="0" xfId="0" applyNumberFormat="1" applyFont="1"/>
    <xf numFmtId="0" fontId="24" fillId="4" borderId="20" xfId="0" applyFont="1" applyFill="1" applyBorder="1"/>
    <xf numFmtId="0" fontId="25" fillId="0" borderId="0" xfId="0" applyFont="1"/>
    <xf numFmtId="0" fontId="17" fillId="0" borderId="4" xfId="0" applyFont="1" applyBorder="1" applyAlignment="1">
      <alignment horizontal="center"/>
    </xf>
    <xf numFmtId="165" fontId="16" fillId="0" borderId="10" xfId="1" applyNumberFormat="1" applyFont="1" applyBorder="1"/>
    <xf numFmtId="165" fontId="16" fillId="0" borderId="0" xfId="1" applyNumberFormat="1" applyFont="1" applyBorder="1"/>
    <xf numFmtId="165" fontId="16" fillId="0" borderId="27" xfId="1" applyNumberFormat="1" applyFont="1" applyBorder="1"/>
    <xf numFmtId="165" fontId="16" fillId="0" borderId="10" xfId="0" applyNumberFormat="1" applyFont="1" applyBorder="1"/>
    <xf numFmtId="165" fontId="16" fillId="0" borderId="32" xfId="0" applyNumberFormat="1" applyFont="1" applyBorder="1"/>
    <xf numFmtId="165" fontId="16" fillId="0" borderId="28" xfId="0" applyNumberFormat="1" applyFont="1" applyBorder="1"/>
    <xf numFmtId="165" fontId="16" fillId="0" borderId="29" xfId="1" applyNumberFormat="1" applyFont="1" applyBorder="1"/>
    <xf numFmtId="0" fontId="21" fillId="0" borderId="0" xfId="0" applyFont="1"/>
    <xf numFmtId="0" fontId="1" fillId="0" borderId="43" xfId="0" applyFont="1" applyBorder="1"/>
    <xf numFmtId="0" fontId="10" fillId="0" borderId="27" xfId="0" applyFont="1" applyBorder="1"/>
    <xf numFmtId="0" fontId="1" fillId="0" borderId="27" xfId="0" quotePrefix="1" applyFont="1" applyBorder="1" applyAlignment="1">
      <alignment horizontal="left"/>
    </xf>
    <xf numFmtId="0" fontId="1" fillId="0" borderId="27" xfId="0" quotePrefix="1" applyFont="1" applyBorder="1" applyAlignment="1">
      <alignment horizontal="left" wrapText="1" indent="2"/>
    </xf>
    <xf numFmtId="0" fontId="26" fillId="0" borderId="27" xfId="0" applyFont="1" applyBorder="1"/>
    <xf numFmtId="0" fontId="3" fillId="0" borderId="51" xfId="0" applyFont="1" applyBorder="1"/>
    <xf numFmtId="0" fontId="3" fillId="0" borderId="52" xfId="0" applyFont="1" applyBorder="1"/>
    <xf numFmtId="0" fontId="3" fillId="0" borderId="53" xfId="0" applyFont="1" applyBorder="1"/>
    <xf numFmtId="0" fontId="3" fillId="0" borderId="20" xfId="0" applyFont="1" applyBorder="1"/>
    <xf numFmtId="0" fontId="3" fillId="0" borderId="54" xfId="0" applyFont="1" applyBorder="1"/>
    <xf numFmtId="0" fontId="3" fillId="0" borderId="55" xfId="0" applyFont="1" applyBorder="1"/>
    <xf numFmtId="0" fontId="1" fillId="0" borderId="10" xfId="0" applyFont="1" applyBorder="1"/>
    <xf numFmtId="0" fontId="1" fillId="0" borderId="0" xfId="0" applyFont="1"/>
    <xf numFmtId="0" fontId="1" fillId="0" borderId="32" xfId="0" quotePrefix="1" applyFont="1" applyBorder="1" applyAlignment="1">
      <alignment horizontal="left"/>
    </xf>
    <xf numFmtId="0" fontId="1" fillId="0" borderId="28" xfId="0" applyFont="1" applyBorder="1"/>
    <xf numFmtId="0" fontId="1" fillId="0" borderId="29" xfId="0" applyFont="1" applyBorder="1"/>
    <xf numFmtId="0" fontId="0" fillId="0" borderId="2" xfId="0" applyBorder="1"/>
    <xf numFmtId="0" fontId="7" fillId="0" borderId="2" xfId="0" applyFont="1" applyBorder="1"/>
    <xf numFmtId="0" fontId="7" fillId="0" borderId="26" xfId="0" applyFont="1" applyBorder="1"/>
    <xf numFmtId="0" fontId="5" fillId="0" borderId="10" xfId="0" applyFont="1" applyBorder="1" applyAlignment="1">
      <alignment horizontal="left"/>
    </xf>
    <xf numFmtId="0" fontId="22" fillId="0" borderId="0" xfId="0" applyFont="1"/>
    <xf numFmtId="0" fontId="7" fillId="0" borderId="27" xfId="0" applyFont="1" applyBorder="1"/>
    <xf numFmtId="0" fontId="7" fillId="0" borderId="32" xfId="0" applyFont="1" applyBorder="1"/>
    <xf numFmtId="0" fontId="7" fillId="0" borderId="28" xfId="0" applyFont="1" applyBorder="1"/>
    <xf numFmtId="0" fontId="7" fillId="0" borderId="29" xfId="0" applyFont="1" applyBorder="1"/>
    <xf numFmtId="0" fontId="12" fillId="0" borderId="10" xfId="0" applyFont="1" applyBorder="1"/>
    <xf numFmtId="0" fontId="12" fillId="0" borderId="27" xfId="0" applyFont="1" applyBorder="1"/>
    <xf numFmtId="0" fontId="12" fillId="0" borderId="32" xfId="0" applyFont="1" applyBorder="1" applyAlignment="1">
      <alignment horizontal="left"/>
    </xf>
    <xf numFmtId="0" fontId="12" fillId="0" borderId="28" xfId="0" applyFont="1" applyBorder="1"/>
    <xf numFmtId="0" fontId="27" fillId="0" borderId="29" xfId="3" applyFont="1" applyFill="1" applyBorder="1"/>
    <xf numFmtId="0" fontId="7" fillId="7" borderId="20" xfId="0" applyFont="1" applyFill="1" applyBorder="1"/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5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rgb="FFFFDDDD"/>
        </patternFill>
      </fill>
    </dxf>
  </dxfs>
  <tableStyles count="0" defaultTableStyle="TableStyleMedium2" defaultPivotStyle="PivotStyleLight16"/>
  <colors>
    <mruColors>
      <color rgb="FF0000FF"/>
      <color rgb="FFFF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6235700</xdr:colOff>
      <xdr:row>1</xdr:row>
      <xdr:rowOff>76200</xdr:rowOff>
    </xdr:from>
    <xdr:to>
      <xdr:col>5</xdr:col>
      <xdr:colOff>7973060</xdr:colOff>
      <xdr:row>3</xdr:row>
      <xdr:rowOff>34671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17A0C7-209F-3544-A86B-C5C963C36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4800" y="139700"/>
          <a:ext cx="1737360" cy="466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1</xdr:row>
      <xdr:rowOff>0</xdr:rowOff>
    </xdr:from>
    <xdr:to>
      <xdr:col>8</xdr:col>
      <xdr:colOff>3810</xdr:colOff>
      <xdr:row>2</xdr:row>
      <xdr:rowOff>148971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DCD8A3-470B-41D0-86B1-603AA0A7C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57150"/>
          <a:ext cx="1737360" cy="463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209550</xdr:colOff>
      <xdr:row>1</xdr:row>
      <xdr:rowOff>0</xdr:rowOff>
    </xdr:from>
    <xdr:to>
      <xdr:col>23</xdr:col>
      <xdr:colOff>965835</xdr:colOff>
      <xdr:row>2</xdr:row>
      <xdr:rowOff>148971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8B9192-F2CB-40E8-824B-DD376DB55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36050" y="57150"/>
          <a:ext cx="1737360" cy="463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219075</xdr:colOff>
      <xdr:row>1</xdr:row>
      <xdr:rowOff>0</xdr:rowOff>
    </xdr:from>
    <xdr:to>
      <xdr:col>23</xdr:col>
      <xdr:colOff>975360</xdr:colOff>
      <xdr:row>2</xdr:row>
      <xdr:rowOff>148971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1D1C9A-E258-46F9-8DC3-3C1EADBDD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45575" y="57150"/>
          <a:ext cx="1737360" cy="463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209550</xdr:colOff>
      <xdr:row>1</xdr:row>
      <xdr:rowOff>0</xdr:rowOff>
    </xdr:from>
    <xdr:to>
      <xdr:col>23</xdr:col>
      <xdr:colOff>965835</xdr:colOff>
      <xdr:row>2</xdr:row>
      <xdr:rowOff>148971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151699-B654-4A63-9A1D-131EE7350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36050" y="57150"/>
          <a:ext cx="1737360" cy="463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1</xdr:row>
      <xdr:rowOff>0</xdr:rowOff>
    </xdr:from>
    <xdr:to>
      <xdr:col>4</xdr:col>
      <xdr:colOff>1022985</xdr:colOff>
      <xdr:row>2</xdr:row>
      <xdr:rowOff>148971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0E6A84-157E-4442-8C55-A06A631FF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7150"/>
          <a:ext cx="1737360" cy="463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296C8-07CB-4752-9B80-0B3718EEB59A}">
  <sheetPr codeName="Sheet6">
    <tabColor theme="0" tint="-0.14999847407452621"/>
  </sheetPr>
  <dimension ref="B1:F29"/>
  <sheetViews>
    <sheetView showGridLines="0" workbookViewId="0">
      <selection activeCell="H8" sqref="H8"/>
    </sheetView>
  </sheetViews>
  <sheetFormatPr baseColWidth="10" defaultColWidth="8.83203125" defaultRowHeight="15" x14ac:dyDescent="0.2"/>
  <cols>
    <col min="1" max="1" width="0.83203125" style="93" customWidth="1"/>
    <col min="2" max="2" width="30.5" style="93" customWidth="1"/>
    <col min="3" max="3" width="19.33203125" style="93" bestFit="1" customWidth="1"/>
    <col min="4" max="4" width="17" style="93" bestFit="1" customWidth="1"/>
    <col min="5" max="5" width="21.1640625" style="93" customWidth="1"/>
    <col min="6" max="6" width="105.5" style="93" customWidth="1"/>
    <col min="7" max="16384" width="8.83203125" style="93"/>
  </cols>
  <sheetData>
    <row r="1" spans="2:6" ht="5" customHeight="1" x14ac:dyDescent="0.2"/>
    <row r="2" spans="2:6" ht="25" customHeight="1" x14ac:dyDescent="0.2">
      <c r="B2" s="2" t="s">
        <v>2</v>
      </c>
    </row>
    <row r="3" spans="2:6" x14ac:dyDescent="0.2">
      <c r="B3" s="93" t="s">
        <v>62</v>
      </c>
    </row>
    <row r="5" spans="2:6" x14ac:dyDescent="0.2">
      <c r="B5" s="111" t="s">
        <v>64</v>
      </c>
      <c r="C5" s="112"/>
      <c r="D5" s="112"/>
      <c r="E5" s="112"/>
      <c r="F5" s="113"/>
    </row>
    <row r="6" spans="2:6" x14ac:dyDescent="0.2">
      <c r="B6" s="172" t="s">
        <v>63</v>
      </c>
      <c r="C6" s="173"/>
      <c r="D6" s="173"/>
      <c r="E6" s="173"/>
      <c r="F6" s="140"/>
    </row>
    <row r="7" spans="2:6" x14ac:dyDescent="0.2">
      <c r="B7" s="119" t="s">
        <v>89</v>
      </c>
      <c r="C7" s="173"/>
      <c r="D7" s="173"/>
      <c r="E7" s="173"/>
      <c r="F7" s="140"/>
    </row>
    <row r="8" spans="2:6" x14ac:dyDescent="0.2">
      <c r="B8" s="172" t="s">
        <v>151</v>
      </c>
      <c r="C8" s="173"/>
      <c r="D8" s="173"/>
      <c r="E8" s="173"/>
      <c r="F8" s="140"/>
    </row>
    <row r="9" spans="2:6" x14ac:dyDescent="0.2">
      <c r="B9" s="172"/>
      <c r="C9" s="173"/>
      <c r="D9" s="173"/>
      <c r="E9" s="173"/>
      <c r="F9" s="140"/>
    </row>
    <row r="10" spans="2:6" x14ac:dyDescent="0.2">
      <c r="B10" s="174" t="s">
        <v>152</v>
      </c>
      <c r="C10" s="175"/>
      <c r="D10" s="175"/>
      <c r="E10" s="175"/>
      <c r="F10" s="176"/>
    </row>
    <row r="11" spans="2:6" x14ac:dyDescent="0.2">
      <c r="B11" s="94"/>
    </row>
    <row r="13" spans="2:6" x14ac:dyDescent="0.2">
      <c r="B13" s="111" t="s">
        <v>68</v>
      </c>
      <c r="C13" s="112"/>
      <c r="D13" s="112"/>
      <c r="E13" s="112"/>
      <c r="F13" s="113"/>
    </row>
    <row r="14" spans="2:6" x14ac:dyDescent="0.2">
      <c r="B14" s="116" t="s">
        <v>69</v>
      </c>
      <c r="C14" s="15" t="s">
        <v>70</v>
      </c>
      <c r="D14" s="133" t="s">
        <v>71</v>
      </c>
      <c r="E14" s="128" t="s">
        <v>90</v>
      </c>
      <c r="F14" s="116" t="s">
        <v>72</v>
      </c>
    </row>
    <row r="15" spans="2:6" x14ac:dyDescent="0.2">
      <c r="B15" s="142" t="s">
        <v>66</v>
      </c>
      <c r="C15" s="123" t="s">
        <v>0</v>
      </c>
      <c r="D15" s="129" t="s">
        <v>66</v>
      </c>
      <c r="E15" s="166" t="s">
        <v>91</v>
      </c>
      <c r="F15" s="120" t="s">
        <v>98</v>
      </c>
    </row>
    <row r="16" spans="2:6" x14ac:dyDescent="0.2">
      <c r="B16" s="143"/>
      <c r="C16" s="124"/>
      <c r="D16" s="130"/>
      <c r="E16" s="167"/>
      <c r="F16" s="134" t="s">
        <v>103</v>
      </c>
    </row>
    <row r="17" spans="2:6" x14ac:dyDescent="0.2">
      <c r="B17" s="144"/>
      <c r="C17" s="125"/>
      <c r="D17" s="131"/>
      <c r="E17" s="168"/>
      <c r="F17" s="121" t="s">
        <v>104</v>
      </c>
    </row>
    <row r="18" spans="2:6" x14ac:dyDescent="0.2">
      <c r="B18" s="145" t="s">
        <v>19</v>
      </c>
      <c r="C18" s="126" t="s">
        <v>0</v>
      </c>
      <c r="D18" s="132" t="s">
        <v>32</v>
      </c>
      <c r="E18" s="169" t="s">
        <v>91</v>
      </c>
      <c r="F18" s="118" t="s">
        <v>73</v>
      </c>
    </row>
    <row r="19" spans="2:6" x14ac:dyDescent="0.2">
      <c r="B19" s="146" t="s">
        <v>101</v>
      </c>
      <c r="C19" s="124" t="s">
        <v>92</v>
      </c>
      <c r="D19" s="124"/>
      <c r="E19" s="170" t="s">
        <v>96</v>
      </c>
      <c r="F19" s="161" t="s">
        <v>105</v>
      </c>
    </row>
    <row r="20" spans="2:6" x14ac:dyDescent="0.2">
      <c r="B20" s="147"/>
      <c r="C20" s="124"/>
      <c r="D20" s="124"/>
      <c r="E20" s="167"/>
      <c r="F20" s="162" t="s">
        <v>132</v>
      </c>
    </row>
    <row r="21" spans="2:6" x14ac:dyDescent="0.2">
      <c r="B21" s="147"/>
      <c r="C21" s="124"/>
      <c r="D21" s="124"/>
      <c r="E21" s="167"/>
      <c r="F21" s="140" t="s">
        <v>133</v>
      </c>
    </row>
    <row r="22" spans="2:6" x14ac:dyDescent="0.2">
      <c r="B22" s="147"/>
      <c r="C22" s="124"/>
      <c r="D22" s="124"/>
      <c r="E22" s="167"/>
      <c r="F22" s="141" t="s">
        <v>106</v>
      </c>
    </row>
    <row r="23" spans="2:6" x14ac:dyDescent="0.2">
      <c r="B23" s="147"/>
      <c r="C23" s="124"/>
      <c r="D23" s="124"/>
      <c r="E23" s="167"/>
      <c r="F23" s="163" t="s">
        <v>134</v>
      </c>
    </row>
    <row r="24" spans="2:6" ht="32" x14ac:dyDescent="0.2">
      <c r="B24" s="147"/>
      <c r="C24" s="124"/>
      <c r="D24" s="124"/>
      <c r="E24" s="167"/>
      <c r="F24" s="164" t="s">
        <v>135</v>
      </c>
    </row>
    <row r="25" spans="2:6" x14ac:dyDescent="0.2">
      <c r="B25" s="144"/>
      <c r="C25" s="125"/>
      <c r="D25" s="131"/>
      <c r="E25" s="168"/>
      <c r="F25" s="165" t="s">
        <v>136</v>
      </c>
    </row>
    <row r="26" spans="2:6" x14ac:dyDescent="0.2">
      <c r="B26" s="144" t="s">
        <v>74</v>
      </c>
      <c r="C26" s="125" t="s">
        <v>75</v>
      </c>
      <c r="D26" s="131" t="s">
        <v>100</v>
      </c>
      <c r="E26" s="168" t="s">
        <v>90</v>
      </c>
      <c r="F26" s="117" t="s">
        <v>76</v>
      </c>
    </row>
    <row r="27" spans="2:6" x14ac:dyDescent="0.2">
      <c r="B27" s="143" t="s">
        <v>97</v>
      </c>
      <c r="C27" s="124" t="s">
        <v>92</v>
      </c>
      <c r="D27" s="124"/>
      <c r="E27" s="167" t="s">
        <v>93</v>
      </c>
      <c r="F27" s="114" t="s">
        <v>94</v>
      </c>
    </row>
    <row r="28" spans="2:6" x14ac:dyDescent="0.2">
      <c r="B28" s="143"/>
      <c r="C28" s="124"/>
      <c r="D28" s="124"/>
      <c r="E28" s="167"/>
      <c r="F28" s="114" t="s">
        <v>99</v>
      </c>
    </row>
    <row r="29" spans="2:6" x14ac:dyDescent="0.2">
      <c r="B29" s="148"/>
      <c r="C29" s="127"/>
      <c r="D29" s="127"/>
      <c r="E29" s="171"/>
      <c r="F29" s="115" t="s">
        <v>95</v>
      </c>
    </row>
  </sheetData>
  <hyperlinks>
    <hyperlink ref="D15" location="Control!C4" display="Start Date" xr:uid="{A2D313B4-7C14-4CD5-AC37-D46636372A7A}"/>
    <hyperlink ref="D18" location="Control!C6" display="Monthend" xr:uid="{A4975669-81A8-43B1-AF59-D1429946DF41}"/>
    <hyperlink ref="D26" location="Account_Mapping!A1" display="Account_Mapping" xr:uid="{4F996064-3A57-4E19-BF40-F0B59CAF6819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D3594-EE0F-4F14-B199-1A367BF4DDAE}">
  <sheetPr codeName="Sheet8">
    <tabColor theme="1"/>
  </sheetPr>
  <dimension ref="A1"/>
  <sheetViews>
    <sheetView workbookViewId="0">
      <selection activeCell="F26" sqref="F26"/>
    </sheetView>
  </sheetViews>
  <sheetFormatPr baseColWidth="10" defaultColWidth="9.1640625" defaultRowHeight="15" x14ac:dyDescent="0.2"/>
  <cols>
    <col min="1" max="16384" width="9.1640625" style="48"/>
  </cols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87AFF-88E2-4168-B607-1D461F7F7249}">
  <sheetPr codeName="Sheet9">
    <tabColor theme="1"/>
  </sheetPr>
  <dimension ref="A1:M775"/>
  <sheetViews>
    <sheetView workbookViewId="0">
      <pane ySplit="1" topLeftCell="A2" activePane="bottomLeft" state="frozen"/>
      <selection activeCell="A2" sqref="A2:G59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9.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>
        <v>8050</v>
      </c>
      <c r="B2" s="43" t="s">
        <v>121</v>
      </c>
      <c r="C2" s="43"/>
      <c r="D2" s="43"/>
      <c r="E2" s="45">
        <v>45672</v>
      </c>
      <c r="F2" s="46">
        <v>1275</v>
      </c>
      <c r="G2" s="46"/>
      <c r="H2" s="47">
        <f>IF(E2="","",EOMONTH(E2,0))</f>
        <v>45688</v>
      </c>
      <c r="I2" s="47" t="str">
        <f>IF(H2="","","Q"&amp;ROUNDUP(MONTH(H2)/3,0))</f>
        <v>Q1</v>
      </c>
      <c r="J2" s="37" t="b">
        <f ca="1">IF(A2="","",COUNTIF('Consolidated Income Statement_Y'!$C$7:$V$7,Three_Rivers_Inc!D2)&gt;0)</f>
        <v>0</v>
      </c>
      <c r="K2" s="38">
        <f>F2-G2</f>
        <v>1275</v>
      </c>
      <c r="L2" s="37" t="str">
        <f>IFERROR(VLOOKUP($A2,Account_Mapping!$A:$C,3,0),"")</f>
        <v>General &amp; Administrative</v>
      </c>
      <c r="M2" s="37" t="str">
        <f>IFERROR(VLOOKUP($A2,Account_Mapping!$A:$C,4,0),"")</f>
        <v/>
      </c>
    </row>
    <row r="3" spans="1:13" x14ac:dyDescent="0.2">
      <c r="A3" s="43">
        <v>8050</v>
      </c>
      <c r="B3" s="43" t="s">
        <v>121</v>
      </c>
      <c r="C3" s="43"/>
      <c r="D3" s="43"/>
      <c r="E3" s="45">
        <v>45677</v>
      </c>
      <c r="F3" s="46">
        <v>5600</v>
      </c>
      <c r="G3" s="46"/>
      <c r="H3" s="47">
        <f t="shared" ref="H3:H5" si="0">IF(E3="","",EOMONTH(E3,0))</f>
        <v>45688</v>
      </c>
      <c r="I3" s="47" t="str">
        <f t="shared" ref="I3:I66" si="1">IF(H3="","","Q"&amp;ROUNDUP(MONTH(H3)/3,0))</f>
        <v>Q1</v>
      </c>
      <c r="J3" s="37" t="b">
        <f ca="1">IF(A3="","",COUNTIF('Consolidated Income Statement_Y'!$C$7:$V$7,Three_Rivers_Inc!D3)&gt;0)</f>
        <v>0</v>
      </c>
      <c r="K3" s="38">
        <f t="shared" ref="K3:K5" si="2">F3-G3</f>
        <v>5600</v>
      </c>
      <c r="L3" s="37" t="str">
        <f>IFERROR(VLOOKUP($A3,Account_Mapping!$A:$C,3,0),"")</f>
        <v>General &amp; Administrative</v>
      </c>
      <c r="M3" s="37" t="str">
        <f>IFERROR(VLOOKUP($A3,Account_Mapping!$A:$C,4,0),"")</f>
        <v/>
      </c>
    </row>
    <row r="4" spans="1:13" x14ac:dyDescent="0.2">
      <c r="A4" s="43">
        <v>8060</v>
      </c>
      <c r="B4" s="43" t="s">
        <v>122</v>
      </c>
      <c r="C4" s="43"/>
      <c r="D4" s="43"/>
      <c r="E4" s="45">
        <v>45688</v>
      </c>
      <c r="F4" s="46">
        <v>800</v>
      </c>
      <c r="G4" s="46"/>
      <c r="H4" s="47">
        <f t="shared" si="0"/>
        <v>45688</v>
      </c>
      <c r="I4" s="47" t="str">
        <f t="shared" si="1"/>
        <v>Q1</v>
      </c>
      <c r="J4" s="37" t="b">
        <f ca="1">IF(A4="","",COUNTIF('Consolidated Income Statement_Y'!$C$7:$V$7,Three_Rivers_Inc!D4)&gt;0)</f>
        <v>0</v>
      </c>
      <c r="K4" s="38">
        <f t="shared" si="2"/>
        <v>800</v>
      </c>
      <c r="L4" s="37" t="str">
        <f>IFERROR(VLOOKUP($A4,Account_Mapping!$A:$C,3,0),"")</f>
        <v>General &amp; Administrative</v>
      </c>
      <c r="M4" s="37" t="str">
        <f>IFERROR(VLOOKUP($A4,Account_Mapping!$A:$C,4,0),"")</f>
        <v/>
      </c>
    </row>
    <row r="5" spans="1:13" x14ac:dyDescent="0.2">
      <c r="A5" s="43">
        <v>9010</v>
      </c>
      <c r="B5" s="43" t="s">
        <v>127</v>
      </c>
      <c r="C5" s="43"/>
      <c r="D5" s="43"/>
      <c r="E5" s="45">
        <v>45688</v>
      </c>
      <c r="F5" s="46"/>
      <c r="G5" s="46">
        <v>563</v>
      </c>
      <c r="H5" s="47">
        <f t="shared" si="0"/>
        <v>45688</v>
      </c>
      <c r="I5" s="47" t="str">
        <f t="shared" si="1"/>
        <v>Q1</v>
      </c>
      <c r="J5" s="37" t="b">
        <f ca="1">IF(A5="","",COUNTIF('Consolidated Income Statement_Y'!$C$7:$V$7,Three_Rivers_Inc!D5)&gt;0)</f>
        <v>0</v>
      </c>
      <c r="K5" s="38">
        <f t="shared" si="2"/>
        <v>-563</v>
      </c>
      <c r="L5" s="37" t="str">
        <f>IFERROR(VLOOKUP($A5,Account_Mapping!$A:$C,3,0),"")</f>
        <v>Other Expenses, net</v>
      </c>
      <c r="M5" s="37" t="str">
        <f>IFERROR(VLOOKUP($A5,Account_Mapping!$A:$C,4,0),"")</f>
        <v/>
      </c>
    </row>
    <row r="6" spans="1:13" x14ac:dyDescent="0.2">
      <c r="A6" s="43">
        <v>8050</v>
      </c>
      <c r="B6" s="43" t="s">
        <v>121</v>
      </c>
      <c r="C6" s="43"/>
      <c r="D6" s="43"/>
      <c r="E6" s="45">
        <v>45716</v>
      </c>
      <c r="F6" s="46">
        <v>1275</v>
      </c>
      <c r="G6" s="46"/>
      <c r="H6" s="47">
        <f t="shared" ref="H6:H69" si="3">IF(E6="","",EOMONTH(E6,0))</f>
        <v>45716</v>
      </c>
      <c r="I6" s="47" t="str">
        <f t="shared" si="1"/>
        <v>Q1</v>
      </c>
      <c r="J6" s="37" t="b">
        <f ca="1">IF(A6="","",COUNTIF('Consolidated Income Statement_Y'!$C$7:$V$7,Three_Rivers_Inc!D6)&gt;0)</f>
        <v>0</v>
      </c>
      <c r="K6" s="38">
        <f t="shared" ref="K6:K69" si="4">F6-G6</f>
        <v>1275</v>
      </c>
      <c r="L6" s="37" t="str">
        <f>IFERROR(VLOOKUP($A6,Account_Mapping!$A:$C,3,0),"")</f>
        <v>General &amp; Administrative</v>
      </c>
      <c r="M6" s="37" t="str">
        <f>IFERROR(VLOOKUP($A6,Account_Mapping!$A:$C,4,0),"")</f>
        <v/>
      </c>
    </row>
    <row r="7" spans="1:13" x14ac:dyDescent="0.2">
      <c r="A7" s="43">
        <v>8050</v>
      </c>
      <c r="B7" s="43" t="s">
        <v>121</v>
      </c>
      <c r="C7" s="43"/>
      <c r="D7" s="43"/>
      <c r="E7" s="45">
        <v>45716</v>
      </c>
      <c r="F7" s="46">
        <v>5600</v>
      </c>
      <c r="G7" s="46"/>
      <c r="H7" s="47">
        <f t="shared" si="3"/>
        <v>45716</v>
      </c>
      <c r="I7" s="47" t="str">
        <f t="shared" si="1"/>
        <v>Q1</v>
      </c>
      <c r="J7" s="37" t="b">
        <f ca="1">IF(A7="","",COUNTIF('Consolidated Income Statement_Y'!$C$7:$V$7,Three_Rivers_Inc!D7)&gt;0)</f>
        <v>0</v>
      </c>
      <c r="K7" s="38">
        <f t="shared" si="4"/>
        <v>5600</v>
      </c>
      <c r="L7" s="37" t="str">
        <f>IFERROR(VLOOKUP($A7,Account_Mapping!$A:$C,3,0),"")</f>
        <v>General &amp; Administrative</v>
      </c>
      <c r="M7" s="37" t="str">
        <f>IFERROR(VLOOKUP($A7,Account_Mapping!$A:$C,4,0),"")</f>
        <v/>
      </c>
    </row>
    <row r="8" spans="1:13" x14ac:dyDescent="0.2">
      <c r="A8" s="43">
        <v>8060</v>
      </c>
      <c r="B8" s="43" t="s">
        <v>122</v>
      </c>
      <c r="C8" s="43"/>
      <c r="D8" s="43"/>
      <c r="E8" s="45">
        <v>45716</v>
      </c>
      <c r="F8" s="46">
        <v>800</v>
      </c>
      <c r="G8" s="46"/>
      <c r="H8" s="47">
        <f t="shared" si="3"/>
        <v>45716</v>
      </c>
      <c r="I8" s="47" t="str">
        <f t="shared" si="1"/>
        <v>Q1</v>
      </c>
      <c r="J8" s="37" t="b">
        <f ca="1">IF(A8="","",COUNTIF('Consolidated Income Statement_Y'!$C$7:$V$7,Three_Rivers_Inc!D8)&gt;0)</f>
        <v>0</v>
      </c>
      <c r="K8" s="38">
        <f t="shared" si="4"/>
        <v>800</v>
      </c>
      <c r="L8" s="37" t="str">
        <f>IFERROR(VLOOKUP($A8,Account_Mapping!$A:$C,3,0),"")</f>
        <v>General &amp; Administrative</v>
      </c>
      <c r="M8" s="37" t="str">
        <f>IFERROR(VLOOKUP($A8,Account_Mapping!$A:$C,4,0),"")</f>
        <v/>
      </c>
    </row>
    <row r="9" spans="1:13" x14ac:dyDescent="0.2">
      <c r="A9" s="43">
        <v>9010</v>
      </c>
      <c r="B9" s="43" t="s">
        <v>127</v>
      </c>
      <c r="C9" s="43"/>
      <c r="D9" s="43"/>
      <c r="E9" s="45">
        <v>45716</v>
      </c>
      <c r="F9" s="46"/>
      <c r="G9" s="46">
        <v>517</v>
      </c>
      <c r="H9" s="47">
        <f t="shared" si="3"/>
        <v>45716</v>
      </c>
      <c r="I9" s="47" t="str">
        <f t="shared" si="1"/>
        <v>Q1</v>
      </c>
      <c r="J9" s="37" t="b">
        <f ca="1">IF(A9="","",COUNTIF('Consolidated Income Statement_Y'!$C$7:$V$7,Three_Rivers_Inc!D9)&gt;0)</f>
        <v>0</v>
      </c>
      <c r="K9" s="38">
        <f t="shared" si="4"/>
        <v>-517</v>
      </c>
      <c r="L9" s="37" t="str">
        <f>IFERROR(VLOOKUP($A9,Account_Mapping!$A:$C,3,0),"")</f>
        <v>Other Expenses, net</v>
      </c>
      <c r="M9" s="37" t="str">
        <f>IFERROR(VLOOKUP($A9,Account_Mapping!$A:$C,4,0),"")</f>
        <v/>
      </c>
    </row>
    <row r="10" spans="1:13" x14ac:dyDescent="0.2">
      <c r="A10" s="43">
        <v>8050</v>
      </c>
      <c r="B10" s="43" t="s">
        <v>121</v>
      </c>
      <c r="C10" s="43"/>
      <c r="D10" s="43"/>
      <c r="E10" s="45">
        <v>45747</v>
      </c>
      <c r="F10" s="46">
        <v>1275</v>
      </c>
      <c r="G10" s="46"/>
      <c r="H10" s="47">
        <f t="shared" si="3"/>
        <v>45747</v>
      </c>
      <c r="I10" s="47" t="str">
        <f t="shared" si="1"/>
        <v>Q1</v>
      </c>
      <c r="J10" s="37" t="b">
        <f ca="1">IF(A10="","",COUNTIF('Consolidated Income Statement_Y'!$C$7:$V$7,Three_Rivers_Inc!D10)&gt;0)</f>
        <v>0</v>
      </c>
      <c r="K10" s="38">
        <f t="shared" si="4"/>
        <v>1275</v>
      </c>
      <c r="L10" s="37" t="str">
        <f>IFERROR(VLOOKUP($A10,Account_Mapping!$A:$C,3,0),"")</f>
        <v>General &amp; Administrative</v>
      </c>
      <c r="M10" s="37" t="str">
        <f>IFERROR(VLOOKUP($A10,Account_Mapping!$A:$C,4,0),"")</f>
        <v/>
      </c>
    </row>
    <row r="11" spans="1:13" x14ac:dyDescent="0.2">
      <c r="A11" s="43">
        <v>8050</v>
      </c>
      <c r="B11" s="43" t="s">
        <v>121</v>
      </c>
      <c r="C11" s="43"/>
      <c r="D11" s="43"/>
      <c r="E11" s="45">
        <v>45747</v>
      </c>
      <c r="F11" s="46">
        <v>5600</v>
      </c>
      <c r="G11" s="46"/>
      <c r="H11" s="47">
        <f t="shared" si="3"/>
        <v>45747</v>
      </c>
      <c r="I11" s="47" t="str">
        <f t="shared" si="1"/>
        <v>Q1</v>
      </c>
      <c r="J11" s="37" t="b">
        <f ca="1">IF(A11="","",COUNTIF('Consolidated Income Statement_Y'!$C$7:$V$7,Three_Rivers_Inc!D11)&gt;0)</f>
        <v>0</v>
      </c>
      <c r="K11" s="38">
        <f t="shared" si="4"/>
        <v>5600</v>
      </c>
      <c r="L11" s="37" t="str">
        <f>IFERROR(VLOOKUP($A11,Account_Mapping!$A:$C,3,0),"")</f>
        <v>General &amp; Administrative</v>
      </c>
      <c r="M11" s="37" t="str">
        <f>IFERROR(VLOOKUP($A11,Account_Mapping!$A:$C,4,0),"")</f>
        <v/>
      </c>
    </row>
    <row r="12" spans="1:13" x14ac:dyDescent="0.2">
      <c r="A12" s="43">
        <v>8060</v>
      </c>
      <c r="B12" s="43" t="s">
        <v>122</v>
      </c>
      <c r="C12" s="43"/>
      <c r="D12" s="43"/>
      <c r="E12" s="45">
        <v>45747</v>
      </c>
      <c r="F12" s="46">
        <v>800</v>
      </c>
      <c r="G12" s="46"/>
      <c r="H12" s="47">
        <f t="shared" si="3"/>
        <v>45747</v>
      </c>
      <c r="I12" s="47" t="str">
        <f t="shared" si="1"/>
        <v>Q1</v>
      </c>
      <c r="J12" s="37" t="b">
        <f ca="1">IF(A12="","",COUNTIF('Consolidated Income Statement_Y'!$C$7:$V$7,Three_Rivers_Inc!D12)&gt;0)</f>
        <v>0</v>
      </c>
      <c r="K12" s="38">
        <f t="shared" si="4"/>
        <v>800</v>
      </c>
      <c r="L12" s="37" t="str">
        <f>IFERROR(VLOOKUP($A12,Account_Mapping!$A:$C,3,0),"")</f>
        <v>General &amp; Administrative</v>
      </c>
      <c r="M12" s="37" t="str">
        <f>IFERROR(VLOOKUP($A12,Account_Mapping!$A:$C,4,0),"")</f>
        <v/>
      </c>
    </row>
    <row r="13" spans="1:13" x14ac:dyDescent="0.2">
      <c r="A13" s="43">
        <v>9010</v>
      </c>
      <c r="B13" s="43" t="s">
        <v>127</v>
      </c>
      <c r="C13" s="43"/>
      <c r="D13" s="43"/>
      <c r="E13" s="45">
        <v>45747</v>
      </c>
      <c r="F13" s="46"/>
      <c r="G13" s="46">
        <v>654</v>
      </c>
      <c r="H13" s="47">
        <f t="shared" si="3"/>
        <v>45747</v>
      </c>
      <c r="I13" s="47" t="str">
        <f t="shared" si="1"/>
        <v>Q1</v>
      </c>
      <c r="J13" s="37" t="b">
        <f ca="1">IF(A13="","",COUNTIF('Consolidated Income Statement_Y'!$C$7:$V$7,Three_Rivers_Inc!D13)&gt;0)</f>
        <v>0</v>
      </c>
      <c r="K13" s="38">
        <f t="shared" si="4"/>
        <v>-654</v>
      </c>
      <c r="L13" s="37" t="str">
        <f>IFERROR(VLOOKUP($A13,Account_Mapping!$A:$C,3,0),"")</f>
        <v>Other Expenses, net</v>
      </c>
      <c r="M13" s="37" t="str">
        <f>IFERROR(VLOOKUP($A13,Account_Mapping!$A:$C,4,0),"")</f>
        <v/>
      </c>
    </row>
    <row r="14" spans="1:13" x14ac:dyDescent="0.2">
      <c r="A14" s="43">
        <v>8050</v>
      </c>
      <c r="B14" s="43" t="s">
        <v>121</v>
      </c>
      <c r="C14" s="43"/>
      <c r="D14" s="43"/>
      <c r="E14" s="45">
        <v>45777</v>
      </c>
      <c r="F14" s="46">
        <v>1275</v>
      </c>
      <c r="G14" s="46"/>
      <c r="H14" s="47">
        <f t="shared" si="3"/>
        <v>45777</v>
      </c>
      <c r="I14" s="47" t="str">
        <f t="shared" si="1"/>
        <v>Q2</v>
      </c>
      <c r="J14" s="37" t="b">
        <f ca="1">IF(A14="","",COUNTIF('Consolidated Income Statement_Y'!$C$7:$V$7,Three_Rivers_Inc!D14)&gt;0)</f>
        <v>0</v>
      </c>
      <c r="K14" s="38">
        <f t="shared" si="4"/>
        <v>1275</v>
      </c>
      <c r="L14" s="37" t="str">
        <f>IFERROR(VLOOKUP($A14,Account_Mapping!$A:$C,3,0),"")</f>
        <v>General &amp; Administrative</v>
      </c>
      <c r="M14" s="37" t="str">
        <f>IFERROR(VLOOKUP($A14,Account_Mapping!$A:$C,4,0),"")</f>
        <v/>
      </c>
    </row>
    <row r="15" spans="1:13" x14ac:dyDescent="0.2">
      <c r="A15" s="43">
        <v>8060</v>
      </c>
      <c r="B15" s="43" t="s">
        <v>122</v>
      </c>
      <c r="C15" s="43"/>
      <c r="D15" s="43"/>
      <c r="E15" s="45">
        <v>45777</v>
      </c>
      <c r="F15" s="46">
        <v>800</v>
      </c>
      <c r="G15" s="46"/>
      <c r="H15" s="47">
        <f t="shared" si="3"/>
        <v>45777</v>
      </c>
      <c r="I15" s="47" t="str">
        <f t="shared" si="1"/>
        <v>Q2</v>
      </c>
      <c r="J15" s="37" t="b">
        <f ca="1">IF(A15="","",COUNTIF('Consolidated Income Statement_Y'!$C$7:$V$7,Three_Rivers_Inc!D15)&gt;0)</f>
        <v>0</v>
      </c>
      <c r="K15" s="38">
        <f t="shared" si="4"/>
        <v>800</v>
      </c>
      <c r="L15" s="37" t="str">
        <f>IFERROR(VLOOKUP($A15,Account_Mapping!$A:$C,3,0),"")</f>
        <v>General &amp; Administrative</v>
      </c>
      <c r="M15" s="37" t="str">
        <f>IFERROR(VLOOKUP($A15,Account_Mapping!$A:$C,4,0),"")</f>
        <v/>
      </c>
    </row>
    <row r="16" spans="1:13" x14ac:dyDescent="0.2">
      <c r="A16" s="43">
        <v>9010</v>
      </c>
      <c r="B16" s="43" t="s">
        <v>127</v>
      </c>
      <c r="C16" s="43"/>
      <c r="D16" s="43"/>
      <c r="E16" s="45">
        <v>45777</v>
      </c>
      <c r="F16" s="46"/>
      <c r="G16" s="46">
        <v>512</v>
      </c>
      <c r="H16" s="47">
        <f t="shared" si="3"/>
        <v>45777</v>
      </c>
      <c r="I16" s="47" t="str">
        <f t="shared" si="1"/>
        <v>Q2</v>
      </c>
      <c r="J16" s="37" t="b">
        <f ca="1">IF(A16="","",COUNTIF('Consolidated Income Statement_Y'!$C$7:$V$7,Three_Rivers_Inc!D16)&gt;0)</f>
        <v>0</v>
      </c>
      <c r="K16" s="38">
        <f t="shared" si="4"/>
        <v>-512</v>
      </c>
      <c r="L16" s="37" t="str">
        <f>IFERROR(VLOOKUP($A16,Account_Mapping!$A:$C,3,0),"")</f>
        <v>Other Expenses, net</v>
      </c>
      <c r="M16" s="37" t="str">
        <f>IFERROR(VLOOKUP($A16,Account_Mapping!$A:$C,4,0),"")</f>
        <v/>
      </c>
    </row>
    <row r="17" spans="1:13" x14ac:dyDescent="0.2">
      <c r="A17" s="43">
        <v>8060</v>
      </c>
      <c r="B17" s="43" t="s">
        <v>122</v>
      </c>
      <c r="C17" s="43"/>
      <c r="D17" s="43"/>
      <c r="E17" s="45">
        <v>45808</v>
      </c>
      <c r="F17" s="46">
        <v>800</v>
      </c>
      <c r="G17" s="46"/>
      <c r="H17" s="47">
        <f t="shared" si="3"/>
        <v>45808</v>
      </c>
      <c r="I17" s="47" t="str">
        <f t="shared" si="1"/>
        <v>Q2</v>
      </c>
      <c r="J17" s="37" t="b">
        <f ca="1">IF(A17="","",COUNTIF('Consolidated Income Statement_Y'!$C$7:$V$7,Three_Rivers_Inc!D17)&gt;0)</f>
        <v>0</v>
      </c>
      <c r="K17" s="38">
        <f t="shared" si="4"/>
        <v>800</v>
      </c>
      <c r="L17" s="37" t="str">
        <f>IFERROR(VLOOKUP($A17,Account_Mapping!$A:$C,3,0),"")</f>
        <v>General &amp; Administrative</v>
      </c>
      <c r="M17" s="37" t="str">
        <f>IFERROR(VLOOKUP($A17,Account_Mapping!$A:$C,4,0),"")</f>
        <v/>
      </c>
    </row>
    <row r="18" spans="1:13" x14ac:dyDescent="0.2">
      <c r="A18" s="43">
        <v>9010</v>
      </c>
      <c r="B18" s="43" t="s">
        <v>127</v>
      </c>
      <c r="C18" s="43"/>
      <c r="D18" s="43"/>
      <c r="E18" s="45">
        <v>45808</v>
      </c>
      <c r="F18" s="46"/>
      <c r="G18" s="46">
        <v>551</v>
      </c>
      <c r="H18" s="47">
        <f t="shared" si="3"/>
        <v>45808</v>
      </c>
      <c r="I18" s="47" t="str">
        <f t="shared" si="1"/>
        <v>Q2</v>
      </c>
      <c r="J18" s="37" t="b">
        <f ca="1">IF(A18="","",COUNTIF('Consolidated Income Statement_Y'!$C$7:$V$7,Three_Rivers_Inc!D18)&gt;0)</f>
        <v>0</v>
      </c>
      <c r="K18" s="38">
        <f t="shared" si="4"/>
        <v>-551</v>
      </c>
      <c r="L18" s="37" t="str">
        <f>IFERROR(VLOOKUP($A18,Account_Mapping!$A:$C,3,0),"")</f>
        <v>Other Expenses, net</v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3"/>
        <v/>
      </c>
      <c r="I19" s="47" t="str">
        <f t="shared" si="1"/>
        <v/>
      </c>
      <c r="J19" s="37" t="str">
        <f>IF(A19="","",COUNTIF('Consolidated Income Statement_Y'!$C$7:$V$7,Three_Rivers_Inc!D19)&gt;0)</f>
        <v/>
      </c>
      <c r="K19" s="38">
        <f t="shared" si="4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3"/>
        <v/>
      </c>
      <c r="I20" s="47" t="str">
        <f t="shared" si="1"/>
        <v/>
      </c>
      <c r="J20" s="37" t="str">
        <f>IF(A20="","",COUNTIF('Consolidated Income Statement_Y'!$C$7:$V$7,Three_Rivers_Inc!D20)&gt;0)</f>
        <v/>
      </c>
      <c r="K20" s="38">
        <f t="shared" si="4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3"/>
        <v/>
      </c>
      <c r="I21" s="47" t="str">
        <f t="shared" si="1"/>
        <v/>
      </c>
      <c r="J21" s="37" t="str">
        <f>IF(A21="","",COUNTIF('Consolidated Income Statement_Y'!$C$7:$V$7,Three_Rivers_Inc!D21)&gt;0)</f>
        <v/>
      </c>
      <c r="K21" s="38">
        <f t="shared" si="4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3"/>
        <v/>
      </c>
      <c r="I22" s="47" t="str">
        <f t="shared" si="1"/>
        <v/>
      </c>
      <c r="J22" s="37" t="str">
        <f>IF(A22="","",COUNTIF('Consolidated Income Statement_Y'!$C$7:$V$7,Three_Rivers_Inc!D22)&gt;0)</f>
        <v/>
      </c>
      <c r="K22" s="38">
        <f t="shared" si="4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3"/>
        <v/>
      </c>
      <c r="I23" s="47" t="str">
        <f t="shared" si="1"/>
        <v/>
      </c>
      <c r="J23" s="37" t="str">
        <f>IF(A23="","",COUNTIF('Consolidated Income Statement_Y'!$C$7:$V$7,Three_Rivers_Inc!D23)&gt;0)</f>
        <v/>
      </c>
      <c r="K23" s="38">
        <f t="shared" si="4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3"/>
        <v/>
      </c>
      <c r="I24" s="47" t="str">
        <f t="shared" si="1"/>
        <v/>
      </c>
      <c r="J24" s="37" t="str">
        <f>IF(A24="","",COUNTIF('Consolidated Income Statement_Y'!$C$7:$V$7,Three_Rivers_Inc!D24)&gt;0)</f>
        <v/>
      </c>
      <c r="K24" s="38">
        <f t="shared" si="4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3"/>
        <v/>
      </c>
      <c r="I25" s="47" t="str">
        <f t="shared" si="1"/>
        <v/>
      </c>
      <c r="J25" s="37" t="str">
        <f>IF(A25="","",COUNTIF('Consolidated Income Statement_Y'!$C$7:$V$7,Three_Rivers_Inc!D25)&gt;0)</f>
        <v/>
      </c>
      <c r="K25" s="38">
        <f t="shared" si="4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3"/>
        <v/>
      </c>
      <c r="I26" s="47" t="str">
        <f t="shared" si="1"/>
        <v/>
      </c>
      <c r="J26" s="37" t="str">
        <f>IF(A26="","",COUNTIF('Consolidated Income Statement_Y'!$C$7:$V$7,Three_Rivers_Inc!D26)&gt;0)</f>
        <v/>
      </c>
      <c r="K26" s="38">
        <f t="shared" si="4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3"/>
        <v/>
      </c>
      <c r="I27" s="47" t="str">
        <f t="shared" si="1"/>
        <v/>
      </c>
      <c r="J27" s="37" t="str">
        <f>IF(A27="","",COUNTIF('Consolidated Income Statement_Y'!$C$7:$V$7,Three_Rivers_Inc!D27)&gt;0)</f>
        <v/>
      </c>
      <c r="K27" s="38">
        <f t="shared" si="4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3"/>
        <v/>
      </c>
      <c r="I28" s="47" t="str">
        <f t="shared" si="1"/>
        <v/>
      </c>
      <c r="J28" s="37" t="str">
        <f>IF(A28="","",COUNTIF('Consolidated Income Statement_Y'!$C$7:$V$7,Three_Rivers_Inc!D28)&gt;0)</f>
        <v/>
      </c>
      <c r="K28" s="38">
        <f t="shared" si="4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3"/>
        <v/>
      </c>
      <c r="I29" s="47" t="str">
        <f t="shared" si="1"/>
        <v/>
      </c>
      <c r="J29" s="37" t="str">
        <f>IF(A29="","",COUNTIF('Consolidated Income Statement_Y'!$C$7:$V$7,Three_Rivers_Inc!D29)&gt;0)</f>
        <v/>
      </c>
      <c r="K29" s="38">
        <f t="shared" si="4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3"/>
        <v/>
      </c>
      <c r="I30" s="47" t="str">
        <f t="shared" si="1"/>
        <v/>
      </c>
      <c r="J30" s="37" t="str">
        <f>IF(A30="","",COUNTIF('Consolidated Income Statement_Y'!$C$7:$V$7,Three_Rivers_Inc!D30)&gt;0)</f>
        <v/>
      </c>
      <c r="K30" s="38">
        <f t="shared" si="4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3"/>
        <v/>
      </c>
      <c r="I31" s="47" t="str">
        <f t="shared" si="1"/>
        <v/>
      </c>
      <c r="J31" s="37" t="str">
        <f>IF(A31="","",COUNTIF('Consolidated Income Statement_Y'!$C$7:$V$7,Three_Rivers_Inc!D31)&gt;0)</f>
        <v/>
      </c>
      <c r="K31" s="38">
        <f t="shared" si="4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3"/>
        <v/>
      </c>
      <c r="I32" s="47" t="str">
        <f t="shared" si="1"/>
        <v/>
      </c>
      <c r="J32" s="37" t="str">
        <f>IF(A32="","",COUNTIF('Consolidated Income Statement_Y'!$C$7:$V$7,Three_Rivers_Inc!D32)&gt;0)</f>
        <v/>
      </c>
      <c r="K32" s="38">
        <f t="shared" si="4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3"/>
        <v/>
      </c>
      <c r="I33" s="47" t="str">
        <f t="shared" si="1"/>
        <v/>
      </c>
      <c r="J33" s="37" t="str">
        <f>IF(A33="","",COUNTIF('Consolidated Income Statement_Y'!$C$7:$V$7,Three_Rivers_Inc!D33)&gt;0)</f>
        <v/>
      </c>
      <c r="K33" s="38">
        <f t="shared" si="4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3"/>
        <v/>
      </c>
      <c r="I34" s="47" t="str">
        <f t="shared" si="1"/>
        <v/>
      </c>
      <c r="J34" s="37" t="str">
        <f>IF(A34="","",COUNTIF('Consolidated Income Statement_Y'!$C$7:$V$7,Three_Rivers_Inc!D34)&gt;0)</f>
        <v/>
      </c>
      <c r="K34" s="38">
        <f t="shared" si="4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3"/>
        <v/>
      </c>
      <c r="I35" s="47" t="str">
        <f t="shared" si="1"/>
        <v/>
      </c>
      <c r="J35" s="37" t="str">
        <f>IF(A35="","",COUNTIF('Consolidated Income Statement_Y'!$C$7:$V$7,Three_Rivers_Inc!D35)&gt;0)</f>
        <v/>
      </c>
      <c r="K35" s="38">
        <f t="shared" si="4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3"/>
        <v/>
      </c>
      <c r="I36" s="47" t="str">
        <f t="shared" si="1"/>
        <v/>
      </c>
      <c r="J36" s="37" t="str">
        <f>IF(A36="","",COUNTIF('Consolidated Income Statement_Y'!$C$7:$V$7,Three_Rivers_Inc!D36)&gt;0)</f>
        <v/>
      </c>
      <c r="K36" s="38">
        <f t="shared" si="4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3"/>
        <v/>
      </c>
      <c r="I37" s="47" t="str">
        <f t="shared" si="1"/>
        <v/>
      </c>
      <c r="J37" s="37" t="str">
        <f>IF(A37="","",COUNTIF('Consolidated Income Statement_Y'!$C$7:$V$7,Three_Rivers_Inc!D37)&gt;0)</f>
        <v/>
      </c>
      <c r="K37" s="38">
        <f t="shared" si="4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3"/>
        <v/>
      </c>
      <c r="I38" s="47" t="str">
        <f t="shared" si="1"/>
        <v/>
      </c>
      <c r="J38" s="37" t="str">
        <f>IF(A38="","",COUNTIF('Consolidated Income Statement_Y'!$C$7:$V$7,Three_Rivers_Inc!D38)&gt;0)</f>
        <v/>
      </c>
      <c r="K38" s="38">
        <f t="shared" si="4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3"/>
        <v/>
      </c>
      <c r="I39" s="47" t="str">
        <f t="shared" si="1"/>
        <v/>
      </c>
      <c r="J39" s="37" t="str">
        <f>IF(A39="","",COUNTIF('Consolidated Income Statement_Y'!$C$7:$V$7,Three_Rivers_Inc!D39)&gt;0)</f>
        <v/>
      </c>
      <c r="K39" s="38">
        <f t="shared" si="4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3"/>
        <v/>
      </c>
      <c r="I40" s="47" t="str">
        <f t="shared" si="1"/>
        <v/>
      </c>
      <c r="J40" s="37" t="str">
        <f>IF(A40="","",COUNTIF('Consolidated Income Statement_Y'!$C$7:$V$7,Three_Rivers_Inc!D40)&gt;0)</f>
        <v/>
      </c>
      <c r="K40" s="38">
        <f t="shared" si="4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3"/>
        <v/>
      </c>
      <c r="I41" s="47" t="str">
        <f t="shared" si="1"/>
        <v/>
      </c>
      <c r="J41" s="37" t="str">
        <f>IF(A41="","",COUNTIF('Consolidated Income Statement_Y'!$C$7:$V$7,Three_Rivers_Inc!D41)&gt;0)</f>
        <v/>
      </c>
      <c r="K41" s="38">
        <f t="shared" si="4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3"/>
        <v/>
      </c>
      <c r="I42" s="47" t="str">
        <f t="shared" si="1"/>
        <v/>
      </c>
      <c r="J42" s="37" t="str">
        <f>IF(A42="","",COUNTIF('Consolidated Income Statement_Y'!$C$7:$V$7,Three_Rivers_Inc!D42)&gt;0)</f>
        <v/>
      </c>
      <c r="K42" s="38">
        <f t="shared" si="4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3"/>
        <v/>
      </c>
      <c r="I43" s="47" t="str">
        <f t="shared" si="1"/>
        <v/>
      </c>
      <c r="J43" s="37" t="str">
        <f>IF(A43="","",COUNTIF('Consolidated Income Statement_Y'!$C$7:$V$7,Three_Rivers_Inc!D43)&gt;0)</f>
        <v/>
      </c>
      <c r="K43" s="38">
        <f t="shared" si="4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3"/>
        <v/>
      </c>
      <c r="I44" s="47" t="str">
        <f t="shared" si="1"/>
        <v/>
      </c>
      <c r="J44" s="37" t="str">
        <f>IF(A44="","",COUNTIF('Consolidated Income Statement_Y'!$C$7:$V$7,Three_Rivers_Inc!D44)&gt;0)</f>
        <v/>
      </c>
      <c r="K44" s="38">
        <f t="shared" si="4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3"/>
        <v/>
      </c>
      <c r="I45" s="47" t="str">
        <f t="shared" si="1"/>
        <v/>
      </c>
      <c r="J45" s="37" t="str">
        <f>IF(A45="","",COUNTIF('Consolidated Income Statement_Y'!$C$7:$V$7,Three_Rivers_Inc!D45)&gt;0)</f>
        <v/>
      </c>
      <c r="K45" s="38">
        <f t="shared" si="4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3"/>
        <v/>
      </c>
      <c r="I46" s="47" t="str">
        <f t="shared" si="1"/>
        <v/>
      </c>
      <c r="J46" s="37" t="str">
        <f>IF(A46="","",COUNTIF('Consolidated Income Statement_Y'!$C$7:$V$7,Three_Rivers_Inc!D46)&gt;0)</f>
        <v/>
      </c>
      <c r="K46" s="38">
        <f t="shared" si="4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3"/>
        <v/>
      </c>
      <c r="I47" s="47" t="str">
        <f t="shared" si="1"/>
        <v/>
      </c>
      <c r="J47" s="37" t="str">
        <f>IF(A47="","",COUNTIF('Consolidated Income Statement_Y'!$C$7:$V$7,Three_Rivers_Inc!D47)&gt;0)</f>
        <v/>
      </c>
      <c r="K47" s="38">
        <f t="shared" si="4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3"/>
        <v/>
      </c>
      <c r="I48" s="47" t="str">
        <f t="shared" si="1"/>
        <v/>
      </c>
      <c r="J48" s="37" t="str">
        <f>IF(A48="","",COUNTIF('Consolidated Income Statement_Y'!$C$7:$V$7,Three_Rivers_Inc!D48)&gt;0)</f>
        <v/>
      </c>
      <c r="K48" s="38">
        <f t="shared" si="4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3"/>
        <v/>
      </c>
      <c r="I49" s="47" t="str">
        <f t="shared" si="1"/>
        <v/>
      </c>
      <c r="J49" s="37" t="str">
        <f>IF(A49="","",COUNTIF('Consolidated Income Statement_Y'!$C$7:$V$7,Three_Rivers_Inc!D49)&gt;0)</f>
        <v/>
      </c>
      <c r="K49" s="38">
        <f t="shared" si="4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3"/>
        <v/>
      </c>
      <c r="I50" s="47" t="str">
        <f t="shared" si="1"/>
        <v/>
      </c>
      <c r="J50" s="37" t="str">
        <f>IF(A50="","",COUNTIF('Consolidated Income Statement_Y'!$C$7:$V$7,Three_Rivers_Inc!D50)&gt;0)</f>
        <v/>
      </c>
      <c r="K50" s="38">
        <f t="shared" si="4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3"/>
        <v/>
      </c>
      <c r="I51" s="47" t="str">
        <f t="shared" si="1"/>
        <v/>
      </c>
      <c r="J51" s="37" t="str">
        <f>IF(A51="","",COUNTIF('Consolidated Income Statement_Y'!$C$7:$V$7,Three_Rivers_Inc!D51)&gt;0)</f>
        <v/>
      </c>
      <c r="K51" s="38">
        <f t="shared" si="4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3"/>
        <v/>
      </c>
      <c r="I52" s="47" t="str">
        <f t="shared" si="1"/>
        <v/>
      </c>
      <c r="J52" s="37" t="str">
        <f>IF(A52="","",COUNTIF('Consolidated Income Statement_Y'!$C$7:$V$7,Three_Rivers_Inc!D52)&gt;0)</f>
        <v/>
      </c>
      <c r="K52" s="38">
        <f t="shared" si="4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3"/>
        <v/>
      </c>
      <c r="I53" s="47" t="str">
        <f t="shared" si="1"/>
        <v/>
      </c>
      <c r="J53" s="37" t="str">
        <f>IF(A53="","",COUNTIF('Consolidated Income Statement_Y'!$C$7:$V$7,Three_Rivers_Inc!D53)&gt;0)</f>
        <v/>
      </c>
      <c r="K53" s="38">
        <f t="shared" si="4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3"/>
        <v/>
      </c>
      <c r="I54" s="47" t="str">
        <f t="shared" si="1"/>
        <v/>
      </c>
      <c r="J54" s="37" t="str">
        <f>IF(A54="","",COUNTIF('Consolidated Income Statement_Y'!$C$7:$V$7,Three_Rivers_Inc!D54)&gt;0)</f>
        <v/>
      </c>
      <c r="K54" s="38">
        <f t="shared" si="4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3"/>
        <v/>
      </c>
      <c r="I55" s="47" t="str">
        <f t="shared" si="1"/>
        <v/>
      </c>
      <c r="J55" s="37" t="str">
        <f>IF(A55="","",COUNTIF('Consolidated Income Statement_Y'!$C$7:$V$7,Three_Rivers_Inc!D55)&gt;0)</f>
        <v/>
      </c>
      <c r="K55" s="38">
        <f t="shared" si="4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3"/>
        <v/>
      </c>
      <c r="I56" s="47" t="str">
        <f t="shared" si="1"/>
        <v/>
      </c>
      <c r="J56" s="37" t="str">
        <f>IF(A56="","",COUNTIF('Consolidated Income Statement_Y'!$C$7:$V$7,Three_Rivers_Inc!D56)&gt;0)</f>
        <v/>
      </c>
      <c r="K56" s="38">
        <f t="shared" si="4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3"/>
        <v/>
      </c>
      <c r="I57" s="47" t="str">
        <f t="shared" si="1"/>
        <v/>
      </c>
      <c r="J57" s="37" t="str">
        <f>IF(A57="","",COUNTIF('Consolidated Income Statement_Y'!$C$7:$V$7,Three_Rivers_Inc!D57)&gt;0)</f>
        <v/>
      </c>
      <c r="K57" s="38">
        <f t="shared" si="4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3"/>
        <v/>
      </c>
      <c r="I58" s="47" t="str">
        <f t="shared" si="1"/>
        <v/>
      </c>
      <c r="J58" s="37" t="str">
        <f>IF(A58="","",COUNTIF('Consolidated Income Statement_Y'!$C$7:$V$7,Three_Rivers_Inc!D58)&gt;0)</f>
        <v/>
      </c>
      <c r="K58" s="38">
        <f t="shared" si="4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3"/>
        <v/>
      </c>
      <c r="I59" s="47" t="str">
        <f t="shared" si="1"/>
        <v/>
      </c>
      <c r="J59" s="37" t="str">
        <f>IF(A59="","",COUNTIF('Consolidated Income Statement_Y'!$C$7:$V$7,Three_Rivers_Inc!D59)&gt;0)</f>
        <v/>
      </c>
      <c r="K59" s="38">
        <f t="shared" si="4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3"/>
        <v/>
      </c>
      <c r="I60" s="47" t="str">
        <f t="shared" si="1"/>
        <v/>
      </c>
      <c r="J60" s="37" t="str">
        <f>IF(A60="","",COUNTIF('Consolidated Income Statement_Y'!$C$7:$V$7,Three_Rivers_Inc!D60)&gt;0)</f>
        <v/>
      </c>
      <c r="K60" s="38">
        <f t="shared" si="4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3"/>
        <v/>
      </c>
      <c r="I61" s="47" t="str">
        <f t="shared" si="1"/>
        <v/>
      </c>
      <c r="J61" s="37" t="str">
        <f>IF(A61="","",COUNTIF('Consolidated Income Statement_Y'!$C$7:$V$7,Three_Rivers_Inc!D61)&gt;0)</f>
        <v/>
      </c>
      <c r="K61" s="38">
        <f t="shared" si="4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3"/>
        <v/>
      </c>
      <c r="I62" s="47" t="str">
        <f t="shared" si="1"/>
        <v/>
      </c>
      <c r="J62" s="37" t="str">
        <f>IF(A62="","",COUNTIF('Consolidated Income Statement_Y'!$C$7:$V$7,Three_Rivers_Inc!D62)&gt;0)</f>
        <v/>
      </c>
      <c r="K62" s="38">
        <f t="shared" si="4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3"/>
        <v/>
      </c>
      <c r="I63" s="47" t="str">
        <f t="shared" si="1"/>
        <v/>
      </c>
      <c r="J63" s="37" t="str">
        <f>IF(A63="","",COUNTIF('Consolidated Income Statement_Y'!$C$7:$V$7,Three_Rivers_Inc!D63)&gt;0)</f>
        <v/>
      </c>
      <c r="K63" s="38">
        <f t="shared" si="4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3"/>
        <v/>
      </c>
      <c r="I64" s="47" t="str">
        <f t="shared" si="1"/>
        <v/>
      </c>
      <c r="J64" s="37" t="str">
        <f>IF(A64="","",COUNTIF('Consolidated Income Statement_Y'!$C$7:$V$7,Three_Rivers_Inc!D64)&gt;0)</f>
        <v/>
      </c>
      <c r="K64" s="38">
        <f t="shared" si="4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3"/>
        <v/>
      </c>
      <c r="I65" s="47" t="str">
        <f t="shared" si="1"/>
        <v/>
      </c>
      <c r="J65" s="37" t="str">
        <f>IF(A65="","",COUNTIF('Consolidated Income Statement_Y'!$C$7:$V$7,Three_Rivers_Inc!D65)&gt;0)</f>
        <v/>
      </c>
      <c r="K65" s="38">
        <f t="shared" si="4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3"/>
        <v/>
      </c>
      <c r="I66" s="47" t="str">
        <f t="shared" si="1"/>
        <v/>
      </c>
      <c r="J66" s="37" t="str">
        <f>IF(A66="","",COUNTIF('Consolidated Income Statement_Y'!$C$7:$V$7,Three_Rivers_Inc!D66)&gt;0)</f>
        <v/>
      </c>
      <c r="K66" s="38">
        <f t="shared" si="4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si="3"/>
        <v/>
      </c>
      <c r="I67" s="47" t="str">
        <f t="shared" ref="I67:I130" si="5">IF(H67="","","Q"&amp;ROUNDUP(MONTH(H67)/3,0))</f>
        <v/>
      </c>
      <c r="J67" s="37" t="str">
        <f>IF(A67="","",COUNTIF('Consolidated Income Statement_Y'!$C$7:$V$7,Three_Rivers_Inc!D67)&gt;0)</f>
        <v/>
      </c>
      <c r="K67" s="38">
        <f t="shared" si="4"/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5"/>
        <v/>
      </c>
      <c r="J68" s="37" t="str">
        <f>IF(A68="","",COUNTIF('Consolidated Income Statement_Y'!$C$7:$V$7,Three_Rivers_Inc!D68)&gt;0)</f>
        <v/>
      </c>
      <c r="K68" s="38">
        <f t="shared" si="4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5"/>
        <v/>
      </c>
      <c r="J69" s="37" t="str">
        <f>IF(A69="","",COUNTIF('Consolidated Income Statement_Y'!$C$7:$V$7,Three_Rivers_Inc!D69)&gt;0)</f>
        <v/>
      </c>
      <c r="K69" s="38">
        <f t="shared" si="4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ref="H70:H133" si="6">IF(E70="","",EOMONTH(E70,0))</f>
        <v/>
      </c>
      <c r="I70" s="47" t="str">
        <f t="shared" si="5"/>
        <v/>
      </c>
      <c r="J70" s="37" t="str">
        <f>IF(A70="","",COUNTIF('Consolidated Income Statement_Y'!$C$7:$V$7,Three_Rivers_Inc!D70)&gt;0)</f>
        <v/>
      </c>
      <c r="K70" s="38">
        <f t="shared" ref="K70:K133" si="7">F70-G70</f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6"/>
        <v/>
      </c>
      <c r="I71" s="47" t="str">
        <f t="shared" si="5"/>
        <v/>
      </c>
      <c r="J71" s="37" t="str">
        <f>IF(A71="","",COUNTIF('Consolidated Income Statement_Y'!$C$7:$V$7,Three_Rivers_Inc!D71)&gt;0)</f>
        <v/>
      </c>
      <c r="K71" s="38">
        <f t="shared" si="7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6"/>
        <v/>
      </c>
      <c r="I72" s="47" t="str">
        <f t="shared" si="5"/>
        <v/>
      </c>
      <c r="J72" s="37" t="str">
        <f>IF(A72="","",COUNTIF('Consolidated Income Statement_Y'!$C$7:$V$7,Three_Rivers_Inc!D72)&gt;0)</f>
        <v/>
      </c>
      <c r="K72" s="38">
        <f t="shared" si="7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6"/>
        <v/>
      </c>
      <c r="I73" s="47" t="str">
        <f t="shared" si="5"/>
        <v/>
      </c>
      <c r="J73" s="37" t="str">
        <f>IF(A73="","",COUNTIF('Consolidated Income Statement_Y'!$C$7:$V$7,Three_Rivers_Inc!D73)&gt;0)</f>
        <v/>
      </c>
      <c r="K73" s="38">
        <f t="shared" si="7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6"/>
        <v/>
      </c>
      <c r="I74" s="47" t="str">
        <f t="shared" si="5"/>
        <v/>
      </c>
      <c r="J74" s="37" t="str">
        <f>IF(A74="","",COUNTIF('Consolidated Income Statement_Y'!$C$7:$V$7,Three_Rivers_Inc!D74)&gt;0)</f>
        <v/>
      </c>
      <c r="K74" s="38">
        <f t="shared" si="7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6"/>
        <v/>
      </c>
      <c r="I75" s="47" t="str">
        <f t="shared" si="5"/>
        <v/>
      </c>
      <c r="J75" s="37" t="str">
        <f>IF(A75="","",COUNTIF('Consolidated Income Statement_Y'!$C$7:$V$7,Three_Rivers_Inc!D75)&gt;0)</f>
        <v/>
      </c>
      <c r="K75" s="38">
        <f t="shared" si="7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6"/>
        <v/>
      </c>
      <c r="I76" s="47" t="str">
        <f t="shared" si="5"/>
        <v/>
      </c>
      <c r="J76" s="37" t="str">
        <f>IF(A76="","",COUNTIF('Consolidated Income Statement_Y'!$C$7:$V$7,Three_Rivers_Inc!D76)&gt;0)</f>
        <v/>
      </c>
      <c r="K76" s="38">
        <f t="shared" si="7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6"/>
        <v/>
      </c>
      <c r="I77" s="47" t="str">
        <f t="shared" si="5"/>
        <v/>
      </c>
      <c r="J77" s="37" t="str">
        <f>IF(A77="","",COUNTIF('Consolidated Income Statement_Y'!$C$7:$V$7,Three_Rivers_Inc!D77)&gt;0)</f>
        <v/>
      </c>
      <c r="K77" s="38">
        <f t="shared" si="7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6"/>
        <v/>
      </c>
      <c r="I78" s="47" t="str">
        <f t="shared" si="5"/>
        <v/>
      </c>
      <c r="J78" s="37" t="str">
        <f>IF(A78="","",COUNTIF('Consolidated Income Statement_Y'!$C$7:$V$7,Three_Rivers_Inc!D78)&gt;0)</f>
        <v/>
      </c>
      <c r="K78" s="38">
        <f t="shared" si="7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6"/>
        <v/>
      </c>
      <c r="I79" s="47" t="str">
        <f t="shared" si="5"/>
        <v/>
      </c>
      <c r="J79" s="37" t="str">
        <f>IF(A79="","",COUNTIF('Consolidated Income Statement_Y'!$C$7:$V$7,Three_Rivers_Inc!D79)&gt;0)</f>
        <v/>
      </c>
      <c r="K79" s="38">
        <f t="shared" si="7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6"/>
        <v/>
      </c>
      <c r="I80" s="47" t="str">
        <f t="shared" si="5"/>
        <v/>
      </c>
      <c r="J80" s="37" t="str">
        <f>IF(A80="","",COUNTIF('Consolidated Income Statement_Y'!$C$7:$V$7,Three_Rivers_Inc!D80)&gt;0)</f>
        <v/>
      </c>
      <c r="K80" s="38">
        <f t="shared" si="7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6"/>
        <v/>
      </c>
      <c r="I81" s="47" t="str">
        <f t="shared" si="5"/>
        <v/>
      </c>
      <c r="J81" s="37" t="str">
        <f>IF(A81="","",COUNTIF('Consolidated Income Statement_Y'!$C$7:$V$7,Three_Rivers_Inc!D81)&gt;0)</f>
        <v/>
      </c>
      <c r="K81" s="38">
        <f t="shared" si="7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6"/>
        <v/>
      </c>
      <c r="I82" s="47" t="str">
        <f t="shared" si="5"/>
        <v/>
      </c>
      <c r="J82" s="37" t="str">
        <f>IF(A82="","",COUNTIF('Consolidated Income Statement_Y'!$C$7:$V$7,Three_Rivers_Inc!D82)&gt;0)</f>
        <v/>
      </c>
      <c r="K82" s="38">
        <f t="shared" si="7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6"/>
        <v/>
      </c>
      <c r="I83" s="47" t="str">
        <f t="shared" si="5"/>
        <v/>
      </c>
      <c r="J83" s="37" t="str">
        <f>IF(A83="","",COUNTIF('Consolidated Income Statement_Y'!$C$7:$V$7,Three_Rivers_Inc!D83)&gt;0)</f>
        <v/>
      </c>
      <c r="K83" s="38">
        <f t="shared" si="7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6"/>
        <v/>
      </c>
      <c r="I84" s="47" t="str">
        <f t="shared" si="5"/>
        <v/>
      </c>
      <c r="J84" s="37" t="str">
        <f>IF(A84="","",COUNTIF('Consolidated Income Statement_Y'!$C$7:$V$7,Three_Rivers_Inc!D84)&gt;0)</f>
        <v/>
      </c>
      <c r="K84" s="38">
        <f t="shared" si="7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6"/>
        <v/>
      </c>
      <c r="I85" s="47" t="str">
        <f t="shared" si="5"/>
        <v/>
      </c>
      <c r="J85" s="37" t="str">
        <f>IF(A85="","",COUNTIF('Consolidated Income Statement_Y'!$C$7:$V$7,Three_Rivers_Inc!D85)&gt;0)</f>
        <v/>
      </c>
      <c r="K85" s="38">
        <f t="shared" si="7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6"/>
        <v/>
      </c>
      <c r="I86" s="47" t="str">
        <f t="shared" si="5"/>
        <v/>
      </c>
      <c r="J86" s="37" t="str">
        <f>IF(A86="","",COUNTIF('Consolidated Income Statement_Y'!$C$7:$V$7,Three_Rivers_Inc!D86)&gt;0)</f>
        <v/>
      </c>
      <c r="K86" s="38">
        <f t="shared" si="7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6"/>
        <v/>
      </c>
      <c r="I87" s="47" t="str">
        <f t="shared" si="5"/>
        <v/>
      </c>
      <c r="J87" s="37" t="str">
        <f>IF(A87="","",COUNTIF('Consolidated Income Statement_Y'!$C$7:$V$7,Three_Rivers_Inc!D87)&gt;0)</f>
        <v/>
      </c>
      <c r="K87" s="38">
        <f t="shared" si="7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6"/>
        <v/>
      </c>
      <c r="I88" s="47" t="str">
        <f t="shared" si="5"/>
        <v/>
      </c>
      <c r="J88" s="37" t="str">
        <f>IF(A88="","",COUNTIF('Consolidated Income Statement_Y'!$C$7:$V$7,Three_Rivers_Inc!D88)&gt;0)</f>
        <v/>
      </c>
      <c r="K88" s="38">
        <f t="shared" si="7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6"/>
        <v/>
      </c>
      <c r="I89" s="47" t="str">
        <f t="shared" si="5"/>
        <v/>
      </c>
      <c r="J89" s="37" t="str">
        <f>IF(A89="","",COUNTIF('Consolidated Income Statement_Y'!$C$7:$V$7,Three_Rivers_Inc!D89)&gt;0)</f>
        <v/>
      </c>
      <c r="K89" s="38">
        <f t="shared" si="7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6"/>
        <v/>
      </c>
      <c r="I90" s="47" t="str">
        <f t="shared" si="5"/>
        <v/>
      </c>
      <c r="J90" s="37" t="str">
        <f>IF(A90="","",COUNTIF('Consolidated Income Statement_Y'!$C$7:$V$7,Three_Rivers_Inc!D90)&gt;0)</f>
        <v/>
      </c>
      <c r="K90" s="38">
        <f t="shared" si="7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6"/>
        <v/>
      </c>
      <c r="I91" s="47" t="str">
        <f t="shared" si="5"/>
        <v/>
      </c>
      <c r="J91" s="37" t="str">
        <f>IF(A91="","",COUNTIF('Consolidated Income Statement_Y'!$C$7:$V$7,Three_Rivers_Inc!D91)&gt;0)</f>
        <v/>
      </c>
      <c r="K91" s="38">
        <f t="shared" si="7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6"/>
        <v/>
      </c>
      <c r="I92" s="47" t="str">
        <f t="shared" si="5"/>
        <v/>
      </c>
      <c r="J92" s="37" t="str">
        <f>IF(A92="","",COUNTIF('Consolidated Income Statement_Y'!$C$7:$V$7,Three_Rivers_Inc!D92)&gt;0)</f>
        <v/>
      </c>
      <c r="K92" s="38">
        <f t="shared" si="7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6"/>
        <v/>
      </c>
      <c r="I93" s="47" t="str">
        <f t="shared" si="5"/>
        <v/>
      </c>
      <c r="J93" s="37" t="str">
        <f>IF(A93="","",COUNTIF('Consolidated Income Statement_Y'!$C$7:$V$7,Three_Rivers_Inc!D93)&gt;0)</f>
        <v/>
      </c>
      <c r="K93" s="38">
        <f t="shared" si="7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6"/>
        <v/>
      </c>
      <c r="I94" s="47" t="str">
        <f t="shared" si="5"/>
        <v/>
      </c>
      <c r="J94" s="37" t="str">
        <f>IF(A94="","",COUNTIF('Consolidated Income Statement_Y'!$C$7:$V$7,Three_Rivers_Inc!D94)&gt;0)</f>
        <v/>
      </c>
      <c r="K94" s="38">
        <f t="shared" si="7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6"/>
        <v/>
      </c>
      <c r="I95" s="47" t="str">
        <f t="shared" si="5"/>
        <v/>
      </c>
      <c r="J95" s="37" t="str">
        <f>IF(A95="","",COUNTIF('Consolidated Income Statement_Y'!$C$7:$V$7,Three_Rivers_Inc!D95)&gt;0)</f>
        <v/>
      </c>
      <c r="K95" s="38">
        <f t="shared" si="7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6"/>
        <v/>
      </c>
      <c r="I96" s="47" t="str">
        <f t="shared" si="5"/>
        <v/>
      </c>
      <c r="J96" s="37" t="str">
        <f>IF(A96="","",COUNTIF('Consolidated Income Statement_Y'!$C$7:$V$7,Three_Rivers_Inc!D96)&gt;0)</f>
        <v/>
      </c>
      <c r="K96" s="38">
        <f t="shared" si="7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6"/>
        <v/>
      </c>
      <c r="I97" s="47" t="str">
        <f t="shared" si="5"/>
        <v/>
      </c>
      <c r="J97" s="37" t="str">
        <f>IF(A97="","",COUNTIF('Consolidated Income Statement_Y'!$C$7:$V$7,Three_Rivers_Inc!D97)&gt;0)</f>
        <v/>
      </c>
      <c r="K97" s="38">
        <f t="shared" si="7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6"/>
        <v/>
      </c>
      <c r="I98" s="47" t="str">
        <f t="shared" si="5"/>
        <v/>
      </c>
      <c r="J98" s="37" t="str">
        <f>IF(A98="","",COUNTIF('Consolidated Income Statement_Y'!$C$7:$V$7,Three_Rivers_Inc!D98)&gt;0)</f>
        <v/>
      </c>
      <c r="K98" s="38">
        <f t="shared" si="7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6"/>
        <v/>
      </c>
      <c r="I99" s="47" t="str">
        <f t="shared" si="5"/>
        <v/>
      </c>
      <c r="J99" s="37" t="str">
        <f>IF(A99="","",COUNTIF('Consolidated Income Statement_Y'!$C$7:$V$7,Three_Rivers_Inc!D99)&gt;0)</f>
        <v/>
      </c>
      <c r="K99" s="38">
        <f t="shared" si="7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6"/>
        <v/>
      </c>
      <c r="I100" s="47" t="str">
        <f t="shared" si="5"/>
        <v/>
      </c>
      <c r="J100" s="37" t="str">
        <f>IF(A100="","",COUNTIF('Consolidated Income Statement_Y'!$C$7:$V$7,Three_Rivers_Inc!D100)&gt;0)</f>
        <v/>
      </c>
      <c r="K100" s="38">
        <f t="shared" si="7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6"/>
        <v/>
      </c>
      <c r="I101" s="47" t="str">
        <f t="shared" si="5"/>
        <v/>
      </c>
      <c r="J101" s="37" t="str">
        <f>IF(A101="","",COUNTIF('Consolidated Income Statement_Y'!$C$7:$V$7,Three_Rivers_Inc!D101)&gt;0)</f>
        <v/>
      </c>
      <c r="K101" s="38">
        <f t="shared" si="7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6"/>
        <v/>
      </c>
      <c r="I102" s="47" t="str">
        <f t="shared" si="5"/>
        <v/>
      </c>
      <c r="J102" s="37" t="str">
        <f>IF(A102="","",COUNTIF('Consolidated Income Statement_Y'!$C$7:$V$7,Three_Rivers_Inc!D102)&gt;0)</f>
        <v/>
      </c>
      <c r="K102" s="38">
        <f t="shared" si="7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6"/>
        <v/>
      </c>
      <c r="I103" s="47" t="str">
        <f t="shared" si="5"/>
        <v/>
      </c>
      <c r="J103" s="37" t="str">
        <f>IF(A103="","",COUNTIF('Consolidated Income Statement_Y'!$C$7:$V$7,Three_Rivers_Inc!D103)&gt;0)</f>
        <v/>
      </c>
      <c r="K103" s="38">
        <f t="shared" si="7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6"/>
        <v/>
      </c>
      <c r="I104" s="47" t="str">
        <f t="shared" si="5"/>
        <v/>
      </c>
      <c r="J104" s="37" t="str">
        <f>IF(A104="","",COUNTIF('Consolidated Income Statement_Y'!$C$7:$V$7,Three_Rivers_Inc!D104)&gt;0)</f>
        <v/>
      </c>
      <c r="K104" s="38">
        <f t="shared" si="7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6"/>
        <v/>
      </c>
      <c r="I105" s="47" t="str">
        <f t="shared" si="5"/>
        <v/>
      </c>
      <c r="J105" s="37" t="str">
        <f>IF(A105="","",COUNTIF('Consolidated Income Statement_Y'!$C$7:$V$7,Three_Rivers_Inc!D105)&gt;0)</f>
        <v/>
      </c>
      <c r="K105" s="38">
        <f t="shared" si="7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6"/>
        <v/>
      </c>
      <c r="I106" s="47" t="str">
        <f t="shared" si="5"/>
        <v/>
      </c>
      <c r="J106" s="37" t="str">
        <f>IF(A106="","",COUNTIF('Consolidated Income Statement_Y'!$C$7:$V$7,Three_Rivers_Inc!D106)&gt;0)</f>
        <v/>
      </c>
      <c r="K106" s="38">
        <f t="shared" si="7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6"/>
        <v/>
      </c>
      <c r="I107" s="47" t="str">
        <f t="shared" si="5"/>
        <v/>
      </c>
      <c r="J107" s="37" t="str">
        <f>IF(A107="","",COUNTIF('Consolidated Income Statement_Y'!$C$7:$V$7,Three_Rivers_Inc!D107)&gt;0)</f>
        <v/>
      </c>
      <c r="K107" s="38">
        <f t="shared" si="7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6"/>
        <v/>
      </c>
      <c r="I108" s="47" t="str">
        <f t="shared" si="5"/>
        <v/>
      </c>
      <c r="J108" s="37" t="str">
        <f>IF(A108="","",COUNTIF('Consolidated Income Statement_Y'!$C$7:$V$7,Three_Rivers_Inc!D108)&gt;0)</f>
        <v/>
      </c>
      <c r="K108" s="38">
        <f t="shared" si="7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6"/>
        <v/>
      </c>
      <c r="I109" s="47" t="str">
        <f t="shared" si="5"/>
        <v/>
      </c>
      <c r="J109" s="37" t="str">
        <f>IF(A109="","",COUNTIF('Consolidated Income Statement_Y'!$C$7:$V$7,Three_Rivers_Inc!D109)&gt;0)</f>
        <v/>
      </c>
      <c r="K109" s="38">
        <f t="shared" si="7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6"/>
        <v/>
      </c>
      <c r="I110" s="47" t="str">
        <f t="shared" si="5"/>
        <v/>
      </c>
      <c r="J110" s="37" t="str">
        <f>IF(A110="","",COUNTIF('Consolidated Income Statement_Y'!$C$7:$V$7,Three_Rivers_Inc!D110)&gt;0)</f>
        <v/>
      </c>
      <c r="K110" s="38">
        <f t="shared" si="7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6"/>
        <v/>
      </c>
      <c r="I111" s="47" t="str">
        <f t="shared" si="5"/>
        <v/>
      </c>
      <c r="J111" s="37" t="str">
        <f>IF(A111="","",COUNTIF('Consolidated Income Statement_Y'!$C$7:$V$7,Three_Rivers_Inc!D111)&gt;0)</f>
        <v/>
      </c>
      <c r="K111" s="38">
        <f t="shared" si="7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6"/>
        <v/>
      </c>
      <c r="I112" s="47" t="str">
        <f t="shared" si="5"/>
        <v/>
      </c>
      <c r="J112" s="37" t="str">
        <f>IF(A112="","",COUNTIF('Consolidated Income Statement_Y'!$C$7:$V$7,Three_Rivers_Inc!D112)&gt;0)</f>
        <v/>
      </c>
      <c r="K112" s="38">
        <f t="shared" si="7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6"/>
        <v/>
      </c>
      <c r="I113" s="47" t="str">
        <f t="shared" si="5"/>
        <v/>
      </c>
      <c r="J113" s="37" t="str">
        <f>IF(A113="","",COUNTIF('Consolidated Income Statement_Y'!$C$7:$V$7,Three_Rivers_Inc!D113)&gt;0)</f>
        <v/>
      </c>
      <c r="K113" s="38">
        <f t="shared" si="7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6"/>
        <v/>
      </c>
      <c r="I114" s="47" t="str">
        <f t="shared" si="5"/>
        <v/>
      </c>
      <c r="J114" s="37" t="str">
        <f>IF(A114="","",COUNTIF('Consolidated Income Statement_Y'!$C$7:$V$7,Three_Rivers_Inc!D114)&gt;0)</f>
        <v/>
      </c>
      <c r="K114" s="38">
        <f t="shared" si="7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6"/>
        <v/>
      </c>
      <c r="I115" s="47" t="str">
        <f t="shared" si="5"/>
        <v/>
      </c>
      <c r="J115" s="37" t="str">
        <f>IF(A115="","",COUNTIF('Consolidated Income Statement_Y'!$C$7:$V$7,Three_Rivers_Inc!D115)&gt;0)</f>
        <v/>
      </c>
      <c r="K115" s="38">
        <f t="shared" si="7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6"/>
        <v/>
      </c>
      <c r="I116" s="47" t="str">
        <f t="shared" si="5"/>
        <v/>
      </c>
      <c r="J116" s="37" t="str">
        <f>IF(A116="","",COUNTIF('Consolidated Income Statement_Y'!$C$7:$V$7,Three_Rivers_Inc!D116)&gt;0)</f>
        <v/>
      </c>
      <c r="K116" s="38">
        <f t="shared" si="7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6"/>
        <v/>
      </c>
      <c r="I117" s="47" t="str">
        <f t="shared" si="5"/>
        <v/>
      </c>
      <c r="J117" s="37" t="str">
        <f>IF(A117="","",COUNTIF('Consolidated Income Statement_Y'!$C$7:$V$7,Three_Rivers_Inc!D117)&gt;0)</f>
        <v/>
      </c>
      <c r="K117" s="38">
        <f t="shared" si="7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6"/>
        <v/>
      </c>
      <c r="I118" s="47" t="str">
        <f t="shared" si="5"/>
        <v/>
      </c>
      <c r="J118" s="37" t="str">
        <f>IF(A118="","",COUNTIF('Consolidated Income Statement_Y'!$C$7:$V$7,Three_Rivers_Inc!D118)&gt;0)</f>
        <v/>
      </c>
      <c r="K118" s="38">
        <f t="shared" si="7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6"/>
        <v/>
      </c>
      <c r="I119" s="47" t="str">
        <f t="shared" si="5"/>
        <v/>
      </c>
      <c r="J119" s="37" t="str">
        <f>IF(A119="","",COUNTIF('Consolidated Income Statement_Y'!$C$7:$V$7,Three_Rivers_Inc!D119)&gt;0)</f>
        <v/>
      </c>
      <c r="K119" s="38">
        <f t="shared" si="7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6"/>
        <v/>
      </c>
      <c r="I120" s="47" t="str">
        <f t="shared" si="5"/>
        <v/>
      </c>
      <c r="J120" s="37" t="str">
        <f>IF(A120="","",COUNTIF('Consolidated Income Statement_Y'!$C$7:$V$7,Three_Rivers_Inc!D120)&gt;0)</f>
        <v/>
      </c>
      <c r="K120" s="38">
        <f t="shared" si="7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6"/>
        <v/>
      </c>
      <c r="I121" s="47" t="str">
        <f t="shared" si="5"/>
        <v/>
      </c>
      <c r="J121" s="37" t="str">
        <f>IF(A121="","",COUNTIF('Consolidated Income Statement_Y'!$C$7:$V$7,Three_Rivers_Inc!D121)&gt;0)</f>
        <v/>
      </c>
      <c r="K121" s="38">
        <f t="shared" si="7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6"/>
        <v/>
      </c>
      <c r="I122" s="47" t="str">
        <f t="shared" si="5"/>
        <v/>
      </c>
      <c r="J122" s="37" t="str">
        <f>IF(A122="","",COUNTIF('Consolidated Income Statement_Y'!$C$7:$V$7,Three_Rivers_Inc!D122)&gt;0)</f>
        <v/>
      </c>
      <c r="K122" s="38">
        <f t="shared" si="7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6"/>
        <v/>
      </c>
      <c r="I123" s="47" t="str">
        <f t="shared" si="5"/>
        <v/>
      </c>
      <c r="J123" s="37" t="str">
        <f>IF(A123="","",COUNTIF('Consolidated Income Statement_Y'!$C$7:$V$7,Three_Rivers_Inc!D123)&gt;0)</f>
        <v/>
      </c>
      <c r="K123" s="38">
        <f t="shared" si="7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6"/>
        <v/>
      </c>
      <c r="I124" s="47" t="str">
        <f t="shared" si="5"/>
        <v/>
      </c>
      <c r="J124" s="37" t="str">
        <f>IF(A124="","",COUNTIF('Consolidated Income Statement_Y'!$C$7:$V$7,Three_Rivers_Inc!D124)&gt;0)</f>
        <v/>
      </c>
      <c r="K124" s="38">
        <f t="shared" si="7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6"/>
        <v/>
      </c>
      <c r="I125" s="47" t="str">
        <f t="shared" si="5"/>
        <v/>
      </c>
      <c r="J125" s="37" t="str">
        <f>IF(A125="","",COUNTIF('Consolidated Income Statement_Y'!$C$7:$V$7,Three_Rivers_Inc!D125)&gt;0)</f>
        <v/>
      </c>
      <c r="K125" s="38">
        <f t="shared" si="7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6"/>
        <v/>
      </c>
      <c r="I126" s="47" t="str">
        <f t="shared" si="5"/>
        <v/>
      </c>
      <c r="J126" s="37" t="str">
        <f>IF(A126="","",COUNTIF('Consolidated Income Statement_Y'!$C$7:$V$7,Three_Rivers_Inc!D126)&gt;0)</f>
        <v/>
      </c>
      <c r="K126" s="38">
        <f t="shared" si="7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6"/>
        <v/>
      </c>
      <c r="I127" s="47" t="str">
        <f t="shared" si="5"/>
        <v/>
      </c>
      <c r="J127" s="37" t="str">
        <f>IF(A127="","",COUNTIF('Consolidated Income Statement_Y'!$C$7:$V$7,Three_Rivers_Inc!D127)&gt;0)</f>
        <v/>
      </c>
      <c r="K127" s="38">
        <f t="shared" si="7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6"/>
        <v/>
      </c>
      <c r="I128" s="47" t="str">
        <f t="shared" si="5"/>
        <v/>
      </c>
      <c r="J128" s="37" t="str">
        <f>IF(A128="","",COUNTIF('Consolidated Income Statement_Y'!$C$7:$V$7,Three_Rivers_Inc!D128)&gt;0)</f>
        <v/>
      </c>
      <c r="K128" s="38">
        <f t="shared" si="7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6"/>
        <v/>
      </c>
      <c r="I129" s="47" t="str">
        <f t="shared" si="5"/>
        <v/>
      </c>
      <c r="J129" s="37" t="str">
        <f>IF(A129="","",COUNTIF('Consolidated Income Statement_Y'!$C$7:$V$7,Three_Rivers_Inc!D129)&gt;0)</f>
        <v/>
      </c>
      <c r="K129" s="38">
        <f t="shared" si="7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6"/>
        <v/>
      </c>
      <c r="I130" s="47" t="str">
        <f t="shared" si="5"/>
        <v/>
      </c>
      <c r="J130" s="37" t="str">
        <f>IF(A130="","",COUNTIF('Consolidated Income Statement_Y'!$C$7:$V$7,Three_Rivers_Inc!D130)&gt;0)</f>
        <v/>
      </c>
      <c r="K130" s="38">
        <f t="shared" si="7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si="6"/>
        <v/>
      </c>
      <c r="I131" s="47" t="str">
        <f t="shared" ref="I131:I194" si="8">IF(H131="","","Q"&amp;ROUNDUP(MONTH(H131)/3,0))</f>
        <v/>
      </c>
      <c r="J131" s="37" t="str">
        <f>IF(A131="","",COUNTIF('Consolidated Income Statement_Y'!$C$7:$V$7,Three_Rivers_Inc!D131)&gt;0)</f>
        <v/>
      </c>
      <c r="K131" s="38">
        <f t="shared" si="7"/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8"/>
        <v/>
      </c>
      <c r="J132" s="37" t="str">
        <f>IF(A132="","",COUNTIF('Consolidated Income Statement_Y'!$C$7:$V$7,Three_Rivers_Inc!D132)&gt;0)</f>
        <v/>
      </c>
      <c r="K132" s="38">
        <f t="shared" si="7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8"/>
        <v/>
      </c>
      <c r="J133" s="37" t="str">
        <f>IF(A133="","",COUNTIF('Consolidated Income Statement_Y'!$C$7:$V$7,Three_Rivers_Inc!D133)&gt;0)</f>
        <v/>
      </c>
      <c r="K133" s="38">
        <f t="shared" si="7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ref="H134:H197" si="9">IF(E134="","",EOMONTH(E134,0))</f>
        <v/>
      </c>
      <c r="I134" s="47" t="str">
        <f t="shared" si="8"/>
        <v/>
      </c>
      <c r="J134" s="37" t="str">
        <f>IF(A134="","",COUNTIF('Consolidated Income Statement_Y'!$C$7:$V$7,Three_Rivers_Inc!D134)&gt;0)</f>
        <v/>
      </c>
      <c r="K134" s="38">
        <f t="shared" ref="K134:K197" si="10">F134-G134</f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9"/>
        <v/>
      </c>
      <c r="I135" s="47" t="str">
        <f t="shared" si="8"/>
        <v/>
      </c>
      <c r="J135" s="37" t="str">
        <f>IF(A135="","",COUNTIF('Consolidated Income Statement_Y'!$C$7:$V$7,Three_Rivers_Inc!D135)&gt;0)</f>
        <v/>
      </c>
      <c r="K135" s="38">
        <f t="shared" si="10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9"/>
        <v/>
      </c>
      <c r="I136" s="47" t="str">
        <f t="shared" si="8"/>
        <v/>
      </c>
      <c r="J136" s="37" t="str">
        <f>IF(A136="","",COUNTIF('Consolidated Income Statement_Y'!$C$7:$V$7,Three_Rivers_Inc!D136)&gt;0)</f>
        <v/>
      </c>
      <c r="K136" s="38">
        <f t="shared" si="10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9"/>
        <v/>
      </c>
      <c r="I137" s="47" t="str">
        <f t="shared" si="8"/>
        <v/>
      </c>
      <c r="J137" s="37" t="str">
        <f>IF(A137="","",COUNTIF('Consolidated Income Statement_Y'!$C$7:$V$7,Three_Rivers_Inc!D137)&gt;0)</f>
        <v/>
      </c>
      <c r="K137" s="38">
        <f t="shared" si="10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9"/>
        <v/>
      </c>
      <c r="I138" s="47" t="str">
        <f t="shared" si="8"/>
        <v/>
      </c>
      <c r="J138" s="37" t="str">
        <f>IF(A138="","",COUNTIF('Consolidated Income Statement_Y'!$C$7:$V$7,Three_Rivers_Inc!D138)&gt;0)</f>
        <v/>
      </c>
      <c r="K138" s="38">
        <f t="shared" si="10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9"/>
        <v/>
      </c>
      <c r="I139" s="47" t="str">
        <f t="shared" si="8"/>
        <v/>
      </c>
      <c r="J139" s="37" t="str">
        <f>IF(A139="","",COUNTIF('Consolidated Income Statement_Y'!$C$7:$V$7,Three_Rivers_Inc!D139)&gt;0)</f>
        <v/>
      </c>
      <c r="K139" s="38">
        <f t="shared" si="10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9"/>
        <v/>
      </c>
      <c r="I140" s="47" t="str">
        <f t="shared" si="8"/>
        <v/>
      </c>
      <c r="J140" s="37" t="str">
        <f>IF(A140="","",COUNTIF('Consolidated Income Statement_Y'!$C$7:$V$7,Three_Rivers_Inc!D140)&gt;0)</f>
        <v/>
      </c>
      <c r="K140" s="38">
        <f t="shared" si="10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9"/>
        <v/>
      </c>
      <c r="I141" s="47" t="str">
        <f t="shared" si="8"/>
        <v/>
      </c>
      <c r="J141" s="37" t="str">
        <f>IF(A141="","",COUNTIF('Consolidated Income Statement_Y'!$C$7:$V$7,Three_Rivers_Inc!D141)&gt;0)</f>
        <v/>
      </c>
      <c r="K141" s="38">
        <f t="shared" si="10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9"/>
        <v/>
      </c>
      <c r="I142" s="47" t="str">
        <f t="shared" si="8"/>
        <v/>
      </c>
      <c r="J142" s="37" t="str">
        <f>IF(A142="","",COUNTIF('Consolidated Income Statement_Y'!$C$7:$V$7,Three_Rivers_Inc!D142)&gt;0)</f>
        <v/>
      </c>
      <c r="K142" s="38">
        <f t="shared" si="10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9"/>
        <v/>
      </c>
      <c r="I143" s="47" t="str">
        <f t="shared" si="8"/>
        <v/>
      </c>
      <c r="J143" s="37" t="str">
        <f>IF(A143="","",COUNTIF('Consolidated Income Statement_Y'!$C$7:$V$7,Three_Rivers_Inc!D143)&gt;0)</f>
        <v/>
      </c>
      <c r="K143" s="38">
        <f t="shared" si="10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9"/>
        <v/>
      </c>
      <c r="I144" s="47" t="str">
        <f t="shared" si="8"/>
        <v/>
      </c>
      <c r="J144" s="37" t="str">
        <f>IF(A144="","",COUNTIF('Consolidated Income Statement_Y'!$C$7:$V$7,Three_Rivers_Inc!D144)&gt;0)</f>
        <v/>
      </c>
      <c r="K144" s="38">
        <f t="shared" si="10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9"/>
        <v/>
      </c>
      <c r="I145" s="47" t="str">
        <f t="shared" si="8"/>
        <v/>
      </c>
      <c r="J145" s="37" t="str">
        <f>IF(A145="","",COUNTIF('Consolidated Income Statement_Y'!$C$7:$V$7,Three_Rivers_Inc!D145)&gt;0)</f>
        <v/>
      </c>
      <c r="K145" s="38">
        <f t="shared" si="10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9"/>
        <v/>
      </c>
      <c r="I146" s="47" t="str">
        <f t="shared" si="8"/>
        <v/>
      </c>
      <c r="J146" s="37" t="str">
        <f>IF(A146="","",COUNTIF('Consolidated Income Statement_Y'!$C$7:$V$7,Three_Rivers_Inc!D146)&gt;0)</f>
        <v/>
      </c>
      <c r="K146" s="38">
        <f t="shared" si="10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9"/>
        <v/>
      </c>
      <c r="I147" s="47" t="str">
        <f t="shared" si="8"/>
        <v/>
      </c>
      <c r="J147" s="37" t="str">
        <f>IF(A147="","",COUNTIF('Consolidated Income Statement_Y'!$C$7:$V$7,Three_Rivers_Inc!D147)&gt;0)</f>
        <v/>
      </c>
      <c r="K147" s="38">
        <f t="shared" si="10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9"/>
        <v/>
      </c>
      <c r="I148" s="47" t="str">
        <f t="shared" si="8"/>
        <v/>
      </c>
      <c r="J148" s="37" t="str">
        <f>IF(A148="","",COUNTIF('Consolidated Income Statement_Y'!$C$7:$V$7,Three_Rivers_Inc!D148)&gt;0)</f>
        <v/>
      </c>
      <c r="K148" s="38">
        <f t="shared" si="10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9"/>
        <v/>
      </c>
      <c r="I149" s="47" t="str">
        <f t="shared" si="8"/>
        <v/>
      </c>
      <c r="J149" s="37" t="str">
        <f>IF(A149="","",COUNTIF('Consolidated Income Statement_Y'!$C$7:$V$7,Three_Rivers_Inc!D149)&gt;0)</f>
        <v/>
      </c>
      <c r="K149" s="38">
        <f t="shared" si="10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9"/>
        <v/>
      </c>
      <c r="I150" s="47" t="str">
        <f t="shared" si="8"/>
        <v/>
      </c>
      <c r="J150" s="37" t="str">
        <f>IF(A150="","",COUNTIF('Consolidated Income Statement_Y'!$C$7:$V$7,Three_Rivers_Inc!D150)&gt;0)</f>
        <v/>
      </c>
      <c r="K150" s="38">
        <f t="shared" si="10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9"/>
        <v/>
      </c>
      <c r="I151" s="47" t="str">
        <f t="shared" si="8"/>
        <v/>
      </c>
      <c r="J151" s="37" t="str">
        <f>IF(A151="","",COUNTIF('Consolidated Income Statement_Y'!$C$7:$V$7,Three_Rivers_Inc!D151)&gt;0)</f>
        <v/>
      </c>
      <c r="K151" s="38">
        <f t="shared" si="10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9"/>
        <v/>
      </c>
      <c r="I152" s="47" t="str">
        <f t="shared" si="8"/>
        <v/>
      </c>
      <c r="J152" s="37" t="str">
        <f>IF(A152="","",COUNTIF('Consolidated Income Statement_Y'!$C$7:$V$7,Three_Rivers_Inc!D152)&gt;0)</f>
        <v/>
      </c>
      <c r="K152" s="38">
        <f t="shared" si="10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9"/>
        <v/>
      </c>
      <c r="I153" s="47" t="str">
        <f t="shared" si="8"/>
        <v/>
      </c>
      <c r="J153" s="37" t="str">
        <f>IF(A153="","",COUNTIF('Consolidated Income Statement_Y'!$C$7:$V$7,Three_Rivers_Inc!D153)&gt;0)</f>
        <v/>
      </c>
      <c r="K153" s="38">
        <f t="shared" si="10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9"/>
        <v/>
      </c>
      <c r="I154" s="47" t="str">
        <f t="shared" si="8"/>
        <v/>
      </c>
      <c r="J154" s="37" t="str">
        <f>IF(A154="","",COUNTIF('Consolidated Income Statement_Y'!$C$7:$V$7,Three_Rivers_Inc!D154)&gt;0)</f>
        <v/>
      </c>
      <c r="K154" s="38">
        <f t="shared" si="10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9"/>
        <v/>
      </c>
      <c r="I155" s="47" t="str">
        <f t="shared" si="8"/>
        <v/>
      </c>
      <c r="J155" s="37" t="str">
        <f>IF(A155="","",COUNTIF('Consolidated Income Statement_Y'!$C$7:$V$7,Three_Rivers_Inc!D155)&gt;0)</f>
        <v/>
      </c>
      <c r="K155" s="38">
        <f t="shared" si="10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9"/>
        <v/>
      </c>
      <c r="I156" s="47" t="str">
        <f t="shared" si="8"/>
        <v/>
      </c>
      <c r="J156" s="37" t="str">
        <f>IF(A156="","",COUNTIF('Consolidated Income Statement_Y'!$C$7:$V$7,Three_Rivers_Inc!D156)&gt;0)</f>
        <v/>
      </c>
      <c r="K156" s="38">
        <f t="shared" si="10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9"/>
        <v/>
      </c>
      <c r="I157" s="47" t="str">
        <f t="shared" si="8"/>
        <v/>
      </c>
      <c r="J157" s="37" t="str">
        <f>IF(A157="","",COUNTIF('Consolidated Income Statement_Y'!$C$7:$V$7,Three_Rivers_Inc!D157)&gt;0)</f>
        <v/>
      </c>
      <c r="K157" s="38">
        <f t="shared" si="10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9"/>
        <v/>
      </c>
      <c r="I158" s="47" t="str">
        <f t="shared" si="8"/>
        <v/>
      </c>
      <c r="J158" s="37" t="str">
        <f>IF(A158="","",COUNTIF('Consolidated Income Statement_Y'!$C$7:$V$7,Three_Rivers_Inc!D158)&gt;0)</f>
        <v/>
      </c>
      <c r="K158" s="38">
        <f t="shared" si="10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9"/>
        <v/>
      </c>
      <c r="I159" s="47" t="str">
        <f t="shared" si="8"/>
        <v/>
      </c>
      <c r="J159" s="37" t="str">
        <f>IF(A159="","",COUNTIF('Consolidated Income Statement_Y'!$C$7:$V$7,Three_Rivers_Inc!D159)&gt;0)</f>
        <v/>
      </c>
      <c r="K159" s="38">
        <f t="shared" si="10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9"/>
        <v/>
      </c>
      <c r="I160" s="47" t="str">
        <f t="shared" si="8"/>
        <v/>
      </c>
      <c r="J160" s="37" t="str">
        <f>IF(A160="","",COUNTIF('Consolidated Income Statement_Y'!$C$7:$V$7,Three_Rivers_Inc!D160)&gt;0)</f>
        <v/>
      </c>
      <c r="K160" s="38">
        <f t="shared" si="10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9"/>
        <v/>
      </c>
      <c r="I161" s="47" t="str">
        <f t="shared" si="8"/>
        <v/>
      </c>
      <c r="J161" s="37" t="str">
        <f>IF(A161="","",COUNTIF('Consolidated Income Statement_Y'!$C$7:$V$7,Three_Rivers_Inc!D161)&gt;0)</f>
        <v/>
      </c>
      <c r="K161" s="38">
        <f t="shared" si="10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9"/>
        <v/>
      </c>
      <c r="I162" s="47" t="str">
        <f t="shared" si="8"/>
        <v/>
      </c>
      <c r="J162" s="37" t="str">
        <f>IF(A162="","",COUNTIF('Consolidated Income Statement_Y'!$C$7:$V$7,Three_Rivers_Inc!D162)&gt;0)</f>
        <v/>
      </c>
      <c r="K162" s="38">
        <f t="shared" si="10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9"/>
        <v/>
      </c>
      <c r="I163" s="47" t="str">
        <f t="shared" si="8"/>
        <v/>
      </c>
      <c r="J163" s="37" t="str">
        <f>IF(A163="","",COUNTIF('Consolidated Income Statement_Y'!$C$7:$V$7,Three_Rivers_Inc!D163)&gt;0)</f>
        <v/>
      </c>
      <c r="K163" s="38">
        <f t="shared" si="10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9"/>
        <v/>
      </c>
      <c r="I164" s="47" t="str">
        <f t="shared" si="8"/>
        <v/>
      </c>
      <c r="J164" s="37" t="str">
        <f>IF(A164="","",COUNTIF('Consolidated Income Statement_Y'!$C$7:$V$7,Three_Rivers_Inc!D164)&gt;0)</f>
        <v/>
      </c>
      <c r="K164" s="38">
        <f t="shared" si="10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9"/>
        <v/>
      </c>
      <c r="I165" s="47" t="str">
        <f t="shared" si="8"/>
        <v/>
      </c>
      <c r="J165" s="37" t="str">
        <f>IF(A165="","",COUNTIF('Consolidated Income Statement_Y'!$C$7:$V$7,Three_Rivers_Inc!D165)&gt;0)</f>
        <v/>
      </c>
      <c r="K165" s="38">
        <f t="shared" si="10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9"/>
        <v/>
      </c>
      <c r="I166" s="47" t="str">
        <f t="shared" si="8"/>
        <v/>
      </c>
      <c r="J166" s="37" t="str">
        <f>IF(A166="","",COUNTIF('Consolidated Income Statement_Y'!$C$7:$V$7,Three_Rivers_Inc!D166)&gt;0)</f>
        <v/>
      </c>
      <c r="K166" s="38">
        <f t="shared" si="10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9"/>
        <v/>
      </c>
      <c r="I167" s="47" t="str">
        <f t="shared" si="8"/>
        <v/>
      </c>
      <c r="J167" s="37" t="str">
        <f>IF(A167="","",COUNTIF('Consolidated Income Statement_Y'!$C$7:$V$7,Three_Rivers_Inc!D167)&gt;0)</f>
        <v/>
      </c>
      <c r="K167" s="38">
        <f t="shared" si="10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9"/>
        <v/>
      </c>
      <c r="I168" s="47" t="str">
        <f t="shared" si="8"/>
        <v/>
      </c>
      <c r="J168" s="37" t="str">
        <f>IF(A168="","",COUNTIF('Consolidated Income Statement_Y'!$C$7:$V$7,Three_Rivers_Inc!D168)&gt;0)</f>
        <v/>
      </c>
      <c r="K168" s="38">
        <f t="shared" si="10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9"/>
        <v/>
      </c>
      <c r="I169" s="47" t="str">
        <f t="shared" si="8"/>
        <v/>
      </c>
      <c r="J169" s="37" t="str">
        <f>IF(A169="","",COUNTIF('Consolidated Income Statement_Y'!$C$7:$V$7,Three_Rivers_Inc!D169)&gt;0)</f>
        <v/>
      </c>
      <c r="K169" s="38">
        <f t="shared" si="10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9"/>
        <v/>
      </c>
      <c r="I170" s="47" t="str">
        <f t="shared" si="8"/>
        <v/>
      </c>
      <c r="J170" s="37" t="str">
        <f>IF(A170="","",COUNTIF('Consolidated Income Statement_Y'!$C$7:$V$7,Three_Rivers_Inc!D170)&gt;0)</f>
        <v/>
      </c>
      <c r="K170" s="38">
        <f t="shared" si="10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9"/>
        <v/>
      </c>
      <c r="I171" s="47" t="str">
        <f t="shared" si="8"/>
        <v/>
      </c>
      <c r="J171" s="37" t="str">
        <f>IF(A171="","",COUNTIF('Consolidated Income Statement_Y'!$C$7:$V$7,Three_Rivers_Inc!D171)&gt;0)</f>
        <v/>
      </c>
      <c r="K171" s="38">
        <f t="shared" si="10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9"/>
        <v/>
      </c>
      <c r="I172" s="47" t="str">
        <f t="shared" si="8"/>
        <v/>
      </c>
      <c r="J172" s="37" t="str">
        <f>IF(A172="","",COUNTIF('Consolidated Income Statement_Y'!$C$7:$V$7,Three_Rivers_Inc!D172)&gt;0)</f>
        <v/>
      </c>
      <c r="K172" s="38">
        <f t="shared" si="10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9"/>
        <v/>
      </c>
      <c r="I173" s="47" t="str">
        <f t="shared" si="8"/>
        <v/>
      </c>
      <c r="J173" s="37" t="str">
        <f>IF(A173="","",COUNTIF('Consolidated Income Statement_Y'!$C$7:$V$7,Three_Rivers_Inc!D173)&gt;0)</f>
        <v/>
      </c>
      <c r="K173" s="38">
        <f t="shared" si="10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9"/>
        <v/>
      </c>
      <c r="I174" s="47" t="str">
        <f t="shared" si="8"/>
        <v/>
      </c>
      <c r="J174" s="37" t="str">
        <f>IF(A174="","",COUNTIF('Consolidated Income Statement_Y'!$C$7:$V$7,Three_Rivers_Inc!D174)&gt;0)</f>
        <v/>
      </c>
      <c r="K174" s="38">
        <f t="shared" si="10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9"/>
        <v/>
      </c>
      <c r="I175" s="47" t="str">
        <f t="shared" si="8"/>
        <v/>
      </c>
      <c r="J175" s="37" t="str">
        <f>IF(A175="","",COUNTIF('Consolidated Income Statement_Y'!$C$7:$V$7,Three_Rivers_Inc!D175)&gt;0)</f>
        <v/>
      </c>
      <c r="K175" s="38">
        <f t="shared" si="10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9"/>
        <v/>
      </c>
      <c r="I176" s="47" t="str">
        <f t="shared" si="8"/>
        <v/>
      </c>
      <c r="J176" s="37" t="str">
        <f>IF(A176="","",COUNTIF('Consolidated Income Statement_Y'!$C$7:$V$7,Three_Rivers_Inc!D176)&gt;0)</f>
        <v/>
      </c>
      <c r="K176" s="38">
        <f t="shared" si="10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9"/>
        <v/>
      </c>
      <c r="I177" s="47" t="str">
        <f t="shared" si="8"/>
        <v/>
      </c>
      <c r="J177" s="37" t="str">
        <f>IF(A177="","",COUNTIF('Consolidated Income Statement_Y'!$C$7:$V$7,Three_Rivers_Inc!D177)&gt;0)</f>
        <v/>
      </c>
      <c r="K177" s="38">
        <f t="shared" si="10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9"/>
        <v/>
      </c>
      <c r="I178" s="47" t="str">
        <f t="shared" si="8"/>
        <v/>
      </c>
      <c r="J178" s="37" t="str">
        <f>IF(A178="","",COUNTIF('Consolidated Income Statement_Y'!$C$7:$V$7,Three_Rivers_Inc!D178)&gt;0)</f>
        <v/>
      </c>
      <c r="K178" s="38">
        <f t="shared" si="10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9"/>
        <v/>
      </c>
      <c r="I179" s="47" t="str">
        <f t="shared" si="8"/>
        <v/>
      </c>
      <c r="J179" s="37" t="str">
        <f>IF(A179="","",COUNTIF('Consolidated Income Statement_Y'!$C$7:$V$7,Three_Rivers_Inc!D179)&gt;0)</f>
        <v/>
      </c>
      <c r="K179" s="38">
        <f t="shared" si="10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9"/>
        <v/>
      </c>
      <c r="I180" s="47" t="str">
        <f t="shared" si="8"/>
        <v/>
      </c>
      <c r="J180" s="37" t="str">
        <f>IF(A180="","",COUNTIF('Consolidated Income Statement_Y'!$C$7:$V$7,Three_Rivers_Inc!D180)&gt;0)</f>
        <v/>
      </c>
      <c r="K180" s="38">
        <f t="shared" si="10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9"/>
        <v/>
      </c>
      <c r="I181" s="47" t="str">
        <f t="shared" si="8"/>
        <v/>
      </c>
      <c r="J181" s="37" t="str">
        <f>IF(A181="","",COUNTIF('Consolidated Income Statement_Y'!$C$7:$V$7,Three_Rivers_Inc!D181)&gt;0)</f>
        <v/>
      </c>
      <c r="K181" s="38">
        <f t="shared" si="10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9"/>
        <v/>
      </c>
      <c r="I182" s="47" t="str">
        <f t="shared" si="8"/>
        <v/>
      </c>
      <c r="J182" s="37" t="str">
        <f>IF(A182="","",COUNTIF('Consolidated Income Statement_Y'!$C$7:$V$7,Three_Rivers_Inc!D182)&gt;0)</f>
        <v/>
      </c>
      <c r="K182" s="38">
        <f t="shared" si="10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9"/>
        <v/>
      </c>
      <c r="I183" s="47" t="str">
        <f t="shared" si="8"/>
        <v/>
      </c>
      <c r="J183" s="37" t="str">
        <f>IF(A183="","",COUNTIF('Consolidated Income Statement_Y'!$C$7:$V$7,Three_Rivers_Inc!D183)&gt;0)</f>
        <v/>
      </c>
      <c r="K183" s="38">
        <f t="shared" si="10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9"/>
        <v/>
      </c>
      <c r="I184" s="47" t="str">
        <f t="shared" si="8"/>
        <v/>
      </c>
      <c r="J184" s="37" t="str">
        <f>IF(A184="","",COUNTIF('Consolidated Income Statement_Y'!$C$7:$V$7,Three_Rivers_Inc!D184)&gt;0)</f>
        <v/>
      </c>
      <c r="K184" s="38">
        <f t="shared" si="10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9"/>
        <v/>
      </c>
      <c r="I185" s="47" t="str">
        <f t="shared" si="8"/>
        <v/>
      </c>
      <c r="J185" s="37" t="str">
        <f>IF(A185="","",COUNTIF('Consolidated Income Statement_Y'!$C$7:$V$7,Three_Rivers_Inc!D185)&gt;0)</f>
        <v/>
      </c>
      <c r="K185" s="38">
        <f t="shared" si="10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9"/>
        <v/>
      </c>
      <c r="I186" s="47" t="str">
        <f t="shared" si="8"/>
        <v/>
      </c>
      <c r="J186" s="37" t="str">
        <f>IF(A186="","",COUNTIF('Consolidated Income Statement_Y'!$C$7:$V$7,Three_Rivers_Inc!D186)&gt;0)</f>
        <v/>
      </c>
      <c r="K186" s="38">
        <f t="shared" si="10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9"/>
        <v/>
      </c>
      <c r="I187" s="47" t="str">
        <f t="shared" si="8"/>
        <v/>
      </c>
      <c r="J187" s="37" t="str">
        <f>IF(A187="","",COUNTIF('Consolidated Income Statement_Y'!$C$7:$V$7,Three_Rivers_Inc!D187)&gt;0)</f>
        <v/>
      </c>
      <c r="K187" s="38">
        <f t="shared" si="10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9"/>
        <v/>
      </c>
      <c r="I188" s="47" t="str">
        <f t="shared" si="8"/>
        <v/>
      </c>
      <c r="J188" s="37" t="str">
        <f>IF(A188="","",COUNTIF('Consolidated Income Statement_Y'!$C$7:$V$7,Three_Rivers_Inc!D188)&gt;0)</f>
        <v/>
      </c>
      <c r="K188" s="38">
        <f t="shared" si="10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9"/>
        <v/>
      </c>
      <c r="I189" s="47" t="str">
        <f t="shared" si="8"/>
        <v/>
      </c>
      <c r="J189" s="37" t="str">
        <f>IF(A189="","",COUNTIF('Consolidated Income Statement_Y'!$C$7:$V$7,Three_Rivers_Inc!D189)&gt;0)</f>
        <v/>
      </c>
      <c r="K189" s="38">
        <f t="shared" si="10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9"/>
        <v/>
      </c>
      <c r="I190" s="47" t="str">
        <f t="shared" si="8"/>
        <v/>
      </c>
      <c r="J190" s="37" t="str">
        <f>IF(A190="","",COUNTIF('Consolidated Income Statement_Y'!$C$7:$V$7,Three_Rivers_Inc!D190)&gt;0)</f>
        <v/>
      </c>
      <c r="K190" s="38">
        <f t="shared" si="10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9"/>
        <v/>
      </c>
      <c r="I191" s="47" t="str">
        <f t="shared" si="8"/>
        <v/>
      </c>
      <c r="J191" s="37" t="str">
        <f>IF(A191="","",COUNTIF('Consolidated Income Statement_Y'!$C$7:$V$7,Three_Rivers_Inc!D191)&gt;0)</f>
        <v/>
      </c>
      <c r="K191" s="38">
        <f t="shared" si="10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9"/>
        <v/>
      </c>
      <c r="I192" s="47" t="str">
        <f t="shared" si="8"/>
        <v/>
      </c>
      <c r="J192" s="37" t="str">
        <f>IF(A192="","",COUNTIF('Consolidated Income Statement_Y'!$C$7:$V$7,Three_Rivers_Inc!D192)&gt;0)</f>
        <v/>
      </c>
      <c r="K192" s="38">
        <f t="shared" si="10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9"/>
        <v/>
      </c>
      <c r="I193" s="47" t="str">
        <f t="shared" si="8"/>
        <v/>
      </c>
      <c r="J193" s="37" t="str">
        <f>IF(A193="","",COUNTIF('Consolidated Income Statement_Y'!$C$7:$V$7,Three_Rivers_Inc!D193)&gt;0)</f>
        <v/>
      </c>
      <c r="K193" s="38">
        <f t="shared" si="10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9"/>
        <v/>
      </c>
      <c r="I194" s="47" t="str">
        <f t="shared" si="8"/>
        <v/>
      </c>
      <c r="J194" s="37" t="str">
        <f>IF(A194="","",COUNTIF('Consolidated Income Statement_Y'!$C$7:$V$7,Three_Rivers_Inc!D194)&gt;0)</f>
        <v/>
      </c>
      <c r="K194" s="38">
        <f t="shared" si="10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si="9"/>
        <v/>
      </c>
      <c r="I195" s="47" t="str">
        <f t="shared" ref="I195:I258" si="11">IF(H195="","","Q"&amp;ROUNDUP(MONTH(H195)/3,0))</f>
        <v/>
      </c>
      <c r="J195" s="37" t="str">
        <f>IF(A195="","",COUNTIF('Consolidated Income Statement_Y'!$C$7:$V$7,Three_Rivers_Inc!D195)&gt;0)</f>
        <v/>
      </c>
      <c r="K195" s="38">
        <f t="shared" si="10"/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1"/>
        <v/>
      </c>
      <c r="J196" s="37" t="str">
        <f>IF(A196="","",COUNTIF('Consolidated Income Statement_Y'!$C$7:$V$7,Three_Rivers_Inc!D196)&gt;0)</f>
        <v/>
      </c>
      <c r="K196" s="38">
        <f t="shared" si="10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1"/>
        <v/>
      </c>
      <c r="J197" s="37" t="str">
        <f>IF(A197="","",COUNTIF('Consolidated Income Statement_Y'!$C$7:$V$7,Three_Rivers_Inc!D197)&gt;0)</f>
        <v/>
      </c>
      <c r="K197" s="38">
        <f t="shared" si="10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ref="H198:H261" si="12">IF(E198="","",EOMONTH(E198,0))</f>
        <v/>
      </c>
      <c r="I198" s="47" t="str">
        <f t="shared" si="11"/>
        <v/>
      </c>
      <c r="J198" s="37" t="str">
        <f>IF(A198="","",COUNTIF('Consolidated Income Statement_Y'!$C$7:$V$7,Three_Rivers_Inc!D198)&gt;0)</f>
        <v/>
      </c>
      <c r="K198" s="38">
        <f t="shared" ref="K198:K261" si="13">F198-G198</f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12"/>
        <v/>
      </c>
      <c r="I199" s="47" t="str">
        <f t="shared" si="11"/>
        <v/>
      </c>
      <c r="J199" s="37" t="str">
        <f>IF(A199="","",COUNTIF('Consolidated Income Statement_Y'!$C$7:$V$7,Three_Rivers_Inc!D199)&gt;0)</f>
        <v/>
      </c>
      <c r="K199" s="38">
        <f t="shared" si="13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12"/>
        <v/>
      </c>
      <c r="I200" s="47" t="str">
        <f t="shared" si="11"/>
        <v/>
      </c>
      <c r="J200" s="37" t="str">
        <f>IF(A200="","",COUNTIF('Consolidated Income Statement_Y'!$C$7:$V$7,Three_Rivers_Inc!D200)&gt;0)</f>
        <v/>
      </c>
      <c r="K200" s="38">
        <f t="shared" si="13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12"/>
        <v/>
      </c>
      <c r="I201" s="47" t="str">
        <f t="shared" si="11"/>
        <v/>
      </c>
      <c r="J201" s="37" t="str">
        <f>IF(A201="","",COUNTIF('Consolidated Income Statement_Y'!$C$7:$V$7,Three_Rivers_Inc!D201)&gt;0)</f>
        <v/>
      </c>
      <c r="K201" s="38">
        <f t="shared" si="13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12"/>
        <v/>
      </c>
      <c r="I202" s="47" t="str">
        <f t="shared" si="11"/>
        <v/>
      </c>
      <c r="J202" s="37" t="str">
        <f>IF(A202="","",COUNTIF('Consolidated Income Statement_Y'!$C$7:$V$7,Three_Rivers_Inc!D202)&gt;0)</f>
        <v/>
      </c>
      <c r="K202" s="38">
        <f t="shared" si="13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12"/>
        <v/>
      </c>
      <c r="I203" s="47" t="str">
        <f t="shared" si="11"/>
        <v/>
      </c>
      <c r="J203" s="37" t="str">
        <f>IF(A203="","",COUNTIF('Consolidated Income Statement_Y'!$C$7:$V$7,Three_Rivers_Inc!D203)&gt;0)</f>
        <v/>
      </c>
      <c r="K203" s="38">
        <f t="shared" si="13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12"/>
        <v/>
      </c>
      <c r="I204" s="47" t="str">
        <f t="shared" si="11"/>
        <v/>
      </c>
      <c r="J204" s="37" t="str">
        <f>IF(A204="","",COUNTIF('Consolidated Income Statement_Y'!$C$7:$V$7,Three_Rivers_Inc!D204)&gt;0)</f>
        <v/>
      </c>
      <c r="K204" s="38">
        <f t="shared" si="13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12"/>
        <v/>
      </c>
      <c r="I205" s="47" t="str">
        <f t="shared" si="11"/>
        <v/>
      </c>
      <c r="J205" s="37" t="str">
        <f>IF(A205="","",COUNTIF('Consolidated Income Statement_Y'!$C$7:$V$7,Three_Rivers_Inc!D205)&gt;0)</f>
        <v/>
      </c>
      <c r="K205" s="38">
        <f t="shared" si="13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12"/>
        <v/>
      </c>
      <c r="I206" s="47" t="str">
        <f t="shared" si="11"/>
        <v/>
      </c>
      <c r="J206" s="37" t="str">
        <f>IF(A206="","",COUNTIF('Consolidated Income Statement_Y'!$C$7:$V$7,Three_Rivers_Inc!D206)&gt;0)</f>
        <v/>
      </c>
      <c r="K206" s="38">
        <f t="shared" si="13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12"/>
        <v/>
      </c>
      <c r="I207" s="47" t="str">
        <f t="shared" si="11"/>
        <v/>
      </c>
      <c r="J207" s="37" t="str">
        <f>IF(A207="","",COUNTIF('Consolidated Income Statement_Y'!$C$7:$V$7,Three_Rivers_Inc!D207)&gt;0)</f>
        <v/>
      </c>
      <c r="K207" s="38">
        <f t="shared" si="13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12"/>
        <v/>
      </c>
      <c r="I208" s="47" t="str">
        <f t="shared" si="11"/>
        <v/>
      </c>
      <c r="J208" s="37" t="str">
        <f>IF(A208="","",COUNTIF('Consolidated Income Statement_Y'!$C$7:$V$7,Three_Rivers_Inc!D208)&gt;0)</f>
        <v/>
      </c>
      <c r="K208" s="38">
        <f t="shared" si="13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12"/>
        <v/>
      </c>
      <c r="I209" s="47" t="str">
        <f t="shared" si="11"/>
        <v/>
      </c>
      <c r="J209" s="37" t="str">
        <f>IF(A209="","",COUNTIF('Consolidated Income Statement_Y'!$C$7:$V$7,Three_Rivers_Inc!D209)&gt;0)</f>
        <v/>
      </c>
      <c r="K209" s="38">
        <f t="shared" si="13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12"/>
        <v/>
      </c>
      <c r="I210" s="47" t="str">
        <f t="shared" si="11"/>
        <v/>
      </c>
      <c r="J210" s="37" t="str">
        <f>IF(A210="","",COUNTIF('Consolidated Income Statement_Y'!$C$7:$V$7,Three_Rivers_Inc!D210)&gt;0)</f>
        <v/>
      </c>
      <c r="K210" s="38">
        <f t="shared" si="13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12"/>
        <v/>
      </c>
      <c r="I211" s="47" t="str">
        <f t="shared" si="11"/>
        <v/>
      </c>
      <c r="J211" s="37" t="str">
        <f>IF(A211="","",COUNTIF('Consolidated Income Statement_Y'!$C$7:$V$7,Three_Rivers_Inc!D211)&gt;0)</f>
        <v/>
      </c>
      <c r="K211" s="38">
        <f t="shared" si="13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12"/>
        <v/>
      </c>
      <c r="I212" s="47" t="str">
        <f t="shared" si="11"/>
        <v/>
      </c>
      <c r="J212" s="37" t="str">
        <f>IF(A212="","",COUNTIF('Consolidated Income Statement_Y'!$C$7:$V$7,Three_Rivers_Inc!D212)&gt;0)</f>
        <v/>
      </c>
      <c r="K212" s="38">
        <f t="shared" si="13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12"/>
        <v/>
      </c>
      <c r="I213" s="47" t="str">
        <f t="shared" si="11"/>
        <v/>
      </c>
      <c r="J213" s="37" t="str">
        <f>IF(A213="","",COUNTIF('Consolidated Income Statement_Y'!$C$7:$V$7,Three_Rivers_Inc!D213)&gt;0)</f>
        <v/>
      </c>
      <c r="K213" s="38">
        <f t="shared" si="13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12"/>
        <v/>
      </c>
      <c r="I214" s="47" t="str">
        <f t="shared" si="11"/>
        <v/>
      </c>
      <c r="J214" s="37" t="str">
        <f>IF(A214="","",COUNTIF('Consolidated Income Statement_Y'!$C$7:$V$7,Three_Rivers_Inc!D214)&gt;0)</f>
        <v/>
      </c>
      <c r="K214" s="38">
        <f t="shared" si="13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12"/>
        <v/>
      </c>
      <c r="I215" s="47" t="str">
        <f t="shared" si="11"/>
        <v/>
      </c>
      <c r="J215" s="37" t="str">
        <f>IF(A215="","",COUNTIF('Consolidated Income Statement_Y'!$C$7:$V$7,Three_Rivers_Inc!D215)&gt;0)</f>
        <v/>
      </c>
      <c r="K215" s="38">
        <f t="shared" si="13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12"/>
        <v/>
      </c>
      <c r="I216" s="47" t="str">
        <f t="shared" si="11"/>
        <v/>
      </c>
      <c r="J216" s="37" t="str">
        <f>IF(A216="","",COUNTIF('Consolidated Income Statement_Y'!$C$7:$V$7,Three_Rivers_Inc!D216)&gt;0)</f>
        <v/>
      </c>
      <c r="K216" s="38">
        <f t="shared" si="13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12"/>
        <v/>
      </c>
      <c r="I217" s="47" t="str">
        <f t="shared" si="11"/>
        <v/>
      </c>
      <c r="J217" s="37" t="str">
        <f>IF(A217="","",COUNTIF('Consolidated Income Statement_Y'!$C$7:$V$7,Three_Rivers_Inc!D217)&gt;0)</f>
        <v/>
      </c>
      <c r="K217" s="38">
        <f t="shared" si="13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12"/>
        <v/>
      </c>
      <c r="I218" s="47" t="str">
        <f t="shared" si="11"/>
        <v/>
      </c>
      <c r="J218" s="37" t="str">
        <f>IF(A218="","",COUNTIF('Consolidated Income Statement_Y'!$C$7:$V$7,Three_Rivers_Inc!D218)&gt;0)</f>
        <v/>
      </c>
      <c r="K218" s="38">
        <f t="shared" si="13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12"/>
        <v/>
      </c>
      <c r="I219" s="47" t="str">
        <f t="shared" si="11"/>
        <v/>
      </c>
      <c r="J219" s="37" t="str">
        <f>IF(A219="","",COUNTIF('Consolidated Income Statement_Y'!$C$7:$V$7,Three_Rivers_Inc!D219)&gt;0)</f>
        <v/>
      </c>
      <c r="K219" s="38">
        <f t="shared" si="13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12"/>
        <v/>
      </c>
      <c r="I220" s="47" t="str">
        <f t="shared" si="11"/>
        <v/>
      </c>
      <c r="J220" s="37" t="str">
        <f>IF(A220="","",COUNTIF('Consolidated Income Statement_Y'!$C$7:$V$7,Three_Rivers_Inc!D220)&gt;0)</f>
        <v/>
      </c>
      <c r="K220" s="38">
        <f t="shared" si="13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12"/>
        <v/>
      </c>
      <c r="I221" s="47" t="str">
        <f t="shared" si="11"/>
        <v/>
      </c>
      <c r="J221" s="37" t="str">
        <f>IF(A221="","",COUNTIF('Consolidated Income Statement_Y'!$C$7:$V$7,Three_Rivers_Inc!D221)&gt;0)</f>
        <v/>
      </c>
      <c r="K221" s="38">
        <f t="shared" si="13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12"/>
        <v/>
      </c>
      <c r="I222" s="47" t="str">
        <f t="shared" si="11"/>
        <v/>
      </c>
      <c r="J222" s="37" t="str">
        <f>IF(A222="","",COUNTIF('Consolidated Income Statement_Y'!$C$7:$V$7,Three_Rivers_Inc!D222)&gt;0)</f>
        <v/>
      </c>
      <c r="K222" s="38">
        <f t="shared" si="13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12"/>
        <v/>
      </c>
      <c r="I223" s="47" t="str">
        <f t="shared" si="11"/>
        <v/>
      </c>
      <c r="J223" s="37" t="str">
        <f>IF(A223="","",COUNTIF('Consolidated Income Statement_Y'!$C$7:$V$7,Three_Rivers_Inc!D223)&gt;0)</f>
        <v/>
      </c>
      <c r="K223" s="38">
        <f t="shared" si="13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12"/>
        <v/>
      </c>
      <c r="I224" s="47" t="str">
        <f t="shared" si="11"/>
        <v/>
      </c>
      <c r="J224" s="37" t="str">
        <f>IF(A224="","",COUNTIF('Consolidated Income Statement_Y'!$C$7:$V$7,Three_Rivers_Inc!D224)&gt;0)</f>
        <v/>
      </c>
      <c r="K224" s="38">
        <f t="shared" si="13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12"/>
        <v/>
      </c>
      <c r="I225" s="47" t="str">
        <f t="shared" si="11"/>
        <v/>
      </c>
      <c r="J225" s="37" t="str">
        <f>IF(A225="","",COUNTIF('Consolidated Income Statement_Y'!$C$7:$V$7,Three_Rivers_Inc!D225)&gt;0)</f>
        <v/>
      </c>
      <c r="K225" s="38">
        <f t="shared" si="13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12"/>
        <v/>
      </c>
      <c r="I226" s="47" t="str">
        <f t="shared" si="11"/>
        <v/>
      </c>
      <c r="J226" s="37" t="str">
        <f>IF(A226="","",COUNTIF('Consolidated Income Statement_Y'!$C$7:$V$7,Three_Rivers_Inc!D226)&gt;0)</f>
        <v/>
      </c>
      <c r="K226" s="38">
        <f t="shared" si="13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12"/>
        <v/>
      </c>
      <c r="I227" s="47" t="str">
        <f t="shared" si="11"/>
        <v/>
      </c>
      <c r="J227" s="37" t="str">
        <f>IF(A227="","",COUNTIF('Consolidated Income Statement_Y'!$C$7:$V$7,Three_Rivers_Inc!D227)&gt;0)</f>
        <v/>
      </c>
      <c r="K227" s="38">
        <f t="shared" si="13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12"/>
        <v/>
      </c>
      <c r="I228" s="47" t="str">
        <f t="shared" si="11"/>
        <v/>
      </c>
      <c r="J228" s="37" t="str">
        <f>IF(A228="","",COUNTIF('Consolidated Income Statement_Y'!$C$7:$V$7,Three_Rivers_Inc!D228)&gt;0)</f>
        <v/>
      </c>
      <c r="K228" s="38">
        <f t="shared" si="13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12"/>
        <v/>
      </c>
      <c r="I229" s="47" t="str">
        <f t="shared" si="11"/>
        <v/>
      </c>
      <c r="J229" s="37" t="str">
        <f>IF(A229="","",COUNTIF('Consolidated Income Statement_Y'!$C$7:$V$7,Three_Rivers_Inc!D229)&gt;0)</f>
        <v/>
      </c>
      <c r="K229" s="38">
        <f t="shared" si="13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12"/>
        <v/>
      </c>
      <c r="I230" s="47" t="str">
        <f t="shared" si="11"/>
        <v/>
      </c>
      <c r="J230" s="37" t="str">
        <f>IF(A230="","",COUNTIF('Consolidated Income Statement_Y'!$C$7:$V$7,Three_Rivers_Inc!D230)&gt;0)</f>
        <v/>
      </c>
      <c r="K230" s="38">
        <f t="shared" si="13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12"/>
        <v/>
      </c>
      <c r="I231" s="47" t="str">
        <f t="shared" si="11"/>
        <v/>
      </c>
      <c r="J231" s="37" t="str">
        <f>IF(A231="","",COUNTIF('Consolidated Income Statement_Y'!$C$7:$V$7,Three_Rivers_Inc!D231)&gt;0)</f>
        <v/>
      </c>
      <c r="K231" s="38">
        <f t="shared" si="13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12"/>
        <v/>
      </c>
      <c r="I232" s="47" t="str">
        <f t="shared" si="11"/>
        <v/>
      </c>
      <c r="J232" s="37" t="str">
        <f>IF(A232="","",COUNTIF('Consolidated Income Statement_Y'!$C$7:$V$7,Three_Rivers_Inc!D232)&gt;0)</f>
        <v/>
      </c>
      <c r="K232" s="38">
        <f t="shared" si="13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12"/>
        <v/>
      </c>
      <c r="I233" s="47" t="str">
        <f t="shared" si="11"/>
        <v/>
      </c>
      <c r="J233" s="37" t="str">
        <f>IF(A233="","",COUNTIF('Consolidated Income Statement_Y'!$C$7:$V$7,Three_Rivers_Inc!D233)&gt;0)</f>
        <v/>
      </c>
      <c r="K233" s="38">
        <f t="shared" si="13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12"/>
        <v/>
      </c>
      <c r="I234" s="47" t="str">
        <f t="shared" si="11"/>
        <v/>
      </c>
      <c r="J234" s="37" t="str">
        <f>IF(A234="","",COUNTIF('Consolidated Income Statement_Y'!$C$7:$V$7,Three_Rivers_Inc!D234)&gt;0)</f>
        <v/>
      </c>
      <c r="K234" s="38">
        <f t="shared" si="13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12"/>
        <v/>
      </c>
      <c r="I235" s="47" t="str">
        <f t="shared" si="11"/>
        <v/>
      </c>
      <c r="J235" s="37" t="str">
        <f>IF(A235="","",COUNTIF('Consolidated Income Statement_Y'!$C$7:$V$7,Three_Rivers_Inc!D235)&gt;0)</f>
        <v/>
      </c>
      <c r="K235" s="38">
        <f t="shared" si="13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12"/>
        <v/>
      </c>
      <c r="I236" s="47" t="str">
        <f t="shared" si="11"/>
        <v/>
      </c>
      <c r="J236" s="37" t="str">
        <f>IF(A236="","",COUNTIF('Consolidated Income Statement_Y'!$C$7:$V$7,Three_Rivers_Inc!D236)&gt;0)</f>
        <v/>
      </c>
      <c r="K236" s="38">
        <f t="shared" si="13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12"/>
        <v/>
      </c>
      <c r="I237" s="47" t="str">
        <f t="shared" si="11"/>
        <v/>
      </c>
      <c r="J237" s="37" t="str">
        <f>IF(A237="","",COUNTIF('Consolidated Income Statement_Y'!$C$7:$V$7,Three_Rivers_Inc!D237)&gt;0)</f>
        <v/>
      </c>
      <c r="K237" s="38">
        <f t="shared" si="13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12"/>
        <v/>
      </c>
      <c r="I238" s="47" t="str">
        <f t="shared" si="11"/>
        <v/>
      </c>
      <c r="J238" s="37" t="str">
        <f>IF(A238="","",COUNTIF('Consolidated Income Statement_Y'!$C$7:$V$7,Three_Rivers_Inc!D238)&gt;0)</f>
        <v/>
      </c>
      <c r="K238" s="38">
        <f t="shared" si="13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12"/>
        <v/>
      </c>
      <c r="I239" s="47" t="str">
        <f t="shared" si="11"/>
        <v/>
      </c>
      <c r="J239" s="37" t="str">
        <f>IF(A239="","",COUNTIF('Consolidated Income Statement_Y'!$C$7:$V$7,Three_Rivers_Inc!D239)&gt;0)</f>
        <v/>
      </c>
      <c r="K239" s="38">
        <f t="shared" si="13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12"/>
        <v/>
      </c>
      <c r="I240" s="47" t="str">
        <f t="shared" si="11"/>
        <v/>
      </c>
      <c r="J240" s="37" t="str">
        <f>IF(A240="","",COUNTIF('Consolidated Income Statement_Y'!$C$7:$V$7,Three_Rivers_Inc!D240)&gt;0)</f>
        <v/>
      </c>
      <c r="K240" s="38">
        <f t="shared" si="13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12"/>
        <v/>
      </c>
      <c r="I241" s="47" t="str">
        <f t="shared" si="11"/>
        <v/>
      </c>
      <c r="J241" s="37" t="str">
        <f>IF(A241="","",COUNTIF('Consolidated Income Statement_Y'!$C$7:$V$7,Three_Rivers_Inc!D241)&gt;0)</f>
        <v/>
      </c>
      <c r="K241" s="38">
        <f t="shared" si="13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12"/>
        <v/>
      </c>
      <c r="I242" s="47" t="str">
        <f t="shared" si="11"/>
        <v/>
      </c>
      <c r="J242" s="37" t="str">
        <f>IF(A242="","",COUNTIF('Consolidated Income Statement_Y'!$C$7:$V$7,Three_Rivers_Inc!D242)&gt;0)</f>
        <v/>
      </c>
      <c r="K242" s="38">
        <f t="shared" si="13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12"/>
        <v/>
      </c>
      <c r="I243" s="47" t="str">
        <f t="shared" si="11"/>
        <v/>
      </c>
      <c r="J243" s="37" t="str">
        <f>IF(A243="","",COUNTIF('Consolidated Income Statement_Y'!$C$7:$V$7,Three_Rivers_Inc!D243)&gt;0)</f>
        <v/>
      </c>
      <c r="K243" s="38">
        <f t="shared" si="13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12"/>
        <v/>
      </c>
      <c r="I244" s="47" t="str">
        <f t="shared" si="11"/>
        <v/>
      </c>
      <c r="J244" s="37" t="str">
        <f>IF(A244="","",COUNTIF('Consolidated Income Statement_Y'!$C$7:$V$7,Three_Rivers_Inc!D244)&gt;0)</f>
        <v/>
      </c>
      <c r="K244" s="38">
        <f t="shared" si="13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12"/>
        <v/>
      </c>
      <c r="I245" s="47" t="str">
        <f t="shared" si="11"/>
        <v/>
      </c>
      <c r="J245" s="37" t="str">
        <f>IF(A245="","",COUNTIF('Consolidated Income Statement_Y'!$C$7:$V$7,Three_Rivers_Inc!D245)&gt;0)</f>
        <v/>
      </c>
      <c r="K245" s="38">
        <f t="shared" si="13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12"/>
        <v/>
      </c>
      <c r="I246" s="47" t="str">
        <f t="shared" si="11"/>
        <v/>
      </c>
      <c r="J246" s="37" t="str">
        <f>IF(A246="","",COUNTIF('Consolidated Income Statement_Y'!$C$7:$V$7,Three_Rivers_Inc!D246)&gt;0)</f>
        <v/>
      </c>
      <c r="K246" s="38">
        <f t="shared" si="13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12"/>
        <v/>
      </c>
      <c r="I247" s="47" t="str">
        <f t="shared" si="11"/>
        <v/>
      </c>
      <c r="J247" s="37" t="str">
        <f>IF(A247="","",COUNTIF('Consolidated Income Statement_Y'!$C$7:$V$7,Three_Rivers_Inc!D247)&gt;0)</f>
        <v/>
      </c>
      <c r="K247" s="38">
        <f t="shared" si="13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12"/>
        <v/>
      </c>
      <c r="I248" s="47" t="str">
        <f t="shared" si="11"/>
        <v/>
      </c>
      <c r="J248" s="37" t="str">
        <f>IF(A248="","",COUNTIF('Consolidated Income Statement_Y'!$C$7:$V$7,Three_Rivers_Inc!D248)&gt;0)</f>
        <v/>
      </c>
      <c r="K248" s="38">
        <f t="shared" si="13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12"/>
        <v/>
      </c>
      <c r="I249" s="47" t="str">
        <f t="shared" si="11"/>
        <v/>
      </c>
      <c r="J249" s="37" t="str">
        <f>IF(A249="","",COUNTIF('Consolidated Income Statement_Y'!$C$7:$V$7,Three_Rivers_Inc!D249)&gt;0)</f>
        <v/>
      </c>
      <c r="K249" s="38">
        <f t="shared" si="13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12"/>
        <v/>
      </c>
      <c r="I250" s="47" t="str">
        <f t="shared" si="11"/>
        <v/>
      </c>
      <c r="J250" s="37" t="str">
        <f>IF(A250="","",COUNTIF('Consolidated Income Statement_Y'!$C$7:$V$7,Three_Rivers_Inc!D250)&gt;0)</f>
        <v/>
      </c>
      <c r="K250" s="38">
        <f t="shared" si="13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12"/>
        <v/>
      </c>
      <c r="I251" s="47" t="str">
        <f t="shared" si="11"/>
        <v/>
      </c>
      <c r="J251" s="37" t="str">
        <f>IF(A251="","",COUNTIF('Consolidated Income Statement_Y'!$C$7:$V$7,Three_Rivers_Inc!D251)&gt;0)</f>
        <v/>
      </c>
      <c r="K251" s="38">
        <f t="shared" si="13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12"/>
        <v/>
      </c>
      <c r="I252" s="47" t="str">
        <f t="shared" si="11"/>
        <v/>
      </c>
      <c r="J252" s="37" t="str">
        <f>IF(A252="","",COUNTIF('Consolidated Income Statement_Y'!$C$7:$V$7,Three_Rivers_Inc!D252)&gt;0)</f>
        <v/>
      </c>
      <c r="K252" s="38">
        <f t="shared" si="13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12"/>
        <v/>
      </c>
      <c r="I253" s="47" t="str">
        <f t="shared" si="11"/>
        <v/>
      </c>
      <c r="J253" s="37" t="str">
        <f>IF(A253="","",COUNTIF('Consolidated Income Statement_Y'!$C$7:$V$7,Three_Rivers_Inc!D253)&gt;0)</f>
        <v/>
      </c>
      <c r="K253" s="38">
        <f t="shared" si="13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12"/>
        <v/>
      </c>
      <c r="I254" s="47" t="str">
        <f t="shared" si="11"/>
        <v/>
      </c>
      <c r="J254" s="37" t="str">
        <f>IF(A254="","",COUNTIF('Consolidated Income Statement_Y'!$C$7:$V$7,Three_Rivers_Inc!D254)&gt;0)</f>
        <v/>
      </c>
      <c r="K254" s="38">
        <f t="shared" si="13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12"/>
        <v/>
      </c>
      <c r="I255" s="47" t="str">
        <f t="shared" si="11"/>
        <v/>
      </c>
      <c r="J255" s="37" t="str">
        <f>IF(A255="","",COUNTIF('Consolidated Income Statement_Y'!$C$7:$V$7,Three_Rivers_Inc!D255)&gt;0)</f>
        <v/>
      </c>
      <c r="K255" s="38">
        <f t="shared" si="13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12"/>
        <v/>
      </c>
      <c r="I256" s="47" t="str">
        <f t="shared" si="11"/>
        <v/>
      </c>
      <c r="J256" s="37" t="str">
        <f>IF(A256="","",COUNTIF('Consolidated Income Statement_Y'!$C$7:$V$7,Three_Rivers_Inc!D256)&gt;0)</f>
        <v/>
      </c>
      <c r="K256" s="38">
        <f t="shared" si="13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12"/>
        <v/>
      </c>
      <c r="I257" s="47" t="str">
        <f t="shared" si="11"/>
        <v/>
      </c>
      <c r="J257" s="37" t="str">
        <f>IF(A257="","",COUNTIF('Consolidated Income Statement_Y'!$C$7:$V$7,Three_Rivers_Inc!D257)&gt;0)</f>
        <v/>
      </c>
      <c r="K257" s="38">
        <f t="shared" si="13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12"/>
        <v/>
      </c>
      <c r="I258" s="47" t="str">
        <f t="shared" si="11"/>
        <v/>
      </c>
      <c r="J258" s="37" t="str">
        <f>IF(A258="","",COUNTIF('Consolidated Income Statement_Y'!$C$7:$V$7,Three_Rivers_Inc!D258)&gt;0)</f>
        <v/>
      </c>
      <c r="K258" s="38">
        <f t="shared" si="13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si="12"/>
        <v/>
      </c>
      <c r="I259" s="47" t="str">
        <f t="shared" ref="I259:I322" si="14">IF(H259="","","Q"&amp;ROUNDUP(MONTH(H259)/3,0))</f>
        <v/>
      </c>
      <c r="J259" s="37" t="str">
        <f>IF(A259="","",COUNTIF('Consolidated Income Statement_Y'!$C$7:$V$7,Three_Rivers_Inc!D259)&gt;0)</f>
        <v/>
      </c>
      <c r="K259" s="38">
        <f t="shared" si="13"/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4"/>
        <v/>
      </c>
      <c r="J260" s="37" t="str">
        <f>IF(A260="","",COUNTIF('Consolidated Income Statement_Y'!$C$7:$V$7,Three_Rivers_Inc!D260)&gt;0)</f>
        <v/>
      </c>
      <c r="K260" s="38">
        <f t="shared" si="13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4"/>
        <v/>
      </c>
      <c r="J261" s="37" t="str">
        <f>IF(A261="","",COUNTIF('Consolidated Income Statement_Y'!$C$7:$V$7,Three_Rivers_Inc!D261)&gt;0)</f>
        <v/>
      </c>
      <c r="K261" s="38">
        <f t="shared" si="13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ref="H262:H325" si="15">IF(E262="","",EOMONTH(E262,0))</f>
        <v/>
      </c>
      <c r="I262" s="47" t="str">
        <f t="shared" si="14"/>
        <v/>
      </c>
      <c r="J262" s="37" t="str">
        <f>IF(A262="","",COUNTIF('Consolidated Income Statement_Y'!$C$7:$V$7,Three_Rivers_Inc!D262)&gt;0)</f>
        <v/>
      </c>
      <c r="K262" s="38">
        <f t="shared" ref="K262:K325" si="16">F262-G262</f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5"/>
        <v/>
      </c>
      <c r="I263" s="47" t="str">
        <f t="shared" si="14"/>
        <v/>
      </c>
      <c r="J263" s="37" t="str">
        <f>IF(A263="","",COUNTIF('Consolidated Income Statement_Y'!$C$7:$V$7,Three_Rivers_Inc!D263)&gt;0)</f>
        <v/>
      </c>
      <c r="K263" s="38">
        <f t="shared" si="16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5"/>
        <v/>
      </c>
      <c r="I264" s="47" t="str">
        <f t="shared" si="14"/>
        <v/>
      </c>
      <c r="J264" s="37" t="str">
        <f>IF(A264="","",COUNTIF('Consolidated Income Statement_Y'!$C$7:$V$7,Three_Rivers_Inc!D264)&gt;0)</f>
        <v/>
      </c>
      <c r="K264" s="38">
        <f t="shared" si="16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5"/>
        <v/>
      </c>
      <c r="I265" s="47" t="str">
        <f t="shared" si="14"/>
        <v/>
      </c>
      <c r="J265" s="37" t="str">
        <f>IF(A265="","",COUNTIF('Consolidated Income Statement_Y'!$C$7:$V$7,Three_Rivers_Inc!D265)&gt;0)</f>
        <v/>
      </c>
      <c r="K265" s="38">
        <f t="shared" si="16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5"/>
        <v/>
      </c>
      <c r="I266" s="47" t="str">
        <f t="shared" si="14"/>
        <v/>
      </c>
      <c r="J266" s="37" t="str">
        <f>IF(A266="","",COUNTIF('Consolidated Income Statement_Y'!$C$7:$V$7,Three_Rivers_Inc!D266)&gt;0)</f>
        <v/>
      </c>
      <c r="K266" s="38">
        <f t="shared" si="16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5"/>
        <v/>
      </c>
      <c r="I267" s="47" t="str">
        <f t="shared" si="14"/>
        <v/>
      </c>
      <c r="J267" s="37" t="str">
        <f>IF(A267="","",COUNTIF('Consolidated Income Statement_Y'!$C$7:$V$7,Three_Rivers_Inc!D267)&gt;0)</f>
        <v/>
      </c>
      <c r="K267" s="38">
        <f t="shared" si="16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5"/>
        <v/>
      </c>
      <c r="I268" s="47" t="str">
        <f t="shared" si="14"/>
        <v/>
      </c>
      <c r="J268" s="37" t="str">
        <f>IF(A268="","",COUNTIF('Consolidated Income Statement_Y'!$C$7:$V$7,Three_Rivers_Inc!D268)&gt;0)</f>
        <v/>
      </c>
      <c r="K268" s="38">
        <f t="shared" si="16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5"/>
        <v/>
      </c>
      <c r="I269" s="47" t="str">
        <f t="shared" si="14"/>
        <v/>
      </c>
      <c r="J269" s="37" t="str">
        <f>IF(A269="","",COUNTIF('Consolidated Income Statement_Y'!$C$7:$V$7,Three_Rivers_Inc!D269)&gt;0)</f>
        <v/>
      </c>
      <c r="K269" s="38">
        <f t="shared" si="16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5"/>
        <v/>
      </c>
      <c r="I270" s="47" t="str">
        <f t="shared" si="14"/>
        <v/>
      </c>
      <c r="J270" s="37" t="str">
        <f>IF(A270="","",COUNTIF('Consolidated Income Statement_Y'!$C$7:$V$7,Three_Rivers_Inc!D270)&gt;0)</f>
        <v/>
      </c>
      <c r="K270" s="38">
        <f t="shared" si="16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5"/>
        <v/>
      </c>
      <c r="I271" s="47" t="str">
        <f t="shared" si="14"/>
        <v/>
      </c>
      <c r="J271" s="37" t="str">
        <f>IF(A271="","",COUNTIF('Consolidated Income Statement_Y'!$C$7:$V$7,Three_Rivers_Inc!D271)&gt;0)</f>
        <v/>
      </c>
      <c r="K271" s="38">
        <f t="shared" si="16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5"/>
        <v/>
      </c>
      <c r="I272" s="47" t="str">
        <f t="shared" si="14"/>
        <v/>
      </c>
      <c r="J272" s="37" t="str">
        <f>IF(A272="","",COUNTIF('Consolidated Income Statement_Y'!$C$7:$V$7,Three_Rivers_Inc!D272)&gt;0)</f>
        <v/>
      </c>
      <c r="K272" s="38">
        <f t="shared" si="16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5"/>
        <v/>
      </c>
      <c r="I273" s="47" t="str">
        <f t="shared" si="14"/>
        <v/>
      </c>
      <c r="J273" s="37" t="str">
        <f>IF(A273="","",COUNTIF('Consolidated Income Statement_Y'!$C$7:$V$7,Three_Rivers_Inc!D273)&gt;0)</f>
        <v/>
      </c>
      <c r="K273" s="38">
        <f t="shared" si="16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5"/>
        <v/>
      </c>
      <c r="I274" s="47" t="str">
        <f t="shared" si="14"/>
        <v/>
      </c>
      <c r="J274" s="37" t="str">
        <f>IF(A274="","",COUNTIF('Consolidated Income Statement_Y'!$C$7:$V$7,Three_Rivers_Inc!D274)&gt;0)</f>
        <v/>
      </c>
      <c r="K274" s="38">
        <f t="shared" si="16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5"/>
        <v/>
      </c>
      <c r="I275" s="47" t="str">
        <f t="shared" si="14"/>
        <v/>
      </c>
      <c r="J275" s="37" t="str">
        <f>IF(A275="","",COUNTIF('Consolidated Income Statement_Y'!$C$7:$V$7,Three_Rivers_Inc!D275)&gt;0)</f>
        <v/>
      </c>
      <c r="K275" s="38">
        <f t="shared" si="16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5"/>
        <v/>
      </c>
      <c r="I276" s="47" t="str">
        <f t="shared" si="14"/>
        <v/>
      </c>
      <c r="J276" s="37" t="str">
        <f>IF(A276="","",COUNTIF('Consolidated Income Statement_Y'!$C$7:$V$7,Three_Rivers_Inc!D276)&gt;0)</f>
        <v/>
      </c>
      <c r="K276" s="38">
        <f t="shared" si="16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5"/>
        <v/>
      </c>
      <c r="I277" s="47" t="str">
        <f t="shared" si="14"/>
        <v/>
      </c>
      <c r="J277" s="37" t="str">
        <f>IF(A277="","",COUNTIF('Consolidated Income Statement_Y'!$C$7:$V$7,Three_Rivers_Inc!D277)&gt;0)</f>
        <v/>
      </c>
      <c r="K277" s="38">
        <f t="shared" si="16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5"/>
        <v/>
      </c>
      <c r="I278" s="47" t="str">
        <f t="shared" si="14"/>
        <v/>
      </c>
      <c r="J278" s="37" t="str">
        <f>IF(A278="","",COUNTIF('Consolidated Income Statement_Y'!$C$7:$V$7,Three_Rivers_Inc!D278)&gt;0)</f>
        <v/>
      </c>
      <c r="K278" s="38">
        <f t="shared" si="16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5"/>
        <v/>
      </c>
      <c r="I279" s="47" t="str">
        <f t="shared" si="14"/>
        <v/>
      </c>
      <c r="J279" s="37" t="str">
        <f>IF(A279="","",COUNTIF('Consolidated Income Statement_Y'!$C$7:$V$7,Three_Rivers_Inc!D279)&gt;0)</f>
        <v/>
      </c>
      <c r="K279" s="38">
        <f t="shared" si="16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5"/>
        <v/>
      </c>
      <c r="I280" s="47" t="str">
        <f t="shared" si="14"/>
        <v/>
      </c>
      <c r="J280" s="37" t="str">
        <f>IF(A280="","",COUNTIF('Consolidated Income Statement_Y'!$C$7:$V$7,Three_Rivers_Inc!D280)&gt;0)</f>
        <v/>
      </c>
      <c r="K280" s="38">
        <f t="shared" si="16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5"/>
        <v/>
      </c>
      <c r="I281" s="47" t="str">
        <f t="shared" si="14"/>
        <v/>
      </c>
      <c r="J281" s="37" t="str">
        <f>IF(A281="","",COUNTIF('Consolidated Income Statement_Y'!$C$7:$V$7,Three_Rivers_Inc!D281)&gt;0)</f>
        <v/>
      </c>
      <c r="K281" s="38">
        <f t="shared" si="16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5"/>
        <v/>
      </c>
      <c r="I282" s="47" t="str">
        <f t="shared" si="14"/>
        <v/>
      </c>
      <c r="J282" s="37" t="str">
        <f>IF(A282="","",COUNTIF('Consolidated Income Statement_Y'!$C$7:$V$7,Three_Rivers_Inc!D282)&gt;0)</f>
        <v/>
      </c>
      <c r="K282" s="38">
        <f t="shared" si="16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5"/>
        <v/>
      </c>
      <c r="I283" s="47" t="str">
        <f t="shared" si="14"/>
        <v/>
      </c>
      <c r="J283" s="37" t="str">
        <f>IF(A283="","",COUNTIF('Consolidated Income Statement_Y'!$C$7:$V$7,Three_Rivers_Inc!D283)&gt;0)</f>
        <v/>
      </c>
      <c r="K283" s="38">
        <f t="shared" si="16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5"/>
        <v/>
      </c>
      <c r="I284" s="47" t="str">
        <f t="shared" si="14"/>
        <v/>
      </c>
      <c r="J284" s="37" t="str">
        <f>IF(A284="","",COUNTIF('Consolidated Income Statement_Y'!$C$7:$V$7,Three_Rivers_Inc!D284)&gt;0)</f>
        <v/>
      </c>
      <c r="K284" s="38">
        <f t="shared" si="16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5"/>
        <v/>
      </c>
      <c r="I285" s="47" t="str">
        <f t="shared" si="14"/>
        <v/>
      </c>
      <c r="J285" s="37" t="str">
        <f>IF(A285="","",COUNTIF('Consolidated Income Statement_Y'!$C$7:$V$7,Three_Rivers_Inc!D285)&gt;0)</f>
        <v/>
      </c>
      <c r="K285" s="38">
        <f t="shared" si="16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5"/>
        <v/>
      </c>
      <c r="I286" s="47" t="str">
        <f t="shared" si="14"/>
        <v/>
      </c>
      <c r="J286" s="37" t="str">
        <f>IF(A286="","",COUNTIF('Consolidated Income Statement_Y'!$C$7:$V$7,Three_Rivers_Inc!D286)&gt;0)</f>
        <v/>
      </c>
      <c r="K286" s="38">
        <f t="shared" si="16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5"/>
        <v/>
      </c>
      <c r="I287" s="47" t="str">
        <f t="shared" si="14"/>
        <v/>
      </c>
      <c r="J287" s="37" t="str">
        <f>IF(A287="","",COUNTIF('Consolidated Income Statement_Y'!$C$7:$V$7,Three_Rivers_Inc!D287)&gt;0)</f>
        <v/>
      </c>
      <c r="K287" s="38">
        <f t="shared" si="16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5"/>
        <v/>
      </c>
      <c r="I288" s="47" t="str">
        <f t="shared" si="14"/>
        <v/>
      </c>
      <c r="J288" s="37" t="str">
        <f>IF(A288="","",COUNTIF('Consolidated Income Statement_Y'!$C$7:$V$7,Three_Rivers_Inc!D288)&gt;0)</f>
        <v/>
      </c>
      <c r="K288" s="38">
        <f t="shared" si="16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5"/>
        <v/>
      </c>
      <c r="I289" s="47" t="str">
        <f t="shared" si="14"/>
        <v/>
      </c>
      <c r="J289" s="37" t="str">
        <f>IF(A289="","",COUNTIF('Consolidated Income Statement_Y'!$C$7:$V$7,Three_Rivers_Inc!D289)&gt;0)</f>
        <v/>
      </c>
      <c r="K289" s="38">
        <f t="shared" si="16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5"/>
        <v/>
      </c>
      <c r="I290" s="47" t="str">
        <f t="shared" si="14"/>
        <v/>
      </c>
      <c r="J290" s="37" t="str">
        <f>IF(A290="","",COUNTIF('Consolidated Income Statement_Y'!$C$7:$V$7,Three_Rivers_Inc!D290)&gt;0)</f>
        <v/>
      </c>
      <c r="K290" s="38">
        <f t="shared" si="16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5"/>
        <v/>
      </c>
      <c r="I291" s="47" t="str">
        <f t="shared" si="14"/>
        <v/>
      </c>
      <c r="J291" s="37" t="str">
        <f>IF(A291="","",COUNTIF('Consolidated Income Statement_Y'!$C$7:$V$7,Three_Rivers_Inc!D291)&gt;0)</f>
        <v/>
      </c>
      <c r="K291" s="38">
        <f t="shared" si="16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5"/>
        <v/>
      </c>
      <c r="I292" s="47" t="str">
        <f t="shared" si="14"/>
        <v/>
      </c>
      <c r="J292" s="37" t="str">
        <f>IF(A292="","",COUNTIF('Consolidated Income Statement_Y'!$C$7:$V$7,Three_Rivers_Inc!D292)&gt;0)</f>
        <v/>
      </c>
      <c r="K292" s="38">
        <f t="shared" si="16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5"/>
        <v/>
      </c>
      <c r="I293" s="47" t="str">
        <f t="shared" si="14"/>
        <v/>
      </c>
      <c r="J293" s="37" t="str">
        <f>IF(A293="","",COUNTIF('Consolidated Income Statement_Y'!$C$7:$V$7,Three_Rivers_Inc!D293)&gt;0)</f>
        <v/>
      </c>
      <c r="K293" s="38">
        <f t="shared" si="16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5"/>
        <v/>
      </c>
      <c r="I294" s="47" t="str">
        <f t="shared" si="14"/>
        <v/>
      </c>
      <c r="J294" s="37" t="str">
        <f>IF(A294="","",COUNTIF('Consolidated Income Statement_Y'!$C$7:$V$7,Three_Rivers_Inc!D294)&gt;0)</f>
        <v/>
      </c>
      <c r="K294" s="38">
        <f t="shared" si="16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5"/>
        <v/>
      </c>
      <c r="I295" s="47" t="str">
        <f t="shared" si="14"/>
        <v/>
      </c>
      <c r="J295" s="37" t="str">
        <f>IF(A295="","",COUNTIF('Consolidated Income Statement_Y'!$C$7:$V$7,Three_Rivers_Inc!D295)&gt;0)</f>
        <v/>
      </c>
      <c r="K295" s="38">
        <f t="shared" si="16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5"/>
        <v/>
      </c>
      <c r="I296" s="47" t="str">
        <f t="shared" si="14"/>
        <v/>
      </c>
      <c r="J296" s="37" t="str">
        <f>IF(A296="","",COUNTIF('Consolidated Income Statement_Y'!$C$7:$V$7,Three_Rivers_Inc!D296)&gt;0)</f>
        <v/>
      </c>
      <c r="K296" s="38">
        <f t="shared" si="16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5"/>
        <v/>
      </c>
      <c r="I297" s="47" t="str">
        <f t="shared" si="14"/>
        <v/>
      </c>
      <c r="J297" s="37" t="str">
        <f>IF(A297="","",COUNTIF('Consolidated Income Statement_Y'!$C$7:$V$7,Three_Rivers_Inc!D297)&gt;0)</f>
        <v/>
      </c>
      <c r="K297" s="38">
        <f t="shared" si="16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5"/>
        <v/>
      </c>
      <c r="I298" s="47" t="str">
        <f t="shared" si="14"/>
        <v/>
      </c>
      <c r="J298" s="37" t="str">
        <f>IF(A298="","",COUNTIF('Consolidated Income Statement_Y'!$C$7:$V$7,Three_Rivers_Inc!D298)&gt;0)</f>
        <v/>
      </c>
      <c r="K298" s="38">
        <f t="shared" si="16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5"/>
        <v/>
      </c>
      <c r="I299" s="47" t="str">
        <f t="shared" si="14"/>
        <v/>
      </c>
      <c r="J299" s="37" t="str">
        <f>IF(A299="","",COUNTIF('Consolidated Income Statement_Y'!$C$7:$V$7,Three_Rivers_Inc!D299)&gt;0)</f>
        <v/>
      </c>
      <c r="K299" s="38">
        <f t="shared" si="16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5"/>
        <v/>
      </c>
      <c r="I300" s="47" t="str">
        <f t="shared" si="14"/>
        <v/>
      </c>
      <c r="J300" s="37" t="str">
        <f>IF(A300="","",COUNTIF('Consolidated Income Statement_Y'!$C$7:$V$7,Three_Rivers_Inc!D300)&gt;0)</f>
        <v/>
      </c>
      <c r="K300" s="38">
        <f t="shared" si="16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5"/>
        <v/>
      </c>
      <c r="I301" s="47" t="str">
        <f t="shared" si="14"/>
        <v/>
      </c>
      <c r="J301" s="37" t="str">
        <f>IF(A301="","",COUNTIF('Consolidated Income Statement_Y'!$C$7:$V$7,Three_Rivers_Inc!D301)&gt;0)</f>
        <v/>
      </c>
      <c r="K301" s="38">
        <f t="shared" si="16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5"/>
        <v/>
      </c>
      <c r="I302" s="47" t="str">
        <f t="shared" si="14"/>
        <v/>
      </c>
      <c r="J302" s="37" t="str">
        <f>IF(A302="","",COUNTIF('Consolidated Income Statement_Y'!$C$7:$V$7,Three_Rivers_Inc!D302)&gt;0)</f>
        <v/>
      </c>
      <c r="K302" s="38">
        <f t="shared" si="16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5"/>
        <v/>
      </c>
      <c r="I303" s="47" t="str">
        <f t="shared" si="14"/>
        <v/>
      </c>
      <c r="J303" s="37" t="str">
        <f>IF(A303="","",COUNTIF('Consolidated Income Statement_Y'!$C$7:$V$7,Three_Rivers_Inc!D303)&gt;0)</f>
        <v/>
      </c>
      <c r="K303" s="38">
        <f t="shared" si="16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5"/>
        <v/>
      </c>
      <c r="I304" s="47" t="str">
        <f t="shared" si="14"/>
        <v/>
      </c>
      <c r="J304" s="37" t="str">
        <f>IF(A304="","",COUNTIF('Consolidated Income Statement_Y'!$C$7:$V$7,Three_Rivers_Inc!D304)&gt;0)</f>
        <v/>
      </c>
      <c r="K304" s="38">
        <f t="shared" si="16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5"/>
        <v/>
      </c>
      <c r="I305" s="47" t="str">
        <f t="shared" si="14"/>
        <v/>
      </c>
      <c r="J305" s="37" t="str">
        <f>IF(A305="","",COUNTIF('Consolidated Income Statement_Y'!$C$7:$V$7,Three_Rivers_Inc!D305)&gt;0)</f>
        <v/>
      </c>
      <c r="K305" s="38">
        <f t="shared" si="16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5"/>
        <v/>
      </c>
      <c r="I306" s="47" t="str">
        <f t="shared" si="14"/>
        <v/>
      </c>
      <c r="J306" s="37" t="str">
        <f>IF(A306="","",COUNTIF('Consolidated Income Statement_Y'!$C$7:$V$7,Three_Rivers_Inc!D306)&gt;0)</f>
        <v/>
      </c>
      <c r="K306" s="38">
        <f t="shared" si="16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5"/>
        <v/>
      </c>
      <c r="I307" s="47" t="str">
        <f t="shared" si="14"/>
        <v/>
      </c>
      <c r="J307" s="37" t="str">
        <f>IF(A307="","",COUNTIF('Consolidated Income Statement_Y'!$C$7:$V$7,Three_Rivers_Inc!D307)&gt;0)</f>
        <v/>
      </c>
      <c r="K307" s="38">
        <f t="shared" si="16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5"/>
        <v/>
      </c>
      <c r="I308" s="47" t="str">
        <f t="shared" si="14"/>
        <v/>
      </c>
      <c r="J308" s="37" t="str">
        <f>IF(A308="","",COUNTIF('Consolidated Income Statement_Y'!$C$7:$V$7,Three_Rivers_Inc!D308)&gt;0)</f>
        <v/>
      </c>
      <c r="K308" s="38">
        <f t="shared" si="16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5"/>
        <v/>
      </c>
      <c r="I309" s="47" t="str">
        <f t="shared" si="14"/>
        <v/>
      </c>
      <c r="J309" s="37" t="str">
        <f>IF(A309="","",COUNTIF('Consolidated Income Statement_Y'!$C$7:$V$7,Three_Rivers_Inc!D309)&gt;0)</f>
        <v/>
      </c>
      <c r="K309" s="38">
        <f t="shared" si="16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5"/>
        <v/>
      </c>
      <c r="I310" s="47" t="str">
        <f t="shared" si="14"/>
        <v/>
      </c>
      <c r="J310" s="37" t="str">
        <f>IF(A310="","",COUNTIF('Consolidated Income Statement_Y'!$C$7:$V$7,Three_Rivers_Inc!D310)&gt;0)</f>
        <v/>
      </c>
      <c r="K310" s="38">
        <f t="shared" si="16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5"/>
        <v/>
      </c>
      <c r="I311" s="47" t="str">
        <f t="shared" si="14"/>
        <v/>
      </c>
      <c r="J311" s="37" t="str">
        <f>IF(A311="","",COUNTIF('Consolidated Income Statement_Y'!$C$7:$V$7,Three_Rivers_Inc!D311)&gt;0)</f>
        <v/>
      </c>
      <c r="K311" s="38">
        <f t="shared" si="16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5"/>
        <v/>
      </c>
      <c r="I312" s="47" t="str">
        <f t="shared" si="14"/>
        <v/>
      </c>
      <c r="J312" s="37" t="str">
        <f>IF(A312="","",COUNTIF('Consolidated Income Statement_Y'!$C$7:$V$7,Three_Rivers_Inc!D312)&gt;0)</f>
        <v/>
      </c>
      <c r="K312" s="38">
        <f t="shared" si="16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5"/>
        <v/>
      </c>
      <c r="I313" s="47" t="str">
        <f t="shared" si="14"/>
        <v/>
      </c>
      <c r="J313" s="37" t="str">
        <f>IF(A313="","",COUNTIF('Consolidated Income Statement_Y'!$C$7:$V$7,Three_Rivers_Inc!D313)&gt;0)</f>
        <v/>
      </c>
      <c r="K313" s="38">
        <f t="shared" si="16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5"/>
        <v/>
      </c>
      <c r="I314" s="47" t="str">
        <f t="shared" si="14"/>
        <v/>
      </c>
      <c r="J314" s="37" t="str">
        <f>IF(A314="","",COUNTIF('Consolidated Income Statement_Y'!$C$7:$V$7,Three_Rivers_Inc!D314)&gt;0)</f>
        <v/>
      </c>
      <c r="K314" s="38">
        <f t="shared" si="16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5"/>
        <v/>
      </c>
      <c r="I315" s="47" t="str">
        <f t="shared" si="14"/>
        <v/>
      </c>
      <c r="J315" s="37" t="str">
        <f>IF(A315="","",COUNTIF('Consolidated Income Statement_Y'!$C$7:$V$7,Three_Rivers_Inc!D315)&gt;0)</f>
        <v/>
      </c>
      <c r="K315" s="38">
        <f t="shared" si="16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5"/>
        <v/>
      </c>
      <c r="I316" s="47" t="str">
        <f t="shared" si="14"/>
        <v/>
      </c>
      <c r="J316" s="37" t="str">
        <f>IF(A316="","",COUNTIF('Consolidated Income Statement_Y'!$C$7:$V$7,Three_Rivers_Inc!D316)&gt;0)</f>
        <v/>
      </c>
      <c r="K316" s="38">
        <f t="shared" si="16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5"/>
        <v/>
      </c>
      <c r="I317" s="47" t="str">
        <f t="shared" si="14"/>
        <v/>
      </c>
      <c r="J317" s="37" t="str">
        <f>IF(A317="","",COUNTIF('Consolidated Income Statement_Y'!$C$7:$V$7,Three_Rivers_Inc!D317)&gt;0)</f>
        <v/>
      </c>
      <c r="K317" s="38">
        <f t="shared" si="16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5"/>
        <v/>
      </c>
      <c r="I318" s="47" t="str">
        <f t="shared" si="14"/>
        <v/>
      </c>
      <c r="J318" s="37" t="str">
        <f>IF(A318="","",COUNTIF('Consolidated Income Statement_Y'!$C$7:$V$7,Three_Rivers_Inc!D318)&gt;0)</f>
        <v/>
      </c>
      <c r="K318" s="38">
        <f t="shared" si="16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5"/>
        <v/>
      </c>
      <c r="I319" s="47" t="str">
        <f t="shared" si="14"/>
        <v/>
      </c>
      <c r="J319" s="37" t="str">
        <f>IF(A319="","",COUNTIF('Consolidated Income Statement_Y'!$C$7:$V$7,Three_Rivers_Inc!D319)&gt;0)</f>
        <v/>
      </c>
      <c r="K319" s="38">
        <f t="shared" si="16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5"/>
        <v/>
      </c>
      <c r="I320" s="47" t="str">
        <f t="shared" si="14"/>
        <v/>
      </c>
      <c r="J320" s="37" t="str">
        <f>IF(A320="","",COUNTIF('Consolidated Income Statement_Y'!$C$7:$V$7,Three_Rivers_Inc!D320)&gt;0)</f>
        <v/>
      </c>
      <c r="K320" s="38">
        <f t="shared" si="16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5"/>
        <v/>
      </c>
      <c r="I321" s="47" t="str">
        <f t="shared" si="14"/>
        <v/>
      </c>
      <c r="J321" s="37" t="str">
        <f>IF(A321="","",COUNTIF('Consolidated Income Statement_Y'!$C$7:$V$7,Three_Rivers_Inc!D321)&gt;0)</f>
        <v/>
      </c>
      <c r="K321" s="38">
        <f t="shared" si="16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5"/>
        <v/>
      </c>
      <c r="I322" s="47" t="str">
        <f t="shared" si="14"/>
        <v/>
      </c>
      <c r="J322" s="37" t="str">
        <f>IF(A322="","",COUNTIF('Consolidated Income Statement_Y'!$C$7:$V$7,Three_Rivers_Inc!D322)&gt;0)</f>
        <v/>
      </c>
      <c r="K322" s="38">
        <f t="shared" si="16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si="15"/>
        <v/>
      </c>
      <c r="I323" s="47" t="str">
        <f t="shared" ref="I323:I386" si="17">IF(H323="","","Q"&amp;ROUNDUP(MONTH(H323)/3,0))</f>
        <v/>
      </c>
      <c r="J323" s="37" t="str">
        <f>IF(A323="","",COUNTIF('Consolidated Income Statement_Y'!$C$7:$V$7,Three_Rivers_Inc!D323)&gt;0)</f>
        <v/>
      </c>
      <c r="K323" s="38">
        <f t="shared" si="16"/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7"/>
        <v/>
      </c>
      <c r="J324" s="37" t="str">
        <f>IF(A324="","",COUNTIF('Consolidated Income Statement_Y'!$C$7:$V$7,Three_Rivers_Inc!D324)&gt;0)</f>
        <v/>
      </c>
      <c r="K324" s="38">
        <f t="shared" si="16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7"/>
        <v/>
      </c>
      <c r="J325" s="37" t="str">
        <f>IF(A325="","",COUNTIF('Consolidated Income Statement_Y'!$C$7:$V$7,Three_Rivers_Inc!D325)&gt;0)</f>
        <v/>
      </c>
      <c r="K325" s="38">
        <f t="shared" si="16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ref="H326:H389" si="18">IF(E326="","",EOMONTH(E326,0))</f>
        <v/>
      </c>
      <c r="I326" s="47" t="str">
        <f t="shared" si="17"/>
        <v/>
      </c>
      <c r="J326" s="37" t="str">
        <f>IF(A326="","",COUNTIF('Consolidated Income Statement_Y'!$C$7:$V$7,Three_Rivers_Inc!D326)&gt;0)</f>
        <v/>
      </c>
      <c r="K326" s="38">
        <f t="shared" ref="K326:K389" si="19">F326-G326</f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8"/>
        <v/>
      </c>
      <c r="I327" s="47" t="str">
        <f t="shared" si="17"/>
        <v/>
      </c>
      <c r="J327" s="37" t="str">
        <f>IF(A327="","",COUNTIF('Consolidated Income Statement_Y'!$C$7:$V$7,Three_Rivers_Inc!D327)&gt;0)</f>
        <v/>
      </c>
      <c r="K327" s="38">
        <f t="shared" si="19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8"/>
        <v/>
      </c>
      <c r="I328" s="47" t="str">
        <f t="shared" si="17"/>
        <v/>
      </c>
      <c r="J328" s="37" t="str">
        <f>IF(A328="","",COUNTIF('Consolidated Income Statement_Y'!$C$7:$V$7,Three_Rivers_Inc!D328)&gt;0)</f>
        <v/>
      </c>
      <c r="K328" s="38">
        <f t="shared" si="19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8"/>
        <v/>
      </c>
      <c r="I329" s="47" t="str">
        <f t="shared" si="17"/>
        <v/>
      </c>
      <c r="J329" s="37" t="str">
        <f>IF(A329="","",COUNTIF('Consolidated Income Statement_Y'!$C$7:$V$7,Three_Rivers_Inc!D329)&gt;0)</f>
        <v/>
      </c>
      <c r="K329" s="38">
        <f t="shared" si="19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8"/>
        <v/>
      </c>
      <c r="I330" s="47" t="str">
        <f t="shared" si="17"/>
        <v/>
      </c>
      <c r="J330" s="37" t="str">
        <f>IF(A330="","",COUNTIF('Consolidated Income Statement_Y'!$C$7:$V$7,Three_Rivers_Inc!D330)&gt;0)</f>
        <v/>
      </c>
      <c r="K330" s="38">
        <f t="shared" si="19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8"/>
        <v/>
      </c>
      <c r="I331" s="47" t="str">
        <f t="shared" si="17"/>
        <v/>
      </c>
      <c r="J331" s="37" t="str">
        <f>IF(A331="","",COUNTIF('Consolidated Income Statement_Y'!$C$7:$V$7,Three_Rivers_Inc!D331)&gt;0)</f>
        <v/>
      </c>
      <c r="K331" s="38">
        <f t="shared" si="19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8"/>
        <v/>
      </c>
      <c r="I332" s="47" t="str">
        <f t="shared" si="17"/>
        <v/>
      </c>
      <c r="J332" s="37" t="str">
        <f>IF(A332="","",COUNTIF('Consolidated Income Statement_Y'!$C$7:$V$7,Three_Rivers_Inc!D332)&gt;0)</f>
        <v/>
      </c>
      <c r="K332" s="38">
        <f t="shared" si="19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8"/>
        <v/>
      </c>
      <c r="I333" s="47" t="str">
        <f t="shared" si="17"/>
        <v/>
      </c>
      <c r="J333" s="37" t="str">
        <f>IF(A333="","",COUNTIF('Consolidated Income Statement_Y'!$C$7:$V$7,Three_Rivers_Inc!D333)&gt;0)</f>
        <v/>
      </c>
      <c r="K333" s="38">
        <f t="shared" si="19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8"/>
        <v/>
      </c>
      <c r="I334" s="47" t="str">
        <f t="shared" si="17"/>
        <v/>
      </c>
      <c r="J334" s="37" t="str">
        <f>IF(A334="","",COUNTIF('Consolidated Income Statement_Y'!$C$7:$V$7,Three_Rivers_Inc!D334)&gt;0)</f>
        <v/>
      </c>
      <c r="K334" s="38">
        <f t="shared" si="19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8"/>
        <v/>
      </c>
      <c r="I335" s="47" t="str">
        <f t="shared" si="17"/>
        <v/>
      </c>
      <c r="J335" s="37" t="str">
        <f>IF(A335="","",COUNTIF('Consolidated Income Statement_Y'!$C$7:$V$7,Three_Rivers_Inc!D335)&gt;0)</f>
        <v/>
      </c>
      <c r="K335" s="38">
        <f t="shared" si="19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8"/>
        <v/>
      </c>
      <c r="I336" s="47" t="str">
        <f t="shared" si="17"/>
        <v/>
      </c>
      <c r="J336" s="37" t="str">
        <f>IF(A336="","",COUNTIF('Consolidated Income Statement_Y'!$C$7:$V$7,Three_Rivers_Inc!D336)&gt;0)</f>
        <v/>
      </c>
      <c r="K336" s="38">
        <f t="shared" si="19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8"/>
        <v/>
      </c>
      <c r="I337" s="47" t="str">
        <f t="shared" si="17"/>
        <v/>
      </c>
      <c r="J337" s="37" t="str">
        <f>IF(A337="","",COUNTIF('Consolidated Income Statement_Y'!$C$7:$V$7,Three_Rivers_Inc!D337)&gt;0)</f>
        <v/>
      </c>
      <c r="K337" s="38">
        <f t="shared" si="19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8"/>
        <v/>
      </c>
      <c r="I338" s="47" t="str">
        <f t="shared" si="17"/>
        <v/>
      </c>
      <c r="J338" s="37" t="str">
        <f>IF(A338="","",COUNTIF('Consolidated Income Statement_Y'!$C$7:$V$7,Three_Rivers_Inc!D338)&gt;0)</f>
        <v/>
      </c>
      <c r="K338" s="38">
        <f t="shared" si="19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8"/>
        <v/>
      </c>
      <c r="I339" s="47" t="str">
        <f t="shared" si="17"/>
        <v/>
      </c>
      <c r="J339" s="37" t="str">
        <f>IF(A339="","",COUNTIF('Consolidated Income Statement_Y'!$C$7:$V$7,Three_Rivers_Inc!D339)&gt;0)</f>
        <v/>
      </c>
      <c r="K339" s="38">
        <f t="shared" si="19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8"/>
        <v/>
      </c>
      <c r="I340" s="47" t="str">
        <f t="shared" si="17"/>
        <v/>
      </c>
      <c r="J340" s="37" t="str">
        <f>IF(A340="","",COUNTIF('Consolidated Income Statement_Y'!$C$7:$V$7,Three_Rivers_Inc!D340)&gt;0)</f>
        <v/>
      </c>
      <c r="K340" s="38">
        <f t="shared" si="19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8"/>
        <v/>
      </c>
      <c r="I341" s="47" t="str">
        <f t="shared" si="17"/>
        <v/>
      </c>
      <c r="J341" s="37" t="str">
        <f>IF(A341="","",COUNTIF('Consolidated Income Statement_Y'!$C$7:$V$7,Three_Rivers_Inc!D341)&gt;0)</f>
        <v/>
      </c>
      <c r="K341" s="38">
        <f t="shared" si="19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8"/>
        <v/>
      </c>
      <c r="I342" s="47" t="str">
        <f t="shared" si="17"/>
        <v/>
      </c>
      <c r="J342" s="37" t="str">
        <f>IF(A342="","",COUNTIF('Consolidated Income Statement_Y'!$C$7:$V$7,Three_Rivers_Inc!D342)&gt;0)</f>
        <v/>
      </c>
      <c r="K342" s="38">
        <f t="shared" si="19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8"/>
        <v/>
      </c>
      <c r="I343" s="47" t="str">
        <f t="shared" si="17"/>
        <v/>
      </c>
      <c r="J343" s="37" t="str">
        <f>IF(A343="","",COUNTIF('Consolidated Income Statement_Y'!$C$7:$V$7,Three_Rivers_Inc!D343)&gt;0)</f>
        <v/>
      </c>
      <c r="K343" s="38">
        <f t="shared" si="19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8"/>
        <v/>
      </c>
      <c r="I344" s="47" t="str">
        <f t="shared" si="17"/>
        <v/>
      </c>
      <c r="J344" s="37" t="str">
        <f>IF(A344="","",COUNTIF('Consolidated Income Statement_Y'!$C$7:$V$7,Three_Rivers_Inc!D344)&gt;0)</f>
        <v/>
      </c>
      <c r="K344" s="38">
        <f t="shared" si="19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8"/>
        <v/>
      </c>
      <c r="I345" s="47" t="str">
        <f t="shared" si="17"/>
        <v/>
      </c>
      <c r="J345" s="37" t="str">
        <f>IF(A345="","",COUNTIF('Consolidated Income Statement_Y'!$C$7:$V$7,Three_Rivers_Inc!D345)&gt;0)</f>
        <v/>
      </c>
      <c r="K345" s="38">
        <f t="shared" si="19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8"/>
        <v/>
      </c>
      <c r="I346" s="47" t="str">
        <f t="shared" si="17"/>
        <v/>
      </c>
      <c r="J346" s="37" t="str">
        <f>IF(A346="","",COUNTIF('Consolidated Income Statement_Y'!$C$7:$V$7,Three_Rivers_Inc!D346)&gt;0)</f>
        <v/>
      </c>
      <c r="K346" s="38">
        <f t="shared" si="19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8"/>
        <v/>
      </c>
      <c r="I347" s="47" t="str">
        <f t="shared" si="17"/>
        <v/>
      </c>
      <c r="J347" s="37" t="str">
        <f>IF(A347="","",COUNTIF('Consolidated Income Statement_Y'!$C$7:$V$7,Three_Rivers_Inc!D347)&gt;0)</f>
        <v/>
      </c>
      <c r="K347" s="38">
        <f t="shared" si="19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8"/>
        <v/>
      </c>
      <c r="I348" s="47" t="str">
        <f t="shared" si="17"/>
        <v/>
      </c>
      <c r="J348" s="37" t="str">
        <f>IF(A348="","",COUNTIF('Consolidated Income Statement_Y'!$C$7:$V$7,Three_Rivers_Inc!D348)&gt;0)</f>
        <v/>
      </c>
      <c r="K348" s="38">
        <f t="shared" si="19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8"/>
        <v/>
      </c>
      <c r="I349" s="47" t="str">
        <f t="shared" si="17"/>
        <v/>
      </c>
      <c r="J349" s="37" t="str">
        <f>IF(A349="","",COUNTIF('Consolidated Income Statement_Y'!$C$7:$V$7,Three_Rivers_Inc!D349)&gt;0)</f>
        <v/>
      </c>
      <c r="K349" s="38">
        <f t="shared" si="19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8"/>
        <v/>
      </c>
      <c r="I350" s="47" t="str">
        <f t="shared" si="17"/>
        <v/>
      </c>
      <c r="J350" s="37" t="str">
        <f>IF(A350="","",COUNTIF('Consolidated Income Statement_Y'!$C$7:$V$7,Three_Rivers_Inc!D350)&gt;0)</f>
        <v/>
      </c>
      <c r="K350" s="38">
        <f t="shared" si="19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8"/>
        <v/>
      </c>
      <c r="I351" s="47" t="str">
        <f t="shared" si="17"/>
        <v/>
      </c>
      <c r="J351" s="37" t="str">
        <f>IF(A351="","",COUNTIF('Consolidated Income Statement_Y'!$C$7:$V$7,Three_Rivers_Inc!D351)&gt;0)</f>
        <v/>
      </c>
      <c r="K351" s="38">
        <f t="shared" si="19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8"/>
        <v/>
      </c>
      <c r="I352" s="47" t="str">
        <f t="shared" si="17"/>
        <v/>
      </c>
      <c r="J352" s="37" t="str">
        <f>IF(A352="","",COUNTIF('Consolidated Income Statement_Y'!$C$7:$V$7,Three_Rivers_Inc!D352)&gt;0)</f>
        <v/>
      </c>
      <c r="K352" s="38">
        <f t="shared" si="19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8"/>
        <v/>
      </c>
      <c r="I353" s="47" t="str">
        <f t="shared" si="17"/>
        <v/>
      </c>
      <c r="J353" s="37" t="str">
        <f>IF(A353="","",COUNTIF('Consolidated Income Statement_Y'!$C$7:$V$7,Three_Rivers_Inc!D353)&gt;0)</f>
        <v/>
      </c>
      <c r="K353" s="38">
        <f t="shared" si="19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8"/>
        <v/>
      </c>
      <c r="I354" s="47" t="str">
        <f t="shared" si="17"/>
        <v/>
      </c>
      <c r="J354" s="37" t="str">
        <f>IF(A354="","",COUNTIF('Consolidated Income Statement_Y'!$C$7:$V$7,Three_Rivers_Inc!D354)&gt;0)</f>
        <v/>
      </c>
      <c r="K354" s="38">
        <f t="shared" si="19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8"/>
        <v/>
      </c>
      <c r="I355" s="47" t="str">
        <f t="shared" si="17"/>
        <v/>
      </c>
      <c r="J355" s="37" t="str">
        <f>IF(A355="","",COUNTIF('Consolidated Income Statement_Y'!$C$7:$V$7,Three_Rivers_Inc!D355)&gt;0)</f>
        <v/>
      </c>
      <c r="K355" s="38">
        <f t="shared" si="19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8"/>
        <v/>
      </c>
      <c r="I356" s="47" t="str">
        <f t="shared" si="17"/>
        <v/>
      </c>
      <c r="J356" s="37" t="str">
        <f>IF(A356="","",COUNTIF('Consolidated Income Statement_Y'!$C$7:$V$7,Three_Rivers_Inc!D356)&gt;0)</f>
        <v/>
      </c>
      <c r="K356" s="38">
        <f t="shared" si="19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8"/>
        <v/>
      </c>
      <c r="I357" s="47" t="str">
        <f t="shared" si="17"/>
        <v/>
      </c>
      <c r="J357" s="37" t="str">
        <f>IF(A357="","",COUNTIF('Consolidated Income Statement_Y'!$C$7:$V$7,Three_Rivers_Inc!D357)&gt;0)</f>
        <v/>
      </c>
      <c r="K357" s="38">
        <f t="shared" si="19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8"/>
        <v/>
      </c>
      <c r="I358" s="47" t="str">
        <f t="shared" si="17"/>
        <v/>
      </c>
      <c r="J358" s="37" t="str">
        <f>IF(A358="","",COUNTIF('Consolidated Income Statement_Y'!$C$7:$V$7,Three_Rivers_Inc!D358)&gt;0)</f>
        <v/>
      </c>
      <c r="K358" s="38">
        <f t="shared" si="19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8"/>
        <v/>
      </c>
      <c r="I359" s="47" t="str">
        <f t="shared" si="17"/>
        <v/>
      </c>
      <c r="J359" s="37" t="str">
        <f>IF(A359="","",COUNTIF('Consolidated Income Statement_Y'!$C$7:$V$7,Three_Rivers_Inc!D359)&gt;0)</f>
        <v/>
      </c>
      <c r="K359" s="38">
        <f t="shared" si="19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8"/>
        <v/>
      </c>
      <c r="I360" s="47" t="str">
        <f t="shared" si="17"/>
        <v/>
      </c>
      <c r="J360" s="37" t="str">
        <f>IF(A360="","",COUNTIF('Consolidated Income Statement_Y'!$C$7:$V$7,Three_Rivers_Inc!D360)&gt;0)</f>
        <v/>
      </c>
      <c r="K360" s="38">
        <f t="shared" si="19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8"/>
        <v/>
      </c>
      <c r="I361" s="47" t="str">
        <f t="shared" si="17"/>
        <v/>
      </c>
      <c r="J361" s="37" t="str">
        <f>IF(A361="","",COUNTIF('Consolidated Income Statement_Y'!$C$7:$V$7,Three_Rivers_Inc!D361)&gt;0)</f>
        <v/>
      </c>
      <c r="K361" s="38">
        <f t="shared" si="19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8"/>
        <v/>
      </c>
      <c r="I362" s="47" t="str">
        <f t="shared" si="17"/>
        <v/>
      </c>
      <c r="J362" s="37" t="str">
        <f>IF(A362="","",COUNTIF('Consolidated Income Statement_Y'!$C$7:$V$7,Three_Rivers_Inc!D362)&gt;0)</f>
        <v/>
      </c>
      <c r="K362" s="38">
        <f t="shared" si="19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8"/>
        <v/>
      </c>
      <c r="I363" s="47" t="str">
        <f t="shared" si="17"/>
        <v/>
      </c>
      <c r="J363" s="37" t="str">
        <f>IF(A363="","",COUNTIF('Consolidated Income Statement_Y'!$C$7:$V$7,Three_Rivers_Inc!D363)&gt;0)</f>
        <v/>
      </c>
      <c r="K363" s="38">
        <f t="shared" si="19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8"/>
        <v/>
      </c>
      <c r="I364" s="47" t="str">
        <f t="shared" si="17"/>
        <v/>
      </c>
      <c r="J364" s="37" t="str">
        <f>IF(A364="","",COUNTIF('Consolidated Income Statement_Y'!$C$7:$V$7,Three_Rivers_Inc!D364)&gt;0)</f>
        <v/>
      </c>
      <c r="K364" s="38">
        <f t="shared" si="19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8"/>
        <v/>
      </c>
      <c r="I365" s="47" t="str">
        <f t="shared" si="17"/>
        <v/>
      </c>
      <c r="J365" s="37" t="str">
        <f>IF(A365="","",COUNTIF('Consolidated Income Statement_Y'!$C$7:$V$7,Three_Rivers_Inc!D365)&gt;0)</f>
        <v/>
      </c>
      <c r="K365" s="38">
        <f t="shared" si="19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8"/>
        <v/>
      </c>
      <c r="I366" s="47" t="str">
        <f t="shared" si="17"/>
        <v/>
      </c>
      <c r="J366" s="37" t="str">
        <f>IF(A366="","",COUNTIF('Consolidated Income Statement_Y'!$C$7:$V$7,Three_Rivers_Inc!D366)&gt;0)</f>
        <v/>
      </c>
      <c r="K366" s="38">
        <f t="shared" si="19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8"/>
        <v/>
      </c>
      <c r="I367" s="47" t="str">
        <f t="shared" si="17"/>
        <v/>
      </c>
      <c r="J367" s="37" t="str">
        <f>IF(A367="","",COUNTIF('Consolidated Income Statement_Y'!$C$7:$V$7,Three_Rivers_Inc!D367)&gt;0)</f>
        <v/>
      </c>
      <c r="K367" s="38">
        <f t="shared" si="19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8"/>
        <v/>
      </c>
      <c r="I368" s="47" t="str">
        <f t="shared" si="17"/>
        <v/>
      </c>
      <c r="J368" s="37" t="str">
        <f>IF(A368="","",COUNTIF('Consolidated Income Statement_Y'!$C$7:$V$7,Three_Rivers_Inc!D368)&gt;0)</f>
        <v/>
      </c>
      <c r="K368" s="38">
        <f t="shared" si="19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8"/>
        <v/>
      </c>
      <c r="I369" s="47" t="str">
        <f t="shared" si="17"/>
        <v/>
      </c>
      <c r="J369" s="37" t="str">
        <f>IF(A369="","",COUNTIF('Consolidated Income Statement_Y'!$C$7:$V$7,Three_Rivers_Inc!D369)&gt;0)</f>
        <v/>
      </c>
      <c r="K369" s="38">
        <f t="shared" si="19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8"/>
        <v/>
      </c>
      <c r="I370" s="47" t="str">
        <f t="shared" si="17"/>
        <v/>
      </c>
      <c r="J370" s="37" t="str">
        <f>IF(A370="","",COUNTIF('Consolidated Income Statement_Y'!$C$7:$V$7,Three_Rivers_Inc!D370)&gt;0)</f>
        <v/>
      </c>
      <c r="K370" s="38">
        <f t="shared" si="19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8"/>
        <v/>
      </c>
      <c r="I371" s="47" t="str">
        <f t="shared" si="17"/>
        <v/>
      </c>
      <c r="J371" s="37" t="str">
        <f>IF(A371="","",COUNTIF('Consolidated Income Statement_Y'!$C$7:$V$7,Three_Rivers_Inc!D371)&gt;0)</f>
        <v/>
      </c>
      <c r="K371" s="38">
        <f t="shared" si="19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8"/>
        <v/>
      </c>
      <c r="I372" s="47" t="str">
        <f t="shared" si="17"/>
        <v/>
      </c>
      <c r="J372" s="37" t="str">
        <f>IF(A372="","",COUNTIF('Consolidated Income Statement_Y'!$C$7:$V$7,Three_Rivers_Inc!D372)&gt;0)</f>
        <v/>
      </c>
      <c r="K372" s="38">
        <f t="shared" si="19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8"/>
        <v/>
      </c>
      <c r="I373" s="47" t="str">
        <f t="shared" si="17"/>
        <v/>
      </c>
      <c r="J373" s="37" t="str">
        <f>IF(A373="","",COUNTIF('Consolidated Income Statement_Y'!$C$7:$V$7,Three_Rivers_Inc!D373)&gt;0)</f>
        <v/>
      </c>
      <c r="K373" s="38">
        <f t="shared" si="19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8"/>
        <v/>
      </c>
      <c r="I374" s="47" t="str">
        <f t="shared" si="17"/>
        <v/>
      </c>
      <c r="J374" s="37" t="str">
        <f>IF(A374="","",COUNTIF('Consolidated Income Statement_Y'!$C$7:$V$7,Three_Rivers_Inc!D374)&gt;0)</f>
        <v/>
      </c>
      <c r="K374" s="38">
        <f t="shared" si="19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8"/>
        <v/>
      </c>
      <c r="I375" s="47" t="str">
        <f t="shared" si="17"/>
        <v/>
      </c>
      <c r="J375" s="37" t="str">
        <f>IF(A375="","",COUNTIF('Consolidated Income Statement_Y'!$C$7:$V$7,Three_Rivers_Inc!D375)&gt;0)</f>
        <v/>
      </c>
      <c r="K375" s="38">
        <f t="shared" si="19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8"/>
        <v/>
      </c>
      <c r="I376" s="47" t="str">
        <f t="shared" si="17"/>
        <v/>
      </c>
      <c r="J376" s="37" t="str">
        <f>IF(A376="","",COUNTIF('Consolidated Income Statement_Y'!$C$7:$V$7,Three_Rivers_Inc!D376)&gt;0)</f>
        <v/>
      </c>
      <c r="K376" s="38">
        <f t="shared" si="19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8"/>
        <v/>
      </c>
      <c r="I377" s="47" t="str">
        <f t="shared" si="17"/>
        <v/>
      </c>
      <c r="J377" s="37" t="str">
        <f>IF(A377="","",COUNTIF('Consolidated Income Statement_Y'!$C$7:$V$7,Three_Rivers_Inc!D377)&gt;0)</f>
        <v/>
      </c>
      <c r="K377" s="38">
        <f t="shared" si="19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8"/>
        <v/>
      </c>
      <c r="I378" s="47" t="str">
        <f t="shared" si="17"/>
        <v/>
      </c>
      <c r="J378" s="37" t="str">
        <f>IF(A378="","",COUNTIF('Consolidated Income Statement_Y'!$C$7:$V$7,Three_Rivers_Inc!D378)&gt;0)</f>
        <v/>
      </c>
      <c r="K378" s="38">
        <f t="shared" si="19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8"/>
        <v/>
      </c>
      <c r="I379" s="47" t="str">
        <f t="shared" si="17"/>
        <v/>
      </c>
      <c r="J379" s="37" t="str">
        <f>IF(A379="","",COUNTIF('Consolidated Income Statement_Y'!$C$7:$V$7,Three_Rivers_Inc!D379)&gt;0)</f>
        <v/>
      </c>
      <c r="K379" s="38">
        <f t="shared" si="19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8"/>
        <v/>
      </c>
      <c r="I380" s="47" t="str">
        <f t="shared" si="17"/>
        <v/>
      </c>
      <c r="J380" s="37" t="str">
        <f>IF(A380="","",COUNTIF('Consolidated Income Statement_Y'!$C$7:$V$7,Three_Rivers_Inc!D380)&gt;0)</f>
        <v/>
      </c>
      <c r="K380" s="38">
        <f t="shared" si="19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8"/>
        <v/>
      </c>
      <c r="I381" s="47" t="str">
        <f t="shared" si="17"/>
        <v/>
      </c>
      <c r="J381" s="37" t="str">
        <f>IF(A381="","",COUNTIF('Consolidated Income Statement_Y'!$C$7:$V$7,Three_Rivers_Inc!D381)&gt;0)</f>
        <v/>
      </c>
      <c r="K381" s="38">
        <f t="shared" si="19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8"/>
        <v/>
      </c>
      <c r="I382" s="47" t="str">
        <f t="shared" si="17"/>
        <v/>
      </c>
      <c r="J382" s="37" t="str">
        <f>IF(A382="","",COUNTIF('Consolidated Income Statement_Y'!$C$7:$V$7,Three_Rivers_Inc!D382)&gt;0)</f>
        <v/>
      </c>
      <c r="K382" s="38">
        <f t="shared" si="19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8"/>
        <v/>
      </c>
      <c r="I383" s="47" t="str">
        <f t="shared" si="17"/>
        <v/>
      </c>
      <c r="J383" s="37" t="str">
        <f>IF(A383="","",COUNTIF('Consolidated Income Statement_Y'!$C$7:$V$7,Three_Rivers_Inc!D383)&gt;0)</f>
        <v/>
      </c>
      <c r="K383" s="38">
        <f t="shared" si="19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8"/>
        <v/>
      </c>
      <c r="I384" s="47" t="str">
        <f t="shared" si="17"/>
        <v/>
      </c>
      <c r="J384" s="37" t="str">
        <f>IF(A384="","",COUNTIF('Consolidated Income Statement_Y'!$C$7:$V$7,Three_Rivers_Inc!D384)&gt;0)</f>
        <v/>
      </c>
      <c r="K384" s="38">
        <f t="shared" si="19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8"/>
        <v/>
      </c>
      <c r="I385" s="47" t="str">
        <f t="shared" si="17"/>
        <v/>
      </c>
      <c r="J385" s="37" t="str">
        <f>IF(A385="","",COUNTIF('Consolidated Income Statement_Y'!$C$7:$V$7,Three_Rivers_Inc!D385)&gt;0)</f>
        <v/>
      </c>
      <c r="K385" s="38">
        <f t="shared" si="19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8"/>
        <v/>
      </c>
      <c r="I386" s="47" t="str">
        <f t="shared" si="17"/>
        <v/>
      </c>
      <c r="J386" s="37" t="str">
        <f>IF(A386="","",COUNTIF('Consolidated Income Statement_Y'!$C$7:$V$7,Three_Rivers_Inc!D386)&gt;0)</f>
        <v/>
      </c>
      <c r="K386" s="38">
        <f t="shared" si="19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si="18"/>
        <v/>
      </c>
      <c r="I387" s="47" t="str">
        <f t="shared" ref="I387:I450" si="20">IF(H387="","","Q"&amp;ROUNDUP(MONTH(H387)/3,0))</f>
        <v/>
      </c>
      <c r="J387" s="37" t="str">
        <f>IF(A387="","",COUNTIF('Consolidated Income Statement_Y'!$C$7:$V$7,Three_Rivers_Inc!D387)&gt;0)</f>
        <v/>
      </c>
      <c r="K387" s="38">
        <f t="shared" si="19"/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20"/>
        <v/>
      </c>
      <c r="J388" s="37" t="str">
        <f>IF(A388="","",COUNTIF('Consolidated Income Statement_Y'!$C$7:$V$7,Three_Rivers_Inc!D388)&gt;0)</f>
        <v/>
      </c>
      <c r="K388" s="38">
        <f t="shared" si="19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20"/>
        <v/>
      </c>
      <c r="J389" s="37" t="str">
        <f>IF(A389="","",COUNTIF('Consolidated Income Statement_Y'!$C$7:$V$7,Three_Rivers_Inc!D389)&gt;0)</f>
        <v/>
      </c>
      <c r="K389" s="38">
        <f t="shared" si="19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ref="H390:H453" si="21">IF(E390="","",EOMONTH(E390,0))</f>
        <v/>
      </c>
      <c r="I390" s="47" t="str">
        <f t="shared" si="20"/>
        <v/>
      </c>
      <c r="J390" s="37" t="str">
        <f>IF(A390="","",COUNTIF('Consolidated Income Statement_Y'!$C$7:$V$7,Three_Rivers_Inc!D390)&gt;0)</f>
        <v/>
      </c>
      <c r="K390" s="38">
        <f t="shared" ref="K390:K453" si="22">F390-G390</f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21"/>
        <v/>
      </c>
      <c r="I391" s="47" t="str">
        <f t="shared" si="20"/>
        <v/>
      </c>
      <c r="J391" s="37" t="str">
        <f>IF(A391="","",COUNTIF('Consolidated Income Statement_Y'!$C$7:$V$7,Three_Rivers_Inc!D391)&gt;0)</f>
        <v/>
      </c>
      <c r="K391" s="38">
        <f t="shared" si="22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21"/>
        <v/>
      </c>
      <c r="I392" s="47" t="str">
        <f t="shared" si="20"/>
        <v/>
      </c>
      <c r="J392" s="37" t="str">
        <f>IF(A392="","",COUNTIF('Consolidated Income Statement_Y'!$C$7:$V$7,Three_Rivers_Inc!D392)&gt;0)</f>
        <v/>
      </c>
      <c r="K392" s="38">
        <f t="shared" si="22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21"/>
        <v/>
      </c>
      <c r="I393" s="47" t="str">
        <f t="shared" si="20"/>
        <v/>
      </c>
      <c r="J393" s="37" t="str">
        <f>IF(A393="","",COUNTIF('Consolidated Income Statement_Y'!$C$7:$V$7,Three_Rivers_Inc!D393)&gt;0)</f>
        <v/>
      </c>
      <c r="K393" s="38">
        <f t="shared" si="22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21"/>
        <v/>
      </c>
      <c r="I394" s="47" t="str">
        <f t="shared" si="20"/>
        <v/>
      </c>
      <c r="J394" s="37" t="str">
        <f>IF(A394="","",COUNTIF('Consolidated Income Statement_Y'!$C$7:$V$7,Three_Rivers_Inc!D394)&gt;0)</f>
        <v/>
      </c>
      <c r="K394" s="38">
        <f t="shared" si="22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21"/>
        <v/>
      </c>
      <c r="I395" s="47" t="str">
        <f t="shared" si="20"/>
        <v/>
      </c>
      <c r="J395" s="37" t="str">
        <f>IF(A395="","",COUNTIF('Consolidated Income Statement_Y'!$C$7:$V$7,Three_Rivers_Inc!D395)&gt;0)</f>
        <v/>
      </c>
      <c r="K395" s="38">
        <f t="shared" si="22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21"/>
        <v/>
      </c>
      <c r="I396" s="47" t="str">
        <f t="shared" si="20"/>
        <v/>
      </c>
      <c r="J396" s="37" t="str">
        <f>IF(A396="","",COUNTIF('Consolidated Income Statement_Y'!$C$7:$V$7,Three_Rivers_Inc!D396)&gt;0)</f>
        <v/>
      </c>
      <c r="K396" s="38">
        <f t="shared" si="22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21"/>
        <v/>
      </c>
      <c r="I397" s="47" t="str">
        <f t="shared" si="20"/>
        <v/>
      </c>
      <c r="J397" s="37" t="str">
        <f>IF(A397="","",COUNTIF('Consolidated Income Statement_Y'!$C$7:$V$7,Three_Rivers_Inc!D397)&gt;0)</f>
        <v/>
      </c>
      <c r="K397" s="38">
        <f t="shared" si="22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21"/>
        <v/>
      </c>
      <c r="I398" s="47" t="str">
        <f t="shared" si="20"/>
        <v/>
      </c>
      <c r="J398" s="37" t="str">
        <f>IF(A398="","",COUNTIF('Consolidated Income Statement_Y'!$C$7:$V$7,Three_Rivers_Inc!D398)&gt;0)</f>
        <v/>
      </c>
      <c r="K398" s="38">
        <f t="shared" si="22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21"/>
        <v/>
      </c>
      <c r="I399" s="47" t="str">
        <f t="shared" si="20"/>
        <v/>
      </c>
      <c r="J399" s="37" t="str">
        <f>IF(A399="","",COUNTIF('Consolidated Income Statement_Y'!$C$7:$V$7,Three_Rivers_Inc!D399)&gt;0)</f>
        <v/>
      </c>
      <c r="K399" s="38">
        <f t="shared" si="22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21"/>
        <v/>
      </c>
      <c r="I400" s="47" t="str">
        <f t="shared" si="20"/>
        <v/>
      </c>
      <c r="J400" s="37" t="str">
        <f>IF(A400="","",COUNTIF('Consolidated Income Statement_Y'!$C$7:$V$7,Three_Rivers_Inc!D400)&gt;0)</f>
        <v/>
      </c>
      <c r="K400" s="38">
        <f t="shared" si="22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21"/>
        <v/>
      </c>
      <c r="I401" s="47" t="str">
        <f t="shared" si="20"/>
        <v/>
      </c>
      <c r="J401" s="37" t="str">
        <f>IF(A401="","",COUNTIF('Consolidated Income Statement_Y'!$C$7:$V$7,Three_Rivers_Inc!D401)&gt;0)</f>
        <v/>
      </c>
      <c r="K401" s="38">
        <f t="shared" si="22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21"/>
        <v/>
      </c>
      <c r="I402" s="47" t="str">
        <f t="shared" si="20"/>
        <v/>
      </c>
      <c r="J402" s="37" t="str">
        <f>IF(A402="","",COUNTIF('Consolidated Income Statement_Y'!$C$7:$V$7,Three_Rivers_Inc!D402)&gt;0)</f>
        <v/>
      </c>
      <c r="K402" s="38">
        <f t="shared" si="22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21"/>
        <v/>
      </c>
      <c r="I403" s="47" t="str">
        <f t="shared" si="20"/>
        <v/>
      </c>
      <c r="J403" s="37" t="str">
        <f>IF(A403="","",COUNTIF('Consolidated Income Statement_Y'!$C$7:$V$7,Three_Rivers_Inc!D403)&gt;0)</f>
        <v/>
      </c>
      <c r="K403" s="38">
        <f t="shared" si="22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21"/>
        <v/>
      </c>
      <c r="I404" s="47" t="str">
        <f t="shared" si="20"/>
        <v/>
      </c>
      <c r="J404" s="37" t="str">
        <f>IF(A404="","",COUNTIF('Consolidated Income Statement_Y'!$C$7:$V$7,Three_Rivers_Inc!D404)&gt;0)</f>
        <v/>
      </c>
      <c r="K404" s="38">
        <f t="shared" si="22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21"/>
        <v/>
      </c>
      <c r="I405" s="47" t="str">
        <f t="shared" si="20"/>
        <v/>
      </c>
      <c r="J405" s="37" t="str">
        <f>IF(A405="","",COUNTIF('Consolidated Income Statement_Y'!$C$7:$V$7,Three_Rivers_Inc!D405)&gt;0)</f>
        <v/>
      </c>
      <c r="K405" s="38">
        <f t="shared" si="22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21"/>
        <v/>
      </c>
      <c r="I406" s="47" t="str">
        <f t="shared" si="20"/>
        <v/>
      </c>
      <c r="J406" s="37" t="str">
        <f>IF(A406="","",COUNTIF('Consolidated Income Statement_Y'!$C$7:$V$7,Three_Rivers_Inc!D406)&gt;0)</f>
        <v/>
      </c>
      <c r="K406" s="38">
        <f t="shared" si="22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21"/>
        <v/>
      </c>
      <c r="I407" s="47" t="str">
        <f t="shared" si="20"/>
        <v/>
      </c>
      <c r="J407" s="37" t="str">
        <f>IF(A407="","",COUNTIF('Consolidated Income Statement_Y'!$C$7:$V$7,Three_Rivers_Inc!D407)&gt;0)</f>
        <v/>
      </c>
      <c r="K407" s="38">
        <f t="shared" si="22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21"/>
        <v/>
      </c>
      <c r="I408" s="47" t="str">
        <f t="shared" si="20"/>
        <v/>
      </c>
      <c r="J408" s="37" t="str">
        <f>IF(A408="","",COUNTIF('Consolidated Income Statement_Y'!$C$7:$V$7,Three_Rivers_Inc!D408)&gt;0)</f>
        <v/>
      </c>
      <c r="K408" s="38">
        <f t="shared" si="22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21"/>
        <v/>
      </c>
      <c r="I409" s="47" t="str">
        <f t="shared" si="20"/>
        <v/>
      </c>
      <c r="J409" s="37" t="str">
        <f>IF(A409="","",COUNTIF('Consolidated Income Statement_Y'!$C$7:$V$7,Three_Rivers_Inc!D409)&gt;0)</f>
        <v/>
      </c>
      <c r="K409" s="38">
        <f t="shared" si="22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21"/>
        <v/>
      </c>
      <c r="I410" s="47" t="str">
        <f t="shared" si="20"/>
        <v/>
      </c>
      <c r="J410" s="37" t="str">
        <f>IF(A410="","",COUNTIF('Consolidated Income Statement_Y'!$C$7:$V$7,Three_Rivers_Inc!D410)&gt;0)</f>
        <v/>
      </c>
      <c r="K410" s="38">
        <f t="shared" si="22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21"/>
        <v/>
      </c>
      <c r="I411" s="47" t="str">
        <f t="shared" si="20"/>
        <v/>
      </c>
      <c r="J411" s="37" t="str">
        <f>IF(A411="","",COUNTIF('Consolidated Income Statement_Y'!$C$7:$V$7,Three_Rivers_Inc!D411)&gt;0)</f>
        <v/>
      </c>
      <c r="K411" s="38">
        <f t="shared" si="22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21"/>
        <v/>
      </c>
      <c r="I412" s="47" t="str">
        <f t="shared" si="20"/>
        <v/>
      </c>
      <c r="J412" s="37" t="str">
        <f>IF(A412="","",COUNTIF('Consolidated Income Statement_Y'!$C$7:$V$7,Three_Rivers_Inc!D412)&gt;0)</f>
        <v/>
      </c>
      <c r="K412" s="38">
        <f t="shared" si="22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21"/>
        <v/>
      </c>
      <c r="I413" s="47" t="str">
        <f t="shared" si="20"/>
        <v/>
      </c>
      <c r="J413" s="37" t="str">
        <f>IF(A413="","",COUNTIF('Consolidated Income Statement_Y'!$C$7:$V$7,Three_Rivers_Inc!D413)&gt;0)</f>
        <v/>
      </c>
      <c r="K413" s="38">
        <f t="shared" si="22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21"/>
        <v/>
      </c>
      <c r="I414" s="47" t="str">
        <f t="shared" si="20"/>
        <v/>
      </c>
      <c r="J414" s="37" t="str">
        <f>IF(A414="","",COUNTIF('Consolidated Income Statement_Y'!$C$7:$V$7,Three_Rivers_Inc!D414)&gt;0)</f>
        <v/>
      </c>
      <c r="K414" s="38">
        <f t="shared" si="22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21"/>
        <v/>
      </c>
      <c r="I415" s="47" t="str">
        <f t="shared" si="20"/>
        <v/>
      </c>
      <c r="J415" s="37" t="str">
        <f>IF(A415="","",COUNTIF('Consolidated Income Statement_Y'!$C$7:$V$7,Three_Rivers_Inc!D415)&gt;0)</f>
        <v/>
      </c>
      <c r="K415" s="38">
        <f t="shared" si="22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21"/>
        <v/>
      </c>
      <c r="I416" s="47" t="str">
        <f t="shared" si="20"/>
        <v/>
      </c>
      <c r="J416" s="37" t="str">
        <f>IF(A416="","",COUNTIF('Consolidated Income Statement_Y'!$C$7:$V$7,Three_Rivers_Inc!D416)&gt;0)</f>
        <v/>
      </c>
      <c r="K416" s="38">
        <f t="shared" si="22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21"/>
        <v/>
      </c>
      <c r="I417" s="47" t="str">
        <f t="shared" si="20"/>
        <v/>
      </c>
      <c r="J417" s="37" t="str">
        <f>IF(A417="","",COUNTIF('Consolidated Income Statement_Y'!$C$7:$V$7,Three_Rivers_Inc!D417)&gt;0)</f>
        <v/>
      </c>
      <c r="K417" s="38">
        <f t="shared" si="22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21"/>
        <v/>
      </c>
      <c r="I418" s="47" t="str">
        <f t="shared" si="20"/>
        <v/>
      </c>
      <c r="J418" s="37" t="str">
        <f>IF(A418="","",COUNTIF('Consolidated Income Statement_Y'!$C$7:$V$7,Three_Rivers_Inc!D418)&gt;0)</f>
        <v/>
      </c>
      <c r="K418" s="38">
        <f t="shared" si="22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21"/>
        <v/>
      </c>
      <c r="I419" s="47" t="str">
        <f t="shared" si="20"/>
        <v/>
      </c>
      <c r="J419" s="37" t="str">
        <f>IF(A419="","",COUNTIF('Consolidated Income Statement_Y'!$C$7:$V$7,Three_Rivers_Inc!D419)&gt;0)</f>
        <v/>
      </c>
      <c r="K419" s="38">
        <f t="shared" si="22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21"/>
        <v/>
      </c>
      <c r="I420" s="47" t="str">
        <f t="shared" si="20"/>
        <v/>
      </c>
      <c r="J420" s="37" t="str">
        <f>IF(A420="","",COUNTIF('Consolidated Income Statement_Y'!$C$7:$V$7,Three_Rivers_Inc!D420)&gt;0)</f>
        <v/>
      </c>
      <c r="K420" s="38">
        <f t="shared" si="22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21"/>
        <v/>
      </c>
      <c r="I421" s="47" t="str">
        <f t="shared" si="20"/>
        <v/>
      </c>
      <c r="J421" s="37" t="str">
        <f>IF(A421="","",COUNTIF('Consolidated Income Statement_Y'!$C$7:$V$7,Three_Rivers_Inc!D421)&gt;0)</f>
        <v/>
      </c>
      <c r="K421" s="38">
        <f t="shared" si="22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21"/>
        <v/>
      </c>
      <c r="I422" s="47" t="str">
        <f t="shared" si="20"/>
        <v/>
      </c>
      <c r="J422" s="37" t="str">
        <f>IF(A422="","",COUNTIF('Consolidated Income Statement_Y'!$C$7:$V$7,Three_Rivers_Inc!D422)&gt;0)</f>
        <v/>
      </c>
      <c r="K422" s="38">
        <f t="shared" si="22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21"/>
        <v/>
      </c>
      <c r="I423" s="47" t="str">
        <f t="shared" si="20"/>
        <v/>
      </c>
      <c r="J423" s="37" t="str">
        <f>IF(A423="","",COUNTIF('Consolidated Income Statement_Y'!$C$7:$V$7,Three_Rivers_Inc!D423)&gt;0)</f>
        <v/>
      </c>
      <c r="K423" s="38">
        <f t="shared" si="22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21"/>
        <v/>
      </c>
      <c r="I424" s="47" t="str">
        <f t="shared" si="20"/>
        <v/>
      </c>
      <c r="J424" s="37" t="str">
        <f>IF(A424="","",COUNTIF('Consolidated Income Statement_Y'!$C$7:$V$7,Three_Rivers_Inc!D424)&gt;0)</f>
        <v/>
      </c>
      <c r="K424" s="38">
        <f t="shared" si="22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21"/>
        <v/>
      </c>
      <c r="I425" s="47" t="str">
        <f t="shared" si="20"/>
        <v/>
      </c>
      <c r="J425" s="37" t="str">
        <f>IF(A425="","",COUNTIF('Consolidated Income Statement_Y'!$C$7:$V$7,Three_Rivers_Inc!D425)&gt;0)</f>
        <v/>
      </c>
      <c r="K425" s="38">
        <f t="shared" si="22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21"/>
        <v/>
      </c>
      <c r="I426" s="47" t="str">
        <f t="shared" si="20"/>
        <v/>
      </c>
      <c r="J426" s="37" t="str">
        <f>IF(A426="","",COUNTIF('Consolidated Income Statement_Y'!$C$7:$V$7,Three_Rivers_Inc!D426)&gt;0)</f>
        <v/>
      </c>
      <c r="K426" s="38">
        <f t="shared" si="22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21"/>
        <v/>
      </c>
      <c r="I427" s="47" t="str">
        <f t="shared" si="20"/>
        <v/>
      </c>
      <c r="J427" s="37" t="str">
        <f>IF(A427="","",COUNTIF('Consolidated Income Statement_Y'!$C$7:$V$7,Three_Rivers_Inc!D427)&gt;0)</f>
        <v/>
      </c>
      <c r="K427" s="38">
        <f t="shared" si="22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21"/>
        <v/>
      </c>
      <c r="I428" s="47" t="str">
        <f t="shared" si="20"/>
        <v/>
      </c>
      <c r="J428" s="37" t="str">
        <f>IF(A428="","",COUNTIF('Consolidated Income Statement_Y'!$C$7:$V$7,Three_Rivers_Inc!D428)&gt;0)</f>
        <v/>
      </c>
      <c r="K428" s="38">
        <f t="shared" si="22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21"/>
        <v/>
      </c>
      <c r="I429" s="47" t="str">
        <f t="shared" si="20"/>
        <v/>
      </c>
      <c r="J429" s="37" t="str">
        <f>IF(A429="","",COUNTIF('Consolidated Income Statement_Y'!$C$7:$V$7,Three_Rivers_Inc!D429)&gt;0)</f>
        <v/>
      </c>
      <c r="K429" s="38">
        <f t="shared" si="22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21"/>
        <v/>
      </c>
      <c r="I430" s="47" t="str">
        <f t="shared" si="20"/>
        <v/>
      </c>
      <c r="J430" s="37" t="str">
        <f>IF(A430="","",COUNTIF('Consolidated Income Statement_Y'!$C$7:$V$7,Three_Rivers_Inc!D430)&gt;0)</f>
        <v/>
      </c>
      <c r="K430" s="38">
        <f t="shared" si="22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21"/>
        <v/>
      </c>
      <c r="I431" s="47" t="str">
        <f t="shared" si="20"/>
        <v/>
      </c>
      <c r="J431" s="37" t="str">
        <f>IF(A431="","",COUNTIF('Consolidated Income Statement_Y'!$C$7:$V$7,Three_Rivers_Inc!D431)&gt;0)</f>
        <v/>
      </c>
      <c r="K431" s="38">
        <f t="shared" si="22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21"/>
        <v/>
      </c>
      <c r="I432" s="47" t="str">
        <f t="shared" si="20"/>
        <v/>
      </c>
      <c r="J432" s="37" t="str">
        <f>IF(A432="","",COUNTIF('Consolidated Income Statement_Y'!$C$7:$V$7,Three_Rivers_Inc!D432)&gt;0)</f>
        <v/>
      </c>
      <c r="K432" s="38">
        <f t="shared" si="22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21"/>
        <v/>
      </c>
      <c r="I433" s="47" t="str">
        <f t="shared" si="20"/>
        <v/>
      </c>
      <c r="J433" s="37" t="str">
        <f>IF(A433="","",COUNTIF('Consolidated Income Statement_Y'!$C$7:$V$7,Three_Rivers_Inc!D433)&gt;0)</f>
        <v/>
      </c>
      <c r="K433" s="38">
        <f t="shared" si="22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21"/>
        <v/>
      </c>
      <c r="I434" s="47" t="str">
        <f t="shared" si="20"/>
        <v/>
      </c>
      <c r="J434" s="37" t="str">
        <f>IF(A434="","",COUNTIF('Consolidated Income Statement_Y'!$C$7:$V$7,Three_Rivers_Inc!D434)&gt;0)</f>
        <v/>
      </c>
      <c r="K434" s="38">
        <f t="shared" si="22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21"/>
        <v/>
      </c>
      <c r="I435" s="47" t="str">
        <f t="shared" si="20"/>
        <v/>
      </c>
      <c r="J435" s="37" t="str">
        <f>IF(A435="","",COUNTIF('Consolidated Income Statement_Y'!$C$7:$V$7,Three_Rivers_Inc!D435)&gt;0)</f>
        <v/>
      </c>
      <c r="K435" s="38">
        <f t="shared" si="22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21"/>
        <v/>
      </c>
      <c r="I436" s="47" t="str">
        <f t="shared" si="20"/>
        <v/>
      </c>
      <c r="J436" s="37" t="str">
        <f>IF(A436="","",COUNTIF('Consolidated Income Statement_Y'!$C$7:$V$7,Three_Rivers_Inc!D436)&gt;0)</f>
        <v/>
      </c>
      <c r="K436" s="38">
        <f t="shared" si="22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21"/>
        <v/>
      </c>
      <c r="I437" s="47" t="str">
        <f t="shared" si="20"/>
        <v/>
      </c>
      <c r="J437" s="37" t="str">
        <f>IF(A437="","",COUNTIF('Consolidated Income Statement_Y'!$C$7:$V$7,Three_Rivers_Inc!D437)&gt;0)</f>
        <v/>
      </c>
      <c r="K437" s="38">
        <f t="shared" si="22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21"/>
        <v/>
      </c>
      <c r="I438" s="47" t="str">
        <f t="shared" si="20"/>
        <v/>
      </c>
      <c r="J438" s="37" t="str">
        <f>IF(A438="","",COUNTIF('Consolidated Income Statement_Y'!$C$7:$V$7,Three_Rivers_Inc!D438)&gt;0)</f>
        <v/>
      </c>
      <c r="K438" s="38">
        <f t="shared" si="22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21"/>
        <v/>
      </c>
      <c r="I439" s="47" t="str">
        <f t="shared" si="20"/>
        <v/>
      </c>
      <c r="J439" s="37" t="str">
        <f>IF(A439="","",COUNTIF('Consolidated Income Statement_Y'!$C$7:$V$7,Three_Rivers_Inc!D439)&gt;0)</f>
        <v/>
      </c>
      <c r="K439" s="38">
        <f t="shared" si="22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21"/>
        <v/>
      </c>
      <c r="I440" s="47" t="str">
        <f t="shared" si="20"/>
        <v/>
      </c>
      <c r="J440" s="37" t="str">
        <f>IF(A440="","",COUNTIF('Consolidated Income Statement_Y'!$C$7:$V$7,Three_Rivers_Inc!D440)&gt;0)</f>
        <v/>
      </c>
      <c r="K440" s="38">
        <f t="shared" si="22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21"/>
        <v/>
      </c>
      <c r="I441" s="47" t="str">
        <f t="shared" si="20"/>
        <v/>
      </c>
      <c r="J441" s="37" t="str">
        <f>IF(A441="","",COUNTIF('Consolidated Income Statement_Y'!$C$7:$V$7,Three_Rivers_Inc!D441)&gt;0)</f>
        <v/>
      </c>
      <c r="K441" s="38">
        <f t="shared" si="22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21"/>
        <v/>
      </c>
      <c r="I442" s="47" t="str">
        <f t="shared" si="20"/>
        <v/>
      </c>
      <c r="J442" s="37" t="str">
        <f>IF(A442="","",COUNTIF('Consolidated Income Statement_Y'!$C$7:$V$7,Three_Rivers_Inc!D442)&gt;0)</f>
        <v/>
      </c>
      <c r="K442" s="38">
        <f t="shared" si="22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21"/>
        <v/>
      </c>
      <c r="I443" s="47" t="str">
        <f t="shared" si="20"/>
        <v/>
      </c>
      <c r="J443" s="37" t="str">
        <f>IF(A443="","",COUNTIF('Consolidated Income Statement_Y'!$C$7:$V$7,Three_Rivers_Inc!D443)&gt;0)</f>
        <v/>
      </c>
      <c r="K443" s="38">
        <f t="shared" si="22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21"/>
        <v/>
      </c>
      <c r="I444" s="47" t="str">
        <f t="shared" si="20"/>
        <v/>
      </c>
      <c r="J444" s="37" t="str">
        <f>IF(A444="","",COUNTIF('Consolidated Income Statement_Y'!$C$7:$V$7,Three_Rivers_Inc!D444)&gt;0)</f>
        <v/>
      </c>
      <c r="K444" s="38">
        <f t="shared" si="22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21"/>
        <v/>
      </c>
      <c r="I445" s="47" t="str">
        <f t="shared" si="20"/>
        <v/>
      </c>
      <c r="J445" s="37" t="str">
        <f>IF(A445="","",COUNTIF('Consolidated Income Statement_Y'!$C$7:$V$7,Three_Rivers_Inc!D445)&gt;0)</f>
        <v/>
      </c>
      <c r="K445" s="38">
        <f t="shared" si="22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21"/>
        <v/>
      </c>
      <c r="I446" s="47" t="str">
        <f t="shared" si="20"/>
        <v/>
      </c>
      <c r="J446" s="37" t="str">
        <f>IF(A446="","",COUNTIF('Consolidated Income Statement_Y'!$C$7:$V$7,Three_Rivers_Inc!D446)&gt;0)</f>
        <v/>
      </c>
      <c r="K446" s="38">
        <f t="shared" si="22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21"/>
        <v/>
      </c>
      <c r="I447" s="47" t="str">
        <f t="shared" si="20"/>
        <v/>
      </c>
      <c r="J447" s="37" t="str">
        <f>IF(A447="","",COUNTIF('Consolidated Income Statement_Y'!$C$7:$V$7,Three_Rivers_Inc!D447)&gt;0)</f>
        <v/>
      </c>
      <c r="K447" s="38">
        <f t="shared" si="22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21"/>
        <v/>
      </c>
      <c r="I448" s="47" t="str">
        <f t="shared" si="20"/>
        <v/>
      </c>
      <c r="J448" s="37" t="str">
        <f>IF(A448="","",COUNTIF('Consolidated Income Statement_Y'!$C$7:$V$7,Three_Rivers_Inc!D448)&gt;0)</f>
        <v/>
      </c>
      <c r="K448" s="38">
        <f t="shared" si="22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21"/>
        <v/>
      </c>
      <c r="I449" s="47" t="str">
        <f t="shared" si="20"/>
        <v/>
      </c>
      <c r="J449" s="37" t="str">
        <f>IF(A449="","",COUNTIF('Consolidated Income Statement_Y'!$C$7:$V$7,Three_Rivers_Inc!D449)&gt;0)</f>
        <v/>
      </c>
      <c r="K449" s="38">
        <f t="shared" si="22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21"/>
        <v/>
      </c>
      <c r="I450" s="47" t="str">
        <f t="shared" si="20"/>
        <v/>
      </c>
      <c r="J450" s="37" t="str">
        <f>IF(A450="","",COUNTIF('Consolidated Income Statement_Y'!$C$7:$V$7,Three_Rivers_Inc!D450)&gt;0)</f>
        <v/>
      </c>
      <c r="K450" s="38">
        <f t="shared" si="22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si="21"/>
        <v/>
      </c>
      <c r="I451" s="47" t="str">
        <f t="shared" ref="I451:I514" si="23">IF(H451="","","Q"&amp;ROUNDUP(MONTH(H451)/3,0))</f>
        <v/>
      </c>
      <c r="J451" s="37" t="str">
        <f>IF(A451="","",COUNTIF('Consolidated Income Statement_Y'!$C$7:$V$7,Three_Rivers_Inc!D451)&gt;0)</f>
        <v/>
      </c>
      <c r="K451" s="38">
        <f t="shared" si="22"/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3"/>
        <v/>
      </c>
      <c r="J452" s="37" t="str">
        <f>IF(A452="","",COUNTIF('Consolidated Income Statement_Y'!$C$7:$V$7,Three_Rivers_Inc!D452)&gt;0)</f>
        <v/>
      </c>
      <c r="K452" s="38">
        <f t="shared" si="22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3"/>
        <v/>
      </c>
      <c r="J453" s="37" t="str">
        <f>IF(A453="","",COUNTIF('Consolidated Income Statement_Y'!$C$7:$V$7,Three_Rivers_Inc!D453)&gt;0)</f>
        <v/>
      </c>
      <c r="K453" s="38">
        <f t="shared" si="22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ref="H454:H517" si="24">IF(E454="","",EOMONTH(E454,0))</f>
        <v/>
      </c>
      <c r="I454" s="47" t="str">
        <f t="shared" si="23"/>
        <v/>
      </c>
      <c r="J454" s="37" t="str">
        <f>IF(A454="","",COUNTIF('Consolidated Income Statement_Y'!$C$7:$V$7,Three_Rivers_Inc!D454)&gt;0)</f>
        <v/>
      </c>
      <c r="K454" s="38">
        <f t="shared" ref="K454:K517" si="25">F454-G454</f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4"/>
        <v/>
      </c>
      <c r="I455" s="47" t="str">
        <f t="shared" si="23"/>
        <v/>
      </c>
      <c r="J455" s="37" t="str">
        <f>IF(A455="","",COUNTIF('Consolidated Income Statement_Y'!$C$7:$V$7,Three_Rivers_Inc!D455)&gt;0)</f>
        <v/>
      </c>
      <c r="K455" s="38">
        <f t="shared" si="25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4"/>
        <v/>
      </c>
      <c r="I456" s="47" t="str">
        <f t="shared" si="23"/>
        <v/>
      </c>
      <c r="J456" s="37" t="str">
        <f>IF(A456="","",COUNTIF('Consolidated Income Statement_Y'!$C$7:$V$7,Three_Rivers_Inc!D456)&gt;0)</f>
        <v/>
      </c>
      <c r="K456" s="38">
        <f t="shared" si="25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4"/>
        <v/>
      </c>
      <c r="I457" s="47" t="str">
        <f t="shared" si="23"/>
        <v/>
      </c>
      <c r="J457" s="37" t="str">
        <f>IF(A457="","",COUNTIF('Consolidated Income Statement_Y'!$C$7:$V$7,Three_Rivers_Inc!D457)&gt;0)</f>
        <v/>
      </c>
      <c r="K457" s="38">
        <f t="shared" si="25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4"/>
        <v/>
      </c>
      <c r="I458" s="47" t="str">
        <f t="shared" si="23"/>
        <v/>
      </c>
      <c r="J458" s="37" t="str">
        <f>IF(A458="","",COUNTIF('Consolidated Income Statement_Y'!$C$7:$V$7,Three_Rivers_Inc!D458)&gt;0)</f>
        <v/>
      </c>
      <c r="K458" s="38">
        <f t="shared" si="25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4"/>
        <v/>
      </c>
      <c r="I459" s="47" t="str">
        <f t="shared" si="23"/>
        <v/>
      </c>
      <c r="J459" s="37" t="str">
        <f>IF(A459="","",COUNTIF('Consolidated Income Statement_Y'!$C$7:$V$7,Three_Rivers_Inc!D459)&gt;0)</f>
        <v/>
      </c>
      <c r="K459" s="38">
        <f t="shared" si="25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4"/>
        <v/>
      </c>
      <c r="I460" s="47" t="str">
        <f t="shared" si="23"/>
        <v/>
      </c>
      <c r="J460" s="37" t="str">
        <f>IF(A460="","",COUNTIF('Consolidated Income Statement_Y'!$C$7:$V$7,Three_Rivers_Inc!D460)&gt;0)</f>
        <v/>
      </c>
      <c r="K460" s="38">
        <f t="shared" si="25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4"/>
        <v/>
      </c>
      <c r="I461" s="47" t="str">
        <f t="shared" si="23"/>
        <v/>
      </c>
      <c r="J461" s="37" t="str">
        <f>IF(A461="","",COUNTIF('Consolidated Income Statement_Y'!$C$7:$V$7,Three_Rivers_Inc!D461)&gt;0)</f>
        <v/>
      </c>
      <c r="K461" s="38">
        <f t="shared" si="25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4"/>
        <v/>
      </c>
      <c r="I462" s="47" t="str">
        <f t="shared" si="23"/>
        <v/>
      </c>
      <c r="J462" s="37" t="str">
        <f>IF(A462="","",COUNTIF('Consolidated Income Statement_Y'!$C$7:$V$7,Three_Rivers_Inc!D462)&gt;0)</f>
        <v/>
      </c>
      <c r="K462" s="38">
        <f t="shared" si="25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4"/>
        <v/>
      </c>
      <c r="I463" s="47" t="str">
        <f t="shared" si="23"/>
        <v/>
      </c>
      <c r="J463" s="37" t="str">
        <f>IF(A463="","",COUNTIF('Consolidated Income Statement_Y'!$C$7:$V$7,Three_Rivers_Inc!D463)&gt;0)</f>
        <v/>
      </c>
      <c r="K463" s="38">
        <f t="shared" si="25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4"/>
        <v/>
      </c>
      <c r="I464" s="47" t="str">
        <f t="shared" si="23"/>
        <v/>
      </c>
      <c r="J464" s="37" t="str">
        <f>IF(A464="","",COUNTIF('Consolidated Income Statement_Y'!$C$7:$V$7,Three_Rivers_Inc!D464)&gt;0)</f>
        <v/>
      </c>
      <c r="K464" s="38">
        <f t="shared" si="25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4"/>
        <v/>
      </c>
      <c r="I465" s="47" t="str">
        <f t="shared" si="23"/>
        <v/>
      </c>
      <c r="J465" s="37" t="str">
        <f>IF(A465="","",COUNTIF('Consolidated Income Statement_Y'!$C$7:$V$7,Three_Rivers_Inc!D465)&gt;0)</f>
        <v/>
      </c>
      <c r="K465" s="38">
        <f t="shared" si="25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4"/>
        <v/>
      </c>
      <c r="I466" s="47" t="str">
        <f t="shared" si="23"/>
        <v/>
      </c>
      <c r="J466" s="37" t="str">
        <f>IF(A466="","",COUNTIF('Consolidated Income Statement_Y'!$C$7:$V$7,Three_Rivers_Inc!D466)&gt;0)</f>
        <v/>
      </c>
      <c r="K466" s="38">
        <f t="shared" si="25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4"/>
        <v/>
      </c>
      <c r="I467" s="47" t="str">
        <f t="shared" si="23"/>
        <v/>
      </c>
      <c r="J467" s="37" t="str">
        <f>IF(A467="","",COUNTIF('Consolidated Income Statement_Y'!$C$7:$V$7,Three_Rivers_Inc!D467)&gt;0)</f>
        <v/>
      </c>
      <c r="K467" s="38">
        <f t="shared" si="25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4"/>
        <v/>
      </c>
      <c r="I468" s="47" t="str">
        <f t="shared" si="23"/>
        <v/>
      </c>
      <c r="J468" s="37" t="str">
        <f>IF(A468="","",COUNTIF('Consolidated Income Statement_Y'!$C$7:$V$7,Three_Rivers_Inc!D468)&gt;0)</f>
        <v/>
      </c>
      <c r="K468" s="38">
        <f t="shared" si="25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4"/>
        <v/>
      </c>
      <c r="I469" s="47" t="str">
        <f t="shared" si="23"/>
        <v/>
      </c>
      <c r="J469" s="37" t="str">
        <f>IF(A469="","",COUNTIF('Consolidated Income Statement_Y'!$C$7:$V$7,Three_Rivers_Inc!D469)&gt;0)</f>
        <v/>
      </c>
      <c r="K469" s="38">
        <f t="shared" si="25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4"/>
        <v/>
      </c>
      <c r="I470" s="47" t="str">
        <f t="shared" si="23"/>
        <v/>
      </c>
      <c r="J470" s="37" t="str">
        <f>IF(A470="","",COUNTIF('Consolidated Income Statement_Y'!$C$7:$V$7,Three_Rivers_Inc!D470)&gt;0)</f>
        <v/>
      </c>
      <c r="K470" s="38">
        <f t="shared" si="25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4"/>
        <v/>
      </c>
      <c r="I471" s="47" t="str">
        <f t="shared" si="23"/>
        <v/>
      </c>
      <c r="J471" s="37" t="str">
        <f>IF(A471="","",COUNTIF('Consolidated Income Statement_Y'!$C$7:$V$7,Three_Rivers_Inc!D471)&gt;0)</f>
        <v/>
      </c>
      <c r="K471" s="38">
        <f t="shared" si="25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4"/>
        <v/>
      </c>
      <c r="I472" s="47" t="str">
        <f t="shared" si="23"/>
        <v/>
      </c>
      <c r="J472" s="37" t="str">
        <f>IF(A472="","",COUNTIF('Consolidated Income Statement_Y'!$C$7:$V$7,Three_Rivers_Inc!D472)&gt;0)</f>
        <v/>
      </c>
      <c r="K472" s="38">
        <f t="shared" si="25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4"/>
        <v/>
      </c>
      <c r="I473" s="47" t="str">
        <f t="shared" si="23"/>
        <v/>
      </c>
      <c r="J473" s="37" t="str">
        <f>IF(A473="","",COUNTIF('Consolidated Income Statement_Y'!$C$7:$V$7,Three_Rivers_Inc!D473)&gt;0)</f>
        <v/>
      </c>
      <c r="K473" s="38">
        <f t="shared" si="25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4"/>
        <v/>
      </c>
      <c r="I474" s="47" t="str">
        <f t="shared" si="23"/>
        <v/>
      </c>
      <c r="J474" s="37" t="str">
        <f>IF(A474="","",COUNTIF('Consolidated Income Statement_Y'!$C$7:$V$7,Three_Rivers_Inc!D474)&gt;0)</f>
        <v/>
      </c>
      <c r="K474" s="38">
        <f t="shared" si="25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4"/>
        <v/>
      </c>
      <c r="I475" s="47" t="str">
        <f t="shared" si="23"/>
        <v/>
      </c>
      <c r="J475" s="37" t="str">
        <f>IF(A475="","",COUNTIF('Consolidated Income Statement_Y'!$C$7:$V$7,Three_Rivers_Inc!D475)&gt;0)</f>
        <v/>
      </c>
      <c r="K475" s="38">
        <f t="shared" si="25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4"/>
        <v/>
      </c>
      <c r="I476" s="47" t="str">
        <f t="shared" si="23"/>
        <v/>
      </c>
      <c r="J476" s="37" t="str">
        <f>IF(A476="","",COUNTIF('Consolidated Income Statement_Y'!$C$7:$V$7,Three_Rivers_Inc!D476)&gt;0)</f>
        <v/>
      </c>
      <c r="K476" s="38">
        <f t="shared" si="25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4"/>
        <v/>
      </c>
      <c r="I477" s="47" t="str">
        <f t="shared" si="23"/>
        <v/>
      </c>
      <c r="J477" s="37" t="str">
        <f>IF(A477="","",COUNTIF('Consolidated Income Statement_Y'!$C$7:$V$7,Three_Rivers_Inc!D477)&gt;0)</f>
        <v/>
      </c>
      <c r="K477" s="38">
        <f t="shared" si="25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4"/>
        <v/>
      </c>
      <c r="I478" s="47" t="str">
        <f t="shared" si="23"/>
        <v/>
      </c>
      <c r="J478" s="37" t="str">
        <f>IF(A478="","",COUNTIF('Consolidated Income Statement_Y'!$C$7:$V$7,Three_Rivers_Inc!D478)&gt;0)</f>
        <v/>
      </c>
      <c r="K478" s="38">
        <f t="shared" si="25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4"/>
        <v/>
      </c>
      <c r="I479" s="47" t="str">
        <f t="shared" si="23"/>
        <v/>
      </c>
      <c r="J479" s="37" t="str">
        <f>IF(A479="","",COUNTIF('Consolidated Income Statement_Y'!$C$7:$V$7,Three_Rivers_Inc!D479)&gt;0)</f>
        <v/>
      </c>
      <c r="K479" s="38">
        <f t="shared" si="25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4"/>
        <v/>
      </c>
      <c r="I480" s="47" t="str">
        <f t="shared" si="23"/>
        <v/>
      </c>
      <c r="J480" s="37" t="str">
        <f>IF(A480="","",COUNTIF('Consolidated Income Statement_Y'!$C$7:$V$7,Three_Rivers_Inc!D480)&gt;0)</f>
        <v/>
      </c>
      <c r="K480" s="38">
        <f t="shared" si="25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4"/>
        <v/>
      </c>
      <c r="I481" s="47" t="str">
        <f t="shared" si="23"/>
        <v/>
      </c>
      <c r="J481" s="37" t="str">
        <f>IF(A481="","",COUNTIF('Consolidated Income Statement_Y'!$C$7:$V$7,Three_Rivers_Inc!D481)&gt;0)</f>
        <v/>
      </c>
      <c r="K481" s="38">
        <f t="shared" si="25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4"/>
        <v/>
      </c>
      <c r="I482" s="47" t="str">
        <f t="shared" si="23"/>
        <v/>
      </c>
      <c r="J482" s="37" t="str">
        <f>IF(A482="","",COUNTIF('Consolidated Income Statement_Y'!$C$7:$V$7,Three_Rivers_Inc!D482)&gt;0)</f>
        <v/>
      </c>
      <c r="K482" s="38">
        <f t="shared" si="25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4"/>
        <v/>
      </c>
      <c r="I483" s="47" t="str">
        <f t="shared" si="23"/>
        <v/>
      </c>
      <c r="J483" s="37" t="str">
        <f>IF(A483="","",COUNTIF('Consolidated Income Statement_Y'!$C$7:$V$7,Three_Rivers_Inc!D483)&gt;0)</f>
        <v/>
      </c>
      <c r="K483" s="38">
        <f t="shared" si="25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4"/>
        <v/>
      </c>
      <c r="I484" s="47" t="str">
        <f t="shared" si="23"/>
        <v/>
      </c>
      <c r="J484" s="37" t="str">
        <f>IF(A484="","",COUNTIF('Consolidated Income Statement_Y'!$C$7:$V$7,Three_Rivers_Inc!D484)&gt;0)</f>
        <v/>
      </c>
      <c r="K484" s="38">
        <f t="shared" si="25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4"/>
        <v/>
      </c>
      <c r="I485" s="47" t="str">
        <f t="shared" si="23"/>
        <v/>
      </c>
      <c r="J485" s="37" t="str">
        <f>IF(A485="","",COUNTIF('Consolidated Income Statement_Y'!$C$7:$V$7,Three_Rivers_Inc!D485)&gt;0)</f>
        <v/>
      </c>
      <c r="K485" s="38">
        <f t="shared" si="25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4"/>
        <v/>
      </c>
      <c r="I486" s="47" t="str">
        <f t="shared" si="23"/>
        <v/>
      </c>
      <c r="J486" s="37" t="str">
        <f>IF(A486="","",COUNTIF('Consolidated Income Statement_Y'!$C$7:$V$7,Three_Rivers_Inc!D486)&gt;0)</f>
        <v/>
      </c>
      <c r="K486" s="38">
        <f t="shared" si="25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4"/>
        <v/>
      </c>
      <c r="I487" s="47" t="str">
        <f t="shared" si="23"/>
        <v/>
      </c>
      <c r="J487" s="37" t="str">
        <f>IF(A487="","",COUNTIF('Consolidated Income Statement_Y'!$C$7:$V$7,Three_Rivers_Inc!D487)&gt;0)</f>
        <v/>
      </c>
      <c r="K487" s="38">
        <f t="shared" si="25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4"/>
        <v/>
      </c>
      <c r="I488" s="47" t="str">
        <f t="shared" si="23"/>
        <v/>
      </c>
      <c r="J488" s="37" t="str">
        <f>IF(A488="","",COUNTIF('Consolidated Income Statement_Y'!$C$7:$V$7,Three_Rivers_Inc!D488)&gt;0)</f>
        <v/>
      </c>
      <c r="K488" s="38">
        <f t="shared" si="25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4"/>
        <v/>
      </c>
      <c r="I489" s="47" t="str">
        <f t="shared" si="23"/>
        <v/>
      </c>
      <c r="J489" s="37" t="str">
        <f>IF(A489="","",COUNTIF('Consolidated Income Statement_Y'!$C$7:$V$7,Three_Rivers_Inc!D489)&gt;0)</f>
        <v/>
      </c>
      <c r="K489" s="38">
        <f t="shared" si="25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4"/>
        <v/>
      </c>
      <c r="I490" s="47" t="str">
        <f t="shared" si="23"/>
        <v/>
      </c>
      <c r="J490" s="37" t="str">
        <f>IF(A490="","",COUNTIF('Consolidated Income Statement_Y'!$C$7:$V$7,Three_Rivers_Inc!D490)&gt;0)</f>
        <v/>
      </c>
      <c r="K490" s="38">
        <f t="shared" si="25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4"/>
        <v/>
      </c>
      <c r="I491" s="47" t="str">
        <f t="shared" si="23"/>
        <v/>
      </c>
      <c r="J491" s="37" t="str">
        <f>IF(A491="","",COUNTIF('Consolidated Income Statement_Y'!$C$7:$V$7,Three_Rivers_Inc!D491)&gt;0)</f>
        <v/>
      </c>
      <c r="K491" s="38">
        <f t="shared" si="25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4"/>
        <v/>
      </c>
      <c r="I492" s="47" t="str">
        <f t="shared" si="23"/>
        <v/>
      </c>
      <c r="J492" s="37" t="str">
        <f>IF(A492="","",COUNTIF('Consolidated Income Statement_Y'!$C$7:$V$7,Three_Rivers_Inc!D492)&gt;0)</f>
        <v/>
      </c>
      <c r="K492" s="38">
        <f t="shared" si="25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4"/>
        <v/>
      </c>
      <c r="I493" s="47" t="str">
        <f t="shared" si="23"/>
        <v/>
      </c>
      <c r="J493" s="37" t="str">
        <f>IF(A493="","",COUNTIF('Consolidated Income Statement_Y'!$C$7:$V$7,Three_Rivers_Inc!D493)&gt;0)</f>
        <v/>
      </c>
      <c r="K493" s="38">
        <f t="shared" si="25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4"/>
        <v/>
      </c>
      <c r="I494" s="47" t="str">
        <f t="shared" si="23"/>
        <v/>
      </c>
      <c r="J494" s="37" t="str">
        <f>IF(A494="","",COUNTIF('Consolidated Income Statement_Y'!$C$7:$V$7,Three_Rivers_Inc!D494)&gt;0)</f>
        <v/>
      </c>
      <c r="K494" s="38">
        <f t="shared" si="25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4"/>
        <v/>
      </c>
      <c r="I495" s="47" t="str">
        <f t="shared" si="23"/>
        <v/>
      </c>
      <c r="J495" s="37" t="str">
        <f>IF(A495="","",COUNTIF('Consolidated Income Statement_Y'!$C$7:$V$7,Three_Rivers_Inc!D495)&gt;0)</f>
        <v/>
      </c>
      <c r="K495" s="38">
        <f t="shared" si="25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4"/>
        <v/>
      </c>
      <c r="I496" s="47" t="str">
        <f t="shared" si="23"/>
        <v/>
      </c>
      <c r="J496" s="37" t="str">
        <f>IF(A496="","",COUNTIF('Consolidated Income Statement_Y'!$C$7:$V$7,Three_Rivers_Inc!D496)&gt;0)</f>
        <v/>
      </c>
      <c r="K496" s="38">
        <f t="shared" si="25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4"/>
        <v/>
      </c>
      <c r="I497" s="47" t="str">
        <f t="shared" si="23"/>
        <v/>
      </c>
      <c r="J497" s="37" t="str">
        <f>IF(A497="","",COUNTIF('Consolidated Income Statement_Y'!$C$7:$V$7,Three_Rivers_Inc!D497)&gt;0)</f>
        <v/>
      </c>
      <c r="K497" s="38">
        <f t="shared" si="25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4"/>
        <v/>
      </c>
      <c r="I498" s="47" t="str">
        <f t="shared" si="23"/>
        <v/>
      </c>
      <c r="J498" s="37" t="str">
        <f>IF(A498="","",COUNTIF('Consolidated Income Statement_Y'!$C$7:$V$7,Three_Rivers_Inc!D498)&gt;0)</f>
        <v/>
      </c>
      <c r="K498" s="38">
        <f t="shared" si="25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4"/>
        <v/>
      </c>
      <c r="I499" s="47" t="str">
        <f t="shared" si="23"/>
        <v/>
      </c>
      <c r="J499" s="37" t="str">
        <f>IF(A499="","",COUNTIF('Consolidated Income Statement_Y'!$C$7:$V$7,Three_Rivers_Inc!D499)&gt;0)</f>
        <v/>
      </c>
      <c r="K499" s="38">
        <f t="shared" si="25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4"/>
        <v/>
      </c>
      <c r="I500" s="47" t="str">
        <f t="shared" si="23"/>
        <v/>
      </c>
      <c r="J500" s="37" t="str">
        <f>IF(A500="","",COUNTIF('Consolidated Income Statement_Y'!$C$7:$V$7,Three_Rivers_Inc!D500)&gt;0)</f>
        <v/>
      </c>
      <c r="K500" s="38">
        <f t="shared" si="25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4"/>
        <v/>
      </c>
      <c r="I501" s="47" t="str">
        <f t="shared" si="23"/>
        <v/>
      </c>
      <c r="J501" s="37" t="str">
        <f>IF(A501="","",COUNTIF('Consolidated Income Statement_Y'!$C$7:$V$7,Three_Rivers_Inc!D501)&gt;0)</f>
        <v/>
      </c>
      <c r="K501" s="38">
        <f t="shared" si="25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4"/>
        <v/>
      </c>
      <c r="I502" s="47" t="str">
        <f t="shared" si="23"/>
        <v/>
      </c>
      <c r="J502" s="37" t="str">
        <f>IF(A502="","",COUNTIF('Consolidated Income Statement_Y'!$C$7:$V$7,Three_Rivers_Inc!D502)&gt;0)</f>
        <v/>
      </c>
      <c r="K502" s="38">
        <f t="shared" si="25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4"/>
        <v/>
      </c>
      <c r="I503" s="47" t="str">
        <f t="shared" si="23"/>
        <v/>
      </c>
      <c r="J503" s="37" t="str">
        <f>IF(A503="","",COUNTIF('Consolidated Income Statement_Y'!$C$7:$V$7,Three_Rivers_Inc!D503)&gt;0)</f>
        <v/>
      </c>
      <c r="K503" s="38">
        <f t="shared" si="25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4"/>
        <v/>
      </c>
      <c r="I504" s="47" t="str">
        <f t="shared" si="23"/>
        <v/>
      </c>
      <c r="J504" s="37" t="str">
        <f>IF(A504="","",COUNTIF('Consolidated Income Statement_Y'!$C$7:$V$7,Three_Rivers_Inc!D504)&gt;0)</f>
        <v/>
      </c>
      <c r="K504" s="38">
        <f t="shared" si="25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4"/>
        <v/>
      </c>
      <c r="I505" s="47" t="str">
        <f t="shared" si="23"/>
        <v/>
      </c>
      <c r="J505" s="37" t="str">
        <f>IF(A505="","",COUNTIF('Consolidated Income Statement_Y'!$C$7:$V$7,Three_Rivers_Inc!D505)&gt;0)</f>
        <v/>
      </c>
      <c r="K505" s="38">
        <f t="shared" si="25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4"/>
        <v/>
      </c>
      <c r="I506" s="47" t="str">
        <f t="shared" si="23"/>
        <v/>
      </c>
      <c r="J506" s="37" t="str">
        <f>IF(A506="","",COUNTIF('Consolidated Income Statement_Y'!$C$7:$V$7,Three_Rivers_Inc!D506)&gt;0)</f>
        <v/>
      </c>
      <c r="K506" s="38">
        <f t="shared" si="25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4"/>
        <v/>
      </c>
      <c r="I507" s="47" t="str">
        <f t="shared" si="23"/>
        <v/>
      </c>
      <c r="J507" s="37" t="str">
        <f>IF(A507="","",COUNTIF('Consolidated Income Statement_Y'!$C$7:$V$7,Three_Rivers_Inc!D507)&gt;0)</f>
        <v/>
      </c>
      <c r="K507" s="38">
        <f t="shared" si="25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4"/>
        <v/>
      </c>
      <c r="I508" s="47" t="str">
        <f t="shared" si="23"/>
        <v/>
      </c>
      <c r="J508" s="37" t="str">
        <f>IF(A508="","",COUNTIF('Consolidated Income Statement_Y'!$C$7:$V$7,Three_Rivers_Inc!D508)&gt;0)</f>
        <v/>
      </c>
      <c r="K508" s="38">
        <f t="shared" si="25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4"/>
        <v/>
      </c>
      <c r="I509" s="47" t="str">
        <f t="shared" si="23"/>
        <v/>
      </c>
      <c r="J509" s="37" t="str">
        <f>IF(A509="","",COUNTIF('Consolidated Income Statement_Y'!$C$7:$V$7,Three_Rivers_Inc!D509)&gt;0)</f>
        <v/>
      </c>
      <c r="K509" s="38">
        <f t="shared" si="25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4"/>
        <v/>
      </c>
      <c r="I510" s="47" t="str">
        <f t="shared" si="23"/>
        <v/>
      </c>
      <c r="J510" s="37" t="str">
        <f>IF(A510="","",COUNTIF('Consolidated Income Statement_Y'!$C$7:$V$7,Three_Rivers_Inc!D510)&gt;0)</f>
        <v/>
      </c>
      <c r="K510" s="38">
        <f t="shared" si="25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4"/>
        <v/>
      </c>
      <c r="I511" s="47" t="str">
        <f t="shared" si="23"/>
        <v/>
      </c>
      <c r="J511" s="37" t="str">
        <f>IF(A511="","",COUNTIF('Consolidated Income Statement_Y'!$C$7:$V$7,Three_Rivers_Inc!D511)&gt;0)</f>
        <v/>
      </c>
      <c r="K511" s="38">
        <f t="shared" si="25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4"/>
        <v/>
      </c>
      <c r="I512" s="47" t="str">
        <f t="shared" si="23"/>
        <v/>
      </c>
      <c r="J512" s="37" t="str">
        <f>IF(A512="","",COUNTIF('Consolidated Income Statement_Y'!$C$7:$V$7,Three_Rivers_Inc!D512)&gt;0)</f>
        <v/>
      </c>
      <c r="K512" s="38">
        <f t="shared" si="25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4"/>
        <v/>
      </c>
      <c r="I513" s="47" t="str">
        <f t="shared" si="23"/>
        <v/>
      </c>
      <c r="J513" s="37" t="str">
        <f>IF(A513="","",COUNTIF('Consolidated Income Statement_Y'!$C$7:$V$7,Three_Rivers_Inc!D513)&gt;0)</f>
        <v/>
      </c>
      <c r="K513" s="38">
        <f t="shared" si="25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4"/>
        <v/>
      </c>
      <c r="I514" s="47" t="str">
        <f t="shared" si="23"/>
        <v/>
      </c>
      <c r="J514" s="37" t="str">
        <f>IF(A514="","",COUNTIF('Consolidated Income Statement_Y'!$C$7:$V$7,Three_Rivers_Inc!D514)&gt;0)</f>
        <v/>
      </c>
      <c r="K514" s="38">
        <f t="shared" si="25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si="24"/>
        <v/>
      </c>
      <c r="I515" s="47" t="str">
        <f t="shared" ref="I515:I578" si="26">IF(H515="","","Q"&amp;ROUNDUP(MONTH(H515)/3,0))</f>
        <v/>
      </c>
      <c r="J515" s="37" t="str">
        <f>IF(A515="","",COUNTIF('Consolidated Income Statement_Y'!$C$7:$V$7,Three_Rivers_Inc!D515)&gt;0)</f>
        <v/>
      </c>
      <c r="K515" s="38">
        <f t="shared" si="25"/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6"/>
        <v/>
      </c>
      <c r="J516" s="37" t="str">
        <f>IF(A516="","",COUNTIF('Consolidated Income Statement_Y'!$C$7:$V$7,Three_Rivers_Inc!D516)&gt;0)</f>
        <v/>
      </c>
      <c r="K516" s="38">
        <f t="shared" si="25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6"/>
        <v/>
      </c>
      <c r="J517" s="37" t="str">
        <f>IF(A517="","",COUNTIF('Consolidated Income Statement_Y'!$C$7:$V$7,Three_Rivers_Inc!D517)&gt;0)</f>
        <v/>
      </c>
      <c r="K517" s="38">
        <f t="shared" si="25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ref="H518:H581" si="27">IF(E518="","",EOMONTH(E518,0))</f>
        <v/>
      </c>
      <c r="I518" s="47" t="str">
        <f t="shared" si="26"/>
        <v/>
      </c>
      <c r="J518" s="37" t="str">
        <f>IF(A518="","",COUNTIF('Consolidated Income Statement_Y'!$C$7:$V$7,Three_Rivers_Inc!D518)&gt;0)</f>
        <v/>
      </c>
      <c r="K518" s="38">
        <f t="shared" ref="K518:K581" si="28">F518-G518</f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7"/>
        <v/>
      </c>
      <c r="I519" s="47" t="str">
        <f t="shared" si="26"/>
        <v/>
      </c>
      <c r="J519" s="37" t="str">
        <f>IF(A519="","",COUNTIF('Consolidated Income Statement_Y'!$C$7:$V$7,Three_Rivers_Inc!D519)&gt;0)</f>
        <v/>
      </c>
      <c r="K519" s="38">
        <f t="shared" si="28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7"/>
        <v/>
      </c>
      <c r="I520" s="47" t="str">
        <f t="shared" si="26"/>
        <v/>
      </c>
      <c r="J520" s="37" t="str">
        <f>IF(A520="","",COUNTIF('Consolidated Income Statement_Y'!$C$7:$V$7,Three_Rivers_Inc!D520)&gt;0)</f>
        <v/>
      </c>
      <c r="K520" s="38">
        <f t="shared" si="28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7"/>
        <v/>
      </c>
      <c r="I521" s="47" t="str">
        <f t="shared" si="26"/>
        <v/>
      </c>
      <c r="J521" s="37" t="str">
        <f>IF(A521="","",COUNTIF('Consolidated Income Statement_Y'!$C$7:$V$7,Three_Rivers_Inc!D521)&gt;0)</f>
        <v/>
      </c>
      <c r="K521" s="38">
        <f t="shared" si="28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7"/>
        <v/>
      </c>
      <c r="I522" s="47" t="str">
        <f t="shared" si="26"/>
        <v/>
      </c>
      <c r="J522" s="37" t="str">
        <f>IF(A522="","",COUNTIF('Consolidated Income Statement_Y'!$C$7:$V$7,Three_Rivers_Inc!D522)&gt;0)</f>
        <v/>
      </c>
      <c r="K522" s="38">
        <f t="shared" si="28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7"/>
        <v/>
      </c>
      <c r="I523" s="47" t="str">
        <f t="shared" si="26"/>
        <v/>
      </c>
      <c r="J523" s="37" t="str">
        <f>IF(A523="","",COUNTIF('Consolidated Income Statement_Y'!$C$7:$V$7,Three_Rivers_Inc!D523)&gt;0)</f>
        <v/>
      </c>
      <c r="K523" s="38">
        <f t="shared" si="28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7"/>
        <v/>
      </c>
      <c r="I524" s="47" t="str">
        <f t="shared" si="26"/>
        <v/>
      </c>
      <c r="J524" s="37" t="str">
        <f>IF(A524="","",COUNTIF('Consolidated Income Statement_Y'!$C$7:$V$7,Three_Rivers_Inc!D524)&gt;0)</f>
        <v/>
      </c>
      <c r="K524" s="38">
        <f t="shared" si="28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7"/>
        <v/>
      </c>
      <c r="I525" s="47" t="str">
        <f t="shared" si="26"/>
        <v/>
      </c>
      <c r="J525" s="37" t="str">
        <f>IF(A525="","",COUNTIF('Consolidated Income Statement_Y'!$C$7:$V$7,Three_Rivers_Inc!D525)&gt;0)</f>
        <v/>
      </c>
      <c r="K525" s="38">
        <f t="shared" si="28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7"/>
        <v/>
      </c>
      <c r="I526" s="47" t="str">
        <f t="shared" si="26"/>
        <v/>
      </c>
      <c r="J526" s="37" t="str">
        <f>IF(A526="","",COUNTIF('Consolidated Income Statement_Y'!$C$7:$V$7,Three_Rivers_Inc!D526)&gt;0)</f>
        <v/>
      </c>
      <c r="K526" s="38">
        <f t="shared" si="28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7"/>
        <v/>
      </c>
      <c r="I527" s="47" t="str">
        <f t="shared" si="26"/>
        <v/>
      </c>
      <c r="J527" s="37" t="str">
        <f>IF(A527="","",COUNTIF('Consolidated Income Statement_Y'!$C$7:$V$7,Three_Rivers_Inc!D527)&gt;0)</f>
        <v/>
      </c>
      <c r="K527" s="38">
        <f t="shared" si="28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7"/>
        <v/>
      </c>
      <c r="I528" s="47" t="str">
        <f t="shared" si="26"/>
        <v/>
      </c>
      <c r="J528" s="37" t="str">
        <f>IF(A528="","",COUNTIF('Consolidated Income Statement_Y'!$C$7:$V$7,Three_Rivers_Inc!D528)&gt;0)</f>
        <v/>
      </c>
      <c r="K528" s="38">
        <f t="shared" si="28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7"/>
        <v/>
      </c>
      <c r="I529" s="47" t="str">
        <f t="shared" si="26"/>
        <v/>
      </c>
      <c r="J529" s="37" t="str">
        <f>IF(A529="","",COUNTIF('Consolidated Income Statement_Y'!$C$7:$V$7,Three_Rivers_Inc!D529)&gt;0)</f>
        <v/>
      </c>
      <c r="K529" s="38">
        <f t="shared" si="28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7"/>
        <v/>
      </c>
      <c r="I530" s="47" t="str">
        <f t="shared" si="26"/>
        <v/>
      </c>
      <c r="J530" s="37" t="str">
        <f>IF(A530="","",COUNTIF('Consolidated Income Statement_Y'!$C$7:$V$7,Three_Rivers_Inc!D530)&gt;0)</f>
        <v/>
      </c>
      <c r="K530" s="38">
        <f t="shared" si="28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7"/>
        <v/>
      </c>
      <c r="I531" s="47" t="str">
        <f t="shared" si="26"/>
        <v/>
      </c>
      <c r="J531" s="37" t="str">
        <f>IF(A531="","",COUNTIF('Consolidated Income Statement_Y'!$C$7:$V$7,Three_Rivers_Inc!D531)&gt;0)</f>
        <v/>
      </c>
      <c r="K531" s="38">
        <f t="shared" si="28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7"/>
        <v/>
      </c>
      <c r="I532" s="47" t="str">
        <f t="shared" si="26"/>
        <v/>
      </c>
      <c r="J532" s="37" t="str">
        <f>IF(A532="","",COUNTIF('Consolidated Income Statement_Y'!$C$7:$V$7,Three_Rivers_Inc!D532)&gt;0)</f>
        <v/>
      </c>
      <c r="K532" s="38">
        <f t="shared" si="28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7"/>
        <v/>
      </c>
      <c r="I533" s="47" t="str">
        <f t="shared" si="26"/>
        <v/>
      </c>
      <c r="J533" s="37" t="str">
        <f>IF(A533="","",COUNTIF('Consolidated Income Statement_Y'!$C$7:$V$7,Three_Rivers_Inc!D533)&gt;0)</f>
        <v/>
      </c>
      <c r="K533" s="38">
        <f t="shared" si="28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7"/>
        <v/>
      </c>
      <c r="I534" s="47" t="str">
        <f t="shared" si="26"/>
        <v/>
      </c>
      <c r="J534" s="37" t="str">
        <f>IF(A534="","",COUNTIF('Consolidated Income Statement_Y'!$C$7:$V$7,Three_Rivers_Inc!D534)&gt;0)</f>
        <v/>
      </c>
      <c r="K534" s="38">
        <f t="shared" si="28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7"/>
        <v/>
      </c>
      <c r="I535" s="47" t="str">
        <f t="shared" si="26"/>
        <v/>
      </c>
      <c r="J535" s="37" t="str">
        <f>IF(A535="","",COUNTIF('Consolidated Income Statement_Y'!$C$7:$V$7,Three_Rivers_Inc!D535)&gt;0)</f>
        <v/>
      </c>
      <c r="K535" s="38">
        <f t="shared" si="28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7"/>
        <v/>
      </c>
      <c r="I536" s="47" t="str">
        <f t="shared" si="26"/>
        <v/>
      </c>
      <c r="J536" s="37" t="str">
        <f>IF(A536="","",COUNTIF('Consolidated Income Statement_Y'!$C$7:$V$7,Three_Rivers_Inc!D536)&gt;0)</f>
        <v/>
      </c>
      <c r="K536" s="38">
        <f t="shared" si="28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7"/>
        <v/>
      </c>
      <c r="I537" s="47" t="str">
        <f t="shared" si="26"/>
        <v/>
      </c>
      <c r="J537" s="37" t="str">
        <f>IF(A537="","",COUNTIF('Consolidated Income Statement_Y'!$C$7:$V$7,Three_Rivers_Inc!D537)&gt;0)</f>
        <v/>
      </c>
      <c r="K537" s="38">
        <f t="shared" si="28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7"/>
        <v/>
      </c>
      <c r="I538" s="47" t="str">
        <f t="shared" si="26"/>
        <v/>
      </c>
      <c r="J538" s="37" t="str">
        <f>IF(A538="","",COUNTIF('Consolidated Income Statement_Y'!$C$7:$V$7,Three_Rivers_Inc!D538)&gt;0)</f>
        <v/>
      </c>
      <c r="K538" s="38">
        <f t="shared" si="28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7"/>
        <v/>
      </c>
      <c r="I539" s="47" t="str">
        <f t="shared" si="26"/>
        <v/>
      </c>
      <c r="J539" s="37" t="str">
        <f>IF(A539="","",COUNTIF('Consolidated Income Statement_Y'!$C$7:$V$7,Three_Rivers_Inc!D539)&gt;0)</f>
        <v/>
      </c>
      <c r="K539" s="38">
        <f t="shared" si="28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7"/>
        <v/>
      </c>
      <c r="I540" s="47" t="str">
        <f t="shared" si="26"/>
        <v/>
      </c>
      <c r="J540" s="37" t="str">
        <f>IF(A540="","",COUNTIF('Consolidated Income Statement_Y'!$C$7:$V$7,Three_Rivers_Inc!D540)&gt;0)</f>
        <v/>
      </c>
      <c r="K540" s="38">
        <f t="shared" si="28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7"/>
        <v/>
      </c>
      <c r="I541" s="47" t="str">
        <f t="shared" si="26"/>
        <v/>
      </c>
      <c r="J541" s="37" t="str">
        <f>IF(A541="","",COUNTIF('Consolidated Income Statement_Y'!$C$7:$V$7,Three_Rivers_Inc!D541)&gt;0)</f>
        <v/>
      </c>
      <c r="K541" s="38">
        <f t="shared" si="28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7"/>
        <v/>
      </c>
      <c r="I542" s="47" t="str">
        <f t="shared" si="26"/>
        <v/>
      </c>
      <c r="J542" s="37" t="str">
        <f>IF(A542="","",COUNTIF('Consolidated Income Statement_Y'!$C$7:$V$7,Three_Rivers_Inc!D542)&gt;0)</f>
        <v/>
      </c>
      <c r="K542" s="38">
        <f t="shared" si="28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7"/>
        <v/>
      </c>
      <c r="I543" s="47" t="str">
        <f t="shared" si="26"/>
        <v/>
      </c>
      <c r="J543" s="37" t="str">
        <f>IF(A543="","",COUNTIF('Consolidated Income Statement_Y'!$C$7:$V$7,Three_Rivers_Inc!D543)&gt;0)</f>
        <v/>
      </c>
      <c r="K543" s="38">
        <f t="shared" si="28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7"/>
        <v/>
      </c>
      <c r="I544" s="47" t="str">
        <f t="shared" si="26"/>
        <v/>
      </c>
      <c r="J544" s="37" t="str">
        <f>IF(A544="","",COUNTIF('Consolidated Income Statement_Y'!$C$7:$V$7,Three_Rivers_Inc!D544)&gt;0)</f>
        <v/>
      </c>
      <c r="K544" s="38">
        <f t="shared" si="28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7"/>
        <v/>
      </c>
      <c r="I545" s="47" t="str">
        <f t="shared" si="26"/>
        <v/>
      </c>
      <c r="J545" s="37" t="str">
        <f>IF(A545="","",COUNTIF('Consolidated Income Statement_Y'!$C$7:$V$7,Three_Rivers_Inc!D545)&gt;0)</f>
        <v/>
      </c>
      <c r="K545" s="38">
        <f t="shared" si="28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7"/>
        <v/>
      </c>
      <c r="I546" s="47" t="str">
        <f t="shared" si="26"/>
        <v/>
      </c>
      <c r="J546" s="37" t="str">
        <f>IF(A546="","",COUNTIF('Consolidated Income Statement_Y'!$C$7:$V$7,Three_Rivers_Inc!D546)&gt;0)</f>
        <v/>
      </c>
      <c r="K546" s="38">
        <f t="shared" si="28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7"/>
        <v/>
      </c>
      <c r="I547" s="47" t="str">
        <f t="shared" si="26"/>
        <v/>
      </c>
      <c r="J547" s="37" t="str">
        <f>IF(A547="","",COUNTIF('Consolidated Income Statement_Y'!$C$7:$V$7,Three_Rivers_Inc!D547)&gt;0)</f>
        <v/>
      </c>
      <c r="K547" s="38">
        <f t="shared" si="28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7"/>
        <v/>
      </c>
      <c r="I548" s="47" t="str">
        <f t="shared" si="26"/>
        <v/>
      </c>
      <c r="J548" s="37" t="str">
        <f>IF(A548="","",COUNTIF('Consolidated Income Statement_Y'!$C$7:$V$7,Three_Rivers_Inc!D548)&gt;0)</f>
        <v/>
      </c>
      <c r="K548" s="38">
        <f t="shared" si="28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7"/>
        <v/>
      </c>
      <c r="I549" s="47" t="str">
        <f t="shared" si="26"/>
        <v/>
      </c>
      <c r="J549" s="37" t="str">
        <f>IF(A549="","",COUNTIF('Consolidated Income Statement_Y'!$C$7:$V$7,Three_Rivers_Inc!D549)&gt;0)</f>
        <v/>
      </c>
      <c r="K549" s="38">
        <f t="shared" si="28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7"/>
        <v/>
      </c>
      <c r="I550" s="47" t="str">
        <f t="shared" si="26"/>
        <v/>
      </c>
      <c r="J550" s="37" t="str">
        <f>IF(A550="","",COUNTIF('Consolidated Income Statement_Y'!$C$7:$V$7,Three_Rivers_Inc!D550)&gt;0)</f>
        <v/>
      </c>
      <c r="K550" s="38">
        <f t="shared" si="28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7"/>
        <v/>
      </c>
      <c r="I551" s="47" t="str">
        <f t="shared" si="26"/>
        <v/>
      </c>
      <c r="J551" s="37" t="str">
        <f>IF(A551="","",COUNTIF('Consolidated Income Statement_Y'!$C$7:$V$7,Three_Rivers_Inc!D551)&gt;0)</f>
        <v/>
      </c>
      <c r="K551" s="38">
        <f t="shared" si="28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7"/>
        <v/>
      </c>
      <c r="I552" s="47" t="str">
        <f t="shared" si="26"/>
        <v/>
      </c>
      <c r="J552" s="37" t="str">
        <f>IF(A552="","",COUNTIF('Consolidated Income Statement_Y'!$C$7:$V$7,Three_Rivers_Inc!D552)&gt;0)</f>
        <v/>
      </c>
      <c r="K552" s="38">
        <f t="shared" si="28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7"/>
        <v/>
      </c>
      <c r="I553" s="47" t="str">
        <f t="shared" si="26"/>
        <v/>
      </c>
      <c r="J553" s="37" t="str">
        <f>IF(A553="","",COUNTIF('Consolidated Income Statement_Y'!$C$7:$V$7,Three_Rivers_Inc!D553)&gt;0)</f>
        <v/>
      </c>
      <c r="K553" s="38">
        <f t="shared" si="28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7"/>
        <v/>
      </c>
      <c r="I554" s="47" t="str">
        <f t="shared" si="26"/>
        <v/>
      </c>
      <c r="J554" s="37" t="str">
        <f>IF(A554="","",COUNTIF('Consolidated Income Statement_Y'!$C$7:$V$7,Three_Rivers_Inc!D554)&gt;0)</f>
        <v/>
      </c>
      <c r="K554" s="38">
        <f t="shared" si="28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7"/>
        <v/>
      </c>
      <c r="I555" s="47" t="str">
        <f t="shared" si="26"/>
        <v/>
      </c>
      <c r="J555" s="37" t="str">
        <f>IF(A555="","",COUNTIF('Consolidated Income Statement_Y'!$C$7:$V$7,Three_Rivers_Inc!D555)&gt;0)</f>
        <v/>
      </c>
      <c r="K555" s="38">
        <f t="shared" si="28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7"/>
        <v/>
      </c>
      <c r="I556" s="47" t="str">
        <f t="shared" si="26"/>
        <v/>
      </c>
      <c r="J556" s="37" t="str">
        <f>IF(A556="","",COUNTIF('Consolidated Income Statement_Y'!$C$7:$V$7,Three_Rivers_Inc!D556)&gt;0)</f>
        <v/>
      </c>
      <c r="K556" s="38">
        <f t="shared" si="28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7"/>
        <v/>
      </c>
      <c r="I557" s="47" t="str">
        <f t="shared" si="26"/>
        <v/>
      </c>
      <c r="J557" s="37" t="str">
        <f>IF(A557="","",COUNTIF('Consolidated Income Statement_Y'!$C$7:$V$7,Three_Rivers_Inc!D557)&gt;0)</f>
        <v/>
      </c>
      <c r="K557" s="38">
        <f t="shared" si="28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7"/>
        <v/>
      </c>
      <c r="I558" s="47" t="str">
        <f t="shared" si="26"/>
        <v/>
      </c>
      <c r="J558" s="37" t="str">
        <f>IF(A558="","",COUNTIF('Consolidated Income Statement_Y'!$C$7:$V$7,Three_Rivers_Inc!D558)&gt;0)</f>
        <v/>
      </c>
      <c r="K558" s="38">
        <f t="shared" si="28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7"/>
        <v/>
      </c>
      <c r="I559" s="47" t="str">
        <f t="shared" si="26"/>
        <v/>
      </c>
      <c r="J559" s="37" t="str">
        <f>IF(A559="","",COUNTIF('Consolidated Income Statement_Y'!$C$7:$V$7,Three_Rivers_Inc!D559)&gt;0)</f>
        <v/>
      </c>
      <c r="K559" s="38">
        <f t="shared" si="28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7"/>
        <v/>
      </c>
      <c r="I560" s="47" t="str">
        <f t="shared" si="26"/>
        <v/>
      </c>
      <c r="J560" s="37" t="str">
        <f>IF(A560="","",COUNTIF('Consolidated Income Statement_Y'!$C$7:$V$7,Three_Rivers_Inc!D560)&gt;0)</f>
        <v/>
      </c>
      <c r="K560" s="38">
        <f t="shared" si="28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7"/>
        <v/>
      </c>
      <c r="I561" s="47" t="str">
        <f t="shared" si="26"/>
        <v/>
      </c>
      <c r="J561" s="37" t="str">
        <f>IF(A561="","",COUNTIF('Consolidated Income Statement_Y'!$C$7:$V$7,Three_Rivers_Inc!D561)&gt;0)</f>
        <v/>
      </c>
      <c r="K561" s="38">
        <f t="shared" si="28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7"/>
        <v/>
      </c>
      <c r="I562" s="47" t="str">
        <f t="shared" si="26"/>
        <v/>
      </c>
      <c r="J562" s="37" t="str">
        <f>IF(A562="","",COUNTIF('Consolidated Income Statement_Y'!$C$7:$V$7,Three_Rivers_Inc!D562)&gt;0)</f>
        <v/>
      </c>
      <c r="K562" s="38">
        <f t="shared" si="28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7"/>
        <v/>
      </c>
      <c r="I563" s="47" t="str">
        <f t="shared" si="26"/>
        <v/>
      </c>
      <c r="J563" s="37" t="str">
        <f>IF(A563="","",COUNTIF('Consolidated Income Statement_Y'!$C$7:$V$7,Three_Rivers_Inc!D563)&gt;0)</f>
        <v/>
      </c>
      <c r="K563" s="38">
        <f t="shared" si="28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7"/>
        <v/>
      </c>
      <c r="I564" s="47" t="str">
        <f t="shared" si="26"/>
        <v/>
      </c>
      <c r="J564" s="37" t="str">
        <f>IF(A564="","",COUNTIF('Consolidated Income Statement_Y'!$C$7:$V$7,Three_Rivers_Inc!D564)&gt;0)</f>
        <v/>
      </c>
      <c r="K564" s="38">
        <f t="shared" si="28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7"/>
        <v/>
      </c>
      <c r="I565" s="47" t="str">
        <f t="shared" si="26"/>
        <v/>
      </c>
      <c r="J565" s="37" t="str">
        <f>IF(A565="","",COUNTIF('Consolidated Income Statement_Y'!$C$7:$V$7,Three_Rivers_Inc!D565)&gt;0)</f>
        <v/>
      </c>
      <c r="K565" s="38">
        <f t="shared" si="28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7"/>
        <v/>
      </c>
      <c r="I566" s="47" t="str">
        <f t="shared" si="26"/>
        <v/>
      </c>
      <c r="J566" s="37" t="str">
        <f>IF(A566="","",COUNTIF('Consolidated Income Statement_Y'!$C$7:$V$7,Three_Rivers_Inc!D566)&gt;0)</f>
        <v/>
      </c>
      <c r="K566" s="38">
        <f t="shared" si="28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7"/>
        <v/>
      </c>
      <c r="I567" s="47" t="str">
        <f t="shared" si="26"/>
        <v/>
      </c>
      <c r="J567" s="37" t="str">
        <f>IF(A567="","",COUNTIF('Consolidated Income Statement_Y'!$C$7:$V$7,Three_Rivers_Inc!D567)&gt;0)</f>
        <v/>
      </c>
      <c r="K567" s="38">
        <f t="shared" si="28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7"/>
        <v/>
      </c>
      <c r="I568" s="47" t="str">
        <f t="shared" si="26"/>
        <v/>
      </c>
      <c r="J568" s="37" t="str">
        <f>IF(A568="","",COUNTIF('Consolidated Income Statement_Y'!$C$7:$V$7,Three_Rivers_Inc!D568)&gt;0)</f>
        <v/>
      </c>
      <c r="K568" s="38">
        <f t="shared" si="28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7"/>
        <v/>
      </c>
      <c r="I569" s="47" t="str">
        <f t="shared" si="26"/>
        <v/>
      </c>
      <c r="J569" s="37" t="str">
        <f>IF(A569="","",COUNTIF('Consolidated Income Statement_Y'!$C$7:$V$7,Three_Rivers_Inc!D569)&gt;0)</f>
        <v/>
      </c>
      <c r="K569" s="38">
        <f t="shared" si="28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7"/>
        <v/>
      </c>
      <c r="I570" s="47" t="str">
        <f t="shared" si="26"/>
        <v/>
      </c>
      <c r="J570" s="37" t="str">
        <f>IF(A570="","",COUNTIF('Consolidated Income Statement_Y'!$C$7:$V$7,Three_Rivers_Inc!D570)&gt;0)</f>
        <v/>
      </c>
      <c r="K570" s="38">
        <f t="shared" si="28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7"/>
        <v/>
      </c>
      <c r="I571" s="47" t="str">
        <f t="shared" si="26"/>
        <v/>
      </c>
      <c r="J571" s="37" t="str">
        <f>IF(A571="","",COUNTIF('Consolidated Income Statement_Y'!$C$7:$V$7,Three_Rivers_Inc!D571)&gt;0)</f>
        <v/>
      </c>
      <c r="K571" s="38">
        <f t="shared" si="28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7"/>
        <v/>
      </c>
      <c r="I572" s="47" t="str">
        <f t="shared" si="26"/>
        <v/>
      </c>
      <c r="J572" s="37" t="str">
        <f>IF(A572="","",COUNTIF('Consolidated Income Statement_Y'!$C$7:$V$7,Three_Rivers_Inc!D572)&gt;0)</f>
        <v/>
      </c>
      <c r="K572" s="38">
        <f t="shared" si="28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7"/>
        <v/>
      </c>
      <c r="I573" s="47" t="str">
        <f t="shared" si="26"/>
        <v/>
      </c>
      <c r="J573" s="37" t="str">
        <f>IF(A573="","",COUNTIF('Consolidated Income Statement_Y'!$C$7:$V$7,Three_Rivers_Inc!D573)&gt;0)</f>
        <v/>
      </c>
      <c r="K573" s="38">
        <f t="shared" si="28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7"/>
        <v/>
      </c>
      <c r="I574" s="47" t="str">
        <f t="shared" si="26"/>
        <v/>
      </c>
      <c r="J574" s="37" t="str">
        <f>IF(A574="","",COUNTIF('Consolidated Income Statement_Y'!$C$7:$V$7,Three_Rivers_Inc!D574)&gt;0)</f>
        <v/>
      </c>
      <c r="K574" s="38">
        <f t="shared" si="28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7"/>
        <v/>
      </c>
      <c r="I575" s="47" t="str">
        <f t="shared" si="26"/>
        <v/>
      </c>
      <c r="J575" s="37" t="str">
        <f>IF(A575="","",COUNTIF('Consolidated Income Statement_Y'!$C$7:$V$7,Three_Rivers_Inc!D575)&gt;0)</f>
        <v/>
      </c>
      <c r="K575" s="38">
        <f t="shared" si="28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7"/>
        <v/>
      </c>
      <c r="I576" s="47" t="str">
        <f t="shared" si="26"/>
        <v/>
      </c>
      <c r="J576" s="37" t="str">
        <f>IF(A576="","",COUNTIF('Consolidated Income Statement_Y'!$C$7:$V$7,Three_Rivers_Inc!D576)&gt;0)</f>
        <v/>
      </c>
      <c r="K576" s="38">
        <f t="shared" si="28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7"/>
        <v/>
      </c>
      <c r="I577" s="47" t="str">
        <f t="shared" si="26"/>
        <v/>
      </c>
      <c r="J577" s="37" t="str">
        <f>IF(A577="","",COUNTIF('Consolidated Income Statement_Y'!$C$7:$V$7,Three_Rivers_Inc!D577)&gt;0)</f>
        <v/>
      </c>
      <c r="K577" s="38">
        <f t="shared" si="28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7"/>
        <v/>
      </c>
      <c r="I578" s="47" t="str">
        <f t="shared" si="26"/>
        <v/>
      </c>
      <c r="J578" s="37" t="str">
        <f>IF(A578="","",COUNTIF('Consolidated Income Statement_Y'!$C$7:$V$7,Three_Rivers_Inc!D578)&gt;0)</f>
        <v/>
      </c>
      <c r="K578" s="38">
        <f t="shared" si="28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si="27"/>
        <v/>
      </c>
      <c r="I579" s="47" t="str">
        <f t="shared" ref="I579:I642" si="29">IF(H579="","","Q"&amp;ROUNDUP(MONTH(H579)/3,0))</f>
        <v/>
      </c>
      <c r="J579" s="37" t="str">
        <f>IF(A579="","",COUNTIF('Consolidated Income Statement_Y'!$C$7:$V$7,Three_Rivers_Inc!D579)&gt;0)</f>
        <v/>
      </c>
      <c r="K579" s="38">
        <f t="shared" si="28"/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9"/>
        <v/>
      </c>
      <c r="J580" s="37" t="str">
        <f>IF(A580="","",COUNTIF('Consolidated Income Statement_Y'!$C$7:$V$7,Three_Rivers_Inc!D580)&gt;0)</f>
        <v/>
      </c>
      <c r="K580" s="38">
        <f t="shared" si="28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9"/>
        <v/>
      </c>
      <c r="J581" s="37" t="str">
        <f>IF(A581="","",COUNTIF('Consolidated Income Statement_Y'!$C$7:$V$7,Three_Rivers_Inc!D581)&gt;0)</f>
        <v/>
      </c>
      <c r="K581" s="38">
        <f t="shared" si="28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ref="H582:H645" si="30">IF(E582="","",EOMONTH(E582,0))</f>
        <v/>
      </c>
      <c r="I582" s="47" t="str">
        <f t="shared" si="29"/>
        <v/>
      </c>
      <c r="J582" s="37" t="str">
        <f>IF(A582="","",COUNTIF('Consolidated Income Statement_Y'!$C$7:$V$7,Three_Rivers_Inc!D582)&gt;0)</f>
        <v/>
      </c>
      <c r="K582" s="38">
        <f t="shared" ref="K582:K645" si="31">F582-G582</f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30"/>
        <v/>
      </c>
      <c r="I583" s="47" t="str">
        <f t="shared" si="29"/>
        <v/>
      </c>
      <c r="J583" s="37" t="str">
        <f>IF(A583="","",COUNTIF('Consolidated Income Statement_Y'!$C$7:$V$7,Three_Rivers_Inc!D583)&gt;0)</f>
        <v/>
      </c>
      <c r="K583" s="38">
        <f t="shared" si="31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30"/>
        <v/>
      </c>
      <c r="I584" s="47" t="str">
        <f t="shared" si="29"/>
        <v/>
      </c>
      <c r="J584" s="37" t="str">
        <f>IF(A584="","",COUNTIF('Consolidated Income Statement_Y'!$C$7:$V$7,Three_Rivers_Inc!D584)&gt;0)</f>
        <v/>
      </c>
      <c r="K584" s="38">
        <f t="shared" si="31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30"/>
        <v/>
      </c>
      <c r="I585" s="47" t="str">
        <f t="shared" si="29"/>
        <v/>
      </c>
      <c r="J585" s="37" t="str">
        <f>IF(A585="","",COUNTIF('Consolidated Income Statement_Y'!$C$7:$V$7,Three_Rivers_Inc!D585)&gt;0)</f>
        <v/>
      </c>
      <c r="K585" s="38">
        <f t="shared" si="31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30"/>
        <v/>
      </c>
      <c r="I586" s="47" t="str">
        <f t="shared" si="29"/>
        <v/>
      </c>
      <c r="J586" s="37" t="str">
        <f>IF(A586="","",COUNTIF('Consolidated Income Statement_Y'!$C$7:$V$7,Three_Rivers_Inc!D586)&gt;0)</f>
        <v/>
      </c>
      <c r="K586" s="38">
        <f t="shared" si="31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30"/>
        <v/>
      </c>
      <c r="I587" s="47" t="str">
        <f t="shared" si="29"/>
        <v/>
      </c>
      <c r="J587" s="37" t="str">
        <f>IF(A587="","",COUNTIF('Consolidated Income Statement_Y'!$C$7:$V$7,Three_Rivers_Inc!D587)&gt;0)</f>
        <v/>
      </c>
      <c r="K587" s="38">
        <f t="shared" si="31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30"/>
        <v/>
      </c>
      <c r="I588" s="47" t="str">
        <f t="shared" si="29"/>
        <v/>
      </c>
      <c r="J588" s="37" t="str">
        <f>IF(A588="","",COUNTIF('Consolidated Income Statement_Y'!$C$7:$V$7,Three_Rivers_Inc!D588)&gt;0)</f>
        <v/>
      </c>
      <c r="K588" s="38">
        <f t="shared" si="31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30"/>
        <v/>
      </c>
      <c r="I589" s="47" t="str">
        <f t="shared" si="29"/>
        <v/>
      </c>
      <c r="J589" s="37" t="str">
        <f>IF(A589="","",COUNTIF('Consolidated Income Statement_Y'!$C$7:$V$7,Three_Rivers_Inc!D589)&gt;0)</f>
        <v/>
      </c>
      <c r="K589" s="38">
        <f t="shared" si="31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30"/>
        <v/>
      </c>
      <c r="I590" s="47" t="str">
        <f t="shared" si="29"/>
        <v/>
      </c>
      <c r="J590" s="37" t="str">
        <f>IF(A590="","",COUNTIF('Consolidated Income Statement_Y'!$C$7:$V$7,Three_Rivers_Inc!D590)&gt;0)</f>
        <v/>
      </c>
      <c r="K590" s="38">
        <f t="shared" si="31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30"/>
        <v/>
      </c>
      <c r="I591" s="47" t="str">
        <f t="shared" si="29"/>
        <v/>
      </c>
      <c r="J591" s="37" t="str">
        <f>IF(A591="","",COUNTIF('Consolidated Income Statement_Y'!$C$7:$V$7,Three_Rivers_Inc!D591)&gt;0)</f>
        <v/>
      </c>
      <c r="K591" s="38">
        <f t="shared" si="31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30"/>
        <v/>
      </c>
      <c r="I592" s="47" t="str">
        <f t="shared" si="29"/>
        <v/>
      </c>
      <c r="J592" s="37" t="str">
        <f>IF(A592="","",COUNTIF('Consolidated Income Statement_Y'!$C$7:$V$7,Three_Rivers_Inc!D592)&gt;0)</f>
        <v/>
      </c>
      <c r="K592" s="38">
        <f t="shared" si="31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30"/>
        <v/>
      </c>
      <c r="I593" s="47" t="str">
        <f t="shared" si="29"/>
        <v/>
      </c>
      <c r="J593" s="37" t="str">
        <f>IF(A593="","",COUNTIF('Consolidated Income Statement_Y'!$C$7:$V$7,Three_Rivers_Inc!D593)&gt;0)</f>
        <v/>
      </c>
      <c r="K593" s="38">
        <f t="shared" si="31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30"/>
        <v/>
      </c>
      <c r="I594" s="47" t="str">
        <f t="shared" si="29"/>
        <v/>
      </c>
      <c r="J594" s="37" t="str">
        <f>IF(A594="","",COUNTIF('Consolidated Income Statement_Y'!$C$7:$V$7,Three_Rivers_Inc!D594)&gt;0)</f>
        <v/>
      </c>
      <c r="K594" s="38">
        <f t="shared" si="31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30"/>
        <v/>
      </c>
      <c r="I595" s="47" t="str">
        <f t="shared" si="29"/>
        <v/>
      </c>
      <c r="J595" s="37" t="str">
        <f>IF(A595="","",COUNTIF('Consolidated Income Statement_Y'!$C$7:$V$7,Three_Rivers_Inc!D595)&gt;0)</f>
        <v/>
      </c>
      <c r="K595" s="38">
        <f t="shared" si="31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30"/>
        <v/>
      </c>
      <c r="I596" s="47" t="str">
        <f t="shared" si="29"/>
        <v/>
      </c>
      <c r="J596" s="37" t="str">
        <f>IF(A596="","",COUNTIF('Consolidated Income Statement_Y'!$C$7:$V$7,Three_Rivers_Inc!D596)&gt;0)</f>
        <v/>
      </c>
      <c r="K596" s="38">
        <f t="shared" si="31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30"/>
        <v/>
      </c>
      <c r="I597" s="47" t="str">
        <f t="shared" si="29"/>
        <v/>
      </c>
      <c r="J597" s="37" t="str">
        <f>IF(A597="","",COUNTIF('Consolidated Income Statement_Y'!$C$7:$V$7,Three_Rivers_Inc!D597)&gt;0)</f>
        <v/>
      </c>
      <c r="K597" s="38">
        <f t="shared" si="31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30"/>
        <v/>
      </c>
      <c r="I598" s="47" t="str">
        <f t="shared" si="29"/>
        <v/>
      </c>
      <c r="J598" s="37" t="str">
        <f>IF(A598="","",COUNTIF('Consolidated Income Statement_Y'!$C$7:$V$7,Three_Rivers_Inc!D598)&gt;0)</f>
        <v/>
      </c>
      <c r="K598" s="38">
        <f t="shared" si="31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30"/>
        <v/>
      </c>
      <c r="I599" s="47" t="str">
        <f t="shared" si="29"/>
        <v/>
      </c>
      <c r="J599" s="37" t="str">
        <f>IF(A599="","",COUNTIF('Consolidated Income Statement_Y'!$C$7:$V$7,Three_Rivers_Inc!D599)&gt;0)</f>
        <v/>
      </c>
      <c r="K599" s="38">
        <f t="shared" si="31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30"/>
        <v/>
      </c>
      <c r="I600" s="47" t="str">
        <f t="shared" si="29"/>
        <v/>
      </c>
      <c r="J600" s="37" t="str">
        <f>IF(A600="","",COUNTIF('Consolidated Income Statement_Y'!$C$7:$V$7,Three_Rivers_Inc!D600)&gt;0)</f>
        <v/>
      </c>
      <c r="K600" s="38">
        <f t="shared" si="31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30"/>
        <v/>
      </c>
      <c r="I601" s="47" t="str">
        <f t="shared" si="29"/>
        <v/>
      </c>
      <c r="J601" s="37" t="str">
        <f>IF(A601="","",COUNTIF('Consolidated Income Statement_Y'!$C$7:$V$7,Three_Rivers_Inc!D601)&gt;0)</f>
        <v/>
      </c>
      <c r="K601" s="38">
        <f t="shared" si="31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30"/>
        <v/>
      </c>
      <c r="I602" s="47" t="str">
        <f t="shared" si="29"/>
        <v/>
      </c>
      <c r="J602" s="37" t="str">
        <f>IF(A602="","",COUNTIF('Consolidated Income Statement_Y'!$C$7:$V$7,Three_Rivers_Inc!D602)&gt;0)</f>
        <v/>
      </c>
      <c r="K602" s="38">
        <f t="shared" si="31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30"/>
        <v/>
      </c>
      <c r="I603" s="47" t="str">
        <f t="shared" si="29"/>
        <v/>
      </c>
      <c r="J603" s="37" t="str">
        <f>IF(A603="","",COUNTIF('Consolidated Income Statement_Y'!$C$7:$V$7,Three_Rivers_Inc!D603)&gt;0)</f>
        <v/>
      </c>
      <c r="K603" s="38">
        <f t="shared" si="31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30"/>
        <v/>
      </c>
      <c r="I604" s="47" t="str">
        <f t="shared" si="29"/>
        <v/>
      </c>
      <c r="J604" s="37" t="str">
        <f>IF(A604="","",COUNTIF('Consolidated Income Statement_Y'!$C$7:$V$7,Three_Rivers_Inc!D604)&gt;0)</f>
        <v/>
      </c>
      <c r="K604" s="38">
        <f t="shared" si="31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30"/>
        <v/>
      </c>
      <c r="I605" s="47" t="str">
        <f t="shared" si="29"/>
        <v/>
      </c>
      <c r="J605" s="37" t="str">
        <f>IF(A605="","",COUNTIF('Consolidated Income Statement_Y'!$C$7:$V$7,Three_Rivers_Inc!D605)&gt;0)</f>
        <v/>
      </c>
      <c r="K605" s="38">
        <f t="shared" si="31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30"/>
        <v/>
      </c>
      <c r="I606" s="47" t="str">
        <f t="shared" si="29"/>
        <v/>
      </c>
      <c r="J606" s="37" t="str">
        <f>IF(A606="","",COUNTIF('Consolidated Income Statement_Y'!$C$7:$V$7,Three_Rivers_Inc!D606)&gt;0)</f>
        <v/>
      </c>
      <c r="K606" s="38">
        <f t="shared" si="31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30"/>
        <v/>
      </c>
      <c r="I607" s="47" t="str">
        <f t="shared" si="29"/>
        <v/>
      </c>
      <c r="J607" s="37" t="str">
        <f>IF(A607="","",COUNTIF('Consolidated Income Statement_Y'!$C$7:$V$7,Three_Rivers_Inc!D607)&gt;0)</f>
        <v/>
      </c>
      <c r="K607" s="38">
        <f t="shared" si="31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30"/>
        <v/>
      </c>
      <c r="I608" s="47" t="str">
        <f t="shared" si="29"/>
        <v/>
      </c>
      <c r="J608" s="37" t="str">
        <f>IF(A608="","",COUNTIF('Consolidated Income Statement_Y'!$C$7:$V$7,Three_Rivers_Inc!D608)&gt;0)</f>
        <v/>
      </c>
      <c r="K608" s="38">
        <f t="shared" si="31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30"/>
        <v/>
      </c>
      <c r="I609" s="47" t="str">
        <f t="shared" si="29"/>
        <v/>
      </c>
      <c r="J609" s="37" t="str">
        <f>IF(A609="","",COUNTIF('Consolidated Income Statement_Y'!$C$7:$V$7,Three_Rivers_Inc!D609)&gt;0)</f>
        <v/>
      </c>
      <c r="K609" s="38">
        <f t="shared" si="31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30"/>
        <v/>
      </c>
      <c r="I610" s="47" t="str">
        <f t="shared" si="29"/>
        <v/>
      </c>
      <c r="J610" s="37" t="str">
        <f>IF(A610="","",COUNTIF('Consolidated Income Statement_Y'!$C$7:$V$7,Three_Rivers_Inc!D610)&gt;0)</f>
        <v/>
      </c>
      <c r="K610" s="38">
        <f t="shared" si="31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30"/>
        <v/>
      </c>
      <c r="I611" s="47" t="str">
        <f t="shared" si="29"/>
        <v/>
      </c>
      <c r="J611" s="37" t="str">
        <f>IF(A611="","",COUNTIF('Consolidated Income Statement_Y'!$C$7:$V$7,Three_Rivers_Inc!D611)&gt;0)</f>
        <v/>
      </c>
      <c r="K611" s="38">
        <f t="shared" si="31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30"/>
        <v/>
      </c>
      <c r="I612" s="47" t="str">
        <f t="shared" si="29"/>
        <v/>
      </c>
      <c r="J612" s="37" t="str">
        <f>IF(A612="","",COUNTIF('Consolidated Income Statement_Y'!$C$7:$V$7,Three_Rivers_Inc!D612)&gt;0)</f>
        <v/>
      </c>
      <c r="K612" s="38">
        <f t="shared" si="31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30"/>
        <v/>
      </c>
      <c r="I613" s="47" t="str">
        <f t="shared" si="29"/>
        <v/>
      </c>
      <c r="J613" s="37" t="str">
        <f>IF(A613="","",COUNTIF('Consolidated Income Statement_Y'!$C$7:$V$7,Three_Rivers_Inc!D613)&gt;0)</f>
        <v/>
      </c>
      <c r="K613" s="38">
        <f t="shared" si="31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30"/>
        <v/>
      </c>
      <c r="I614" s="47" t="str">
        <f t="shared" si="29"/>
        <v/>
      </c>
      <c r="J614" s="37" t="str">
        <f>IF(A614="","",COUNTIF('Consolidated Income Statement_Y'!$C$7:$V$7,Three_Rivers_Inc!D614)&gt;0)</f>
        <v/>
      </c>
      <c r="K614" s="38">
        <f t="shared" si="31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30"/>
        <v/>
      </c>
      <c r="I615" s="47" t="str">
        <f t="shared" si="29"/>
        <v/>
      </c>
      <c r="J615" s="37" t="str">
        <f>IF(A615="","",COUNTIF('Consolidated Income Statement_Y'!$C$7:$V$7,Three_Rivers_Inc!D615)&gt;0)</f>
        <v/>
      </c>
      <c r="K615" s="38">
        <f t="shared" si="31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30"/>
        <v/>
      </c>
      <c r="I616" s="47" t="str">
        <f t="shared" si="29"/>
        <v/>
      </c>
      <c r="J616" s="37" t="str">
        <f>IF(A616="","",COUNTIF('Consolidated Income Statement_Y'!$C$7:$V$7,Three_Rivers_Inc!D616)&gt;0)</f>
        <v/>
      </c>
      <c r="K616" s="38">
        <f t="shared" si="31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30"/>
        <v/>
      </c>
      <c r="I617" s="47" t="str">
        <f t="shared" si="29"/>
        <v/>
      </c>
      <c r="J617" s="37" t="str">
        <f>IF(A617="","",COUNTIF('Consolidated Income Statement_Y'!$C$7:$V$7,Three_Rivers_Inc!D617)&gt;0)</f>
        <v/>
      </c>
      <c r="K617" s="38">
        <f t="shared" si="31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30"/>
        <v/>
      </c>
      <c r="I618" s="47" t="str">
        <f t="shared" si="29"/>
        <v/>
      </c>
      <c r="J618" s="37" t="str">
        <f>IF(A618="","",COUNTIF('Consolidated Income Statement_Y'!$C$7:$V$7,Three_Rivers_Inc!D618)&gt;0)</f>
        <v/>
      </c>
      <c r="K618" s="38">
        <f t="shared" si="31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30"/>
        <v/>
      </c>
      <c r="I619" s="47" t="str">
        <f t="shared" si="29"/>
        <v/>
      </c>
      <c r="J619" s="37" t="str">
        <f>IF(A619="","",COUNTIF('Consolidated Income Statement_Y'!$C$7:$V$7,Three_Rivers_Inc!D619)&gt;0)</f>
        <v/>
      </c>
      <c r="K619" s="38">
        <f t="shared" si="31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30"/>
        <v/>
      </c>
      <c r="I620" s="47" t="str">
        <f t="shared" si="29"/>
        <v/>
      </c>
      <c r="J620" s="37" t="str">
        <f>IF(A620="","",COUNTIF('Consolidated Income Statement_Y'!$C$7:$V$7,Three_Rivers_Inc!D620)&gt;0)</f>
        <v/>
      </c>
      <c r="K620" s="38">
        <f t="shared" si="31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30"/>
        <v/>
      </c>
      <c r="I621" s="47" t="str">
        <f t="shared" si="29"/>
        <v/>
      </c>
      <c r="J621" s="37" t="str">
        <f>IF(A621="","",COUNTIF('Consolidated Income Statement_Y'!$C$7:$V$7,Three_Rivers_Inc!D621)&gt;0)</f>
        <v/>
      </c>
      <c r="K621" s="38">
        <f t="shared" si="31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30"/>
        <v/>
      </c>
      <c r="I622" s="47" t="str">
        <f t="shared" si="29"/>
        <v/>
      </c>
      <c r="J622" s="37" t="str">
        <f>IF(A622="","",COUNTIF('Consolidated Income Statement_Y'!$C$7:$V$7,Three_Rivers_Inc!D622)&gt;0)</f>
        <v/>
      </c>
      <c r="K622" s="38">
        <f t="shared" si="31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30"/>
        <v/>
      </c>
      <c r="I623" s="47" t="str">
        <f t="shared" si="29"/>
        <v/>
      </c>
      <c r="J623" s="37" t="str">
        <f>IF(A623="","",COUNTIF('Consolidated Income Statement_Y'!$C$7:$V$7,Three_Rivers_Inc!D623)&gt;0)</f>
        <v/>
      </c>
      <c r="K623" s="38">
        <f t="shared" si="31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30"/>
        <v/>
      </c>
      <c r="I624" s="47" t="str">
        <f t="shared" si="29"/>
        <v/>
      </c>
      <c r="J624" s="37" t="str">
        <f>IF(A624="","",COUNTIF('Consolidated Income Statement_Y'!$C$7:$V$7,Three_Rivers_Inc!D624)&gt;0)</f>
        <v/>
      </c>
      <c r="K624" s="38">
        <f t="shared" si="31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30"/>
        <v/>
      </c>
      <c r="I625" s="47" t="str">
        <f t="shared" si="29"/>
        <v/>
      </c>
      <c r="J625" s="37" t="str">
        <f>IF(A625="","",COUNTIF('Consolidated Income Statement_Y'!$C$7:$V$7,Three_Rivers_Inc!D625)&gt;0)</f>
        <v/>
      </c>
      <c r="K625" s="38">
        <f t="shared" si="31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30"/>
        <v/>
      </c>
      <c r="I626" s="47" t="str">
        <f t="shared" si="29"/>
        <v/>
      </c>
      <c r="J626" s="37" t="str">
        <f>IF(A626="","",COUNTIF('Consolidated Income Statement_Y'!$C$7:$V$7,Three_Rivers_Inc!D626)&gt;0)</f>
        <v/>
      </c>
      <c r="K626" s="38">
        <f t="shared" si="31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30"/>
        <v/>
      </c>
      <c r="I627" s="47" t="str">
        <f t="shared" si="29"/>
        <v/>
      </c>
      <c r="J627" s="37" t="str">
        <f>IF(A627="","",COUNTIF('Consolidated Income Statement_Y'!$C$7:$V$7,Three_Rivers_Inc!D627)&gt;0)</f>
        <v/>
      </c>
      <c r="K627" s="38">
        <f t="shared" si="31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30"/>
        <v/>
      </c>
      <c r="I628" s="47" t="str">
        <f t="shared" si="29"/>
        <v/>
      </c>
      <c r="J628" s="37" t="str">
        <f>IF(A628="","",COUNTIF('Consolidated Income Statement_Y'!$C$7:$V$7,Three_Rivers_Inc!D628)&gt;0)</f>
        <v/>
      </c>
      <c r="K628" s="38">
        <f t="shared" si="31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30"/>
        <v/>
      </c>
      <c r="I629" s="47" t="str">
        <f t="shared" si="29"/>
        <v/>
      </c>
      <c r="J629" s="37" t="str">
        <f>IF(A629="","",COUNTIF('Consolidated Income Statement_Y'!$C$7:$V$7,Three_Rivers_Inc!D629)&gt;0)</f>
        <v/>
      </c>
      <c r="K629" s="38">
        <f t="shared" si="31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30"/>
        <v/>
      </c>
      <c r="I630" s="47" t="str">
        <f t="shared" si="29"/>
        <v/>
      </c>
      <c r="J630" s="37" t="str">
        <f>IF(A630="","",COUNTIF('Consolidated Income Statement_Y'!$C$7:$V$7,Three_Rivers_Inc!D630)&gt;0)</f>
        <v/>
      </c>
      <c r="K630" s="38">
        <f t="shared" si="31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30"/>
        <v/>
      </c>
      <c r="I631" s="47" t="str">
        <f t="shared" si="29"/>
        <v/>
      </c>
      <c r="J631" s="37" t="str">
        <f>IF(A631="","",COUNTIF('Consolidated Income Statement_Y'!$C$7:$V$7,Three_Rivers_Inc!D631)&gt;0)</f>
        <v/>
      </c>
      <c r="K631" s="38">
        <f t="shared" si="31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30"/>
        <v/>
      </c>
      <c r="I632" s="47" t="str">
        <f t="shared" si="29"/>
        <v/>
      </c>
      <c r="J632" s="37" t="str">
        <f>IF(A632="","",COUNTIF('Consolidated Income Statement_Y'!$C$7:$V$7,Three_Rivers_Inc!D632)&gt;0)</f>
        <v/>
      </c>
      <c r="K632" s="38">
        <f t="shared" si="31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30"/>
        <v/>
      </c>
      <c r="I633" s="47" t="str">
        <f t="shared" si="29"/>
        <v/>
      </c>
      <c r="J633" s="37" t="str">
        <f>IF(A633="","",COUNTIF('Consolidated Income Statement_Y'!$C$7:$V$7,Three_Rivers_Inc!D633)&gt;0)</f>
        <v/>
      </c>
      <c r="K633" s="38">
        <f t="shared" si="31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30"/>
        <v/>
      </c>
      <c r="I634" s="47" t="str">
        <f t="shared" si="29"/>
        <v/>
      </c>
      <c r="J634" s="37" t="str">
        <f>IF(A634="","",COUNTIF('Consolidated Income Statement_Y'!$C$7:$V$7,Three_Rivers_Inc!D634)&gt;0)</f>
        <v/>
      </c>
      <c r="K634" s="38">
        <f t="shared" si="31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30"/>
        <v/>
      </c>
      <c r="I635" s="47" t="str">
        <f t="shared" si="29"/>
        <v/>
      </c>
      <c r="J635" s="37" t="str">
        <f>IF(A635="","",COUNTIF('Consolidated Income Statement_Y'!$C$7:$V$7,Three_Rivers_Inc!D635)&gt;0)</f>
        <v/>
      </c>
      <c r="K635" s="38">
        <f t="shared" si="31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30"/>
        <v/>
      </c>
      <c r="I636" s="47" t="str">
        <f t="shared" si="29"/>
        <v/>
      </c>
      <c r="J636" s="37" t="str">
        <f>IF(A636="","",COUNTIF('Consolidated Income Statement_Y'!$C$7:$V$7,Three_Rivers_Inc!D636)&gt;0)</f>
        <v/>
      </c>
      <c r="K636" s="38">
        <f t="shared" si="31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30"/>
        <v/>
      </c>
      <c r="I637" s="47" t="str">
        <f t="shared" si="29"/>
        <v/>
      </c>
      <c r="J637" s="37" t="str">
        <f>IF(A637="","",COUNTIF('Consolidated Income Statement_Y'!$C$7:$V$7,Three_Rivers_Inc!D637)&gt;0)</f>
        <v/>
      </c>
      <c r="K637" s="38">
        <f t="shared" si="31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30"/>
        <v/>
      </c>
      <c r="I638" s="47" t="str">
        <f t="shared" si="29"/>
        <v/>
      </c>
      <c r="J638" s="37" t="str">
        <f>IF(A638="","",COUNTIF('Consolidated Income Statement_Y'!$C$7:$V$7,Three_Rivers_Inc!D638)&gt;0)</f>
        <v/>
      </c>
      <c r="K638" s="38">
        <f t="shared" si="31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30"/>
        <v/>
      </c>
      <c r="I639" s="47" t="str">
        <f t="shared" si="29"/>
        <v/>
      </c>
      <c r="J639" s="37" t="str">
        <f>IF(A639="","",COUNTIF('Consolidated Income Statement_Y'!$C$7:$V$7,Three_Rivers_Inc!D639)&gt;0)</f>
        <v/>
      </c>
      <c r="K639" s="38">
        <f t="shared" si="31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30"/>
        <v/>
      </c>
      <c r="I640" s="47" t="str">
        <f t="shared" si="29"/>
        <v/>
      </c>
      <c r="J640" s="37" t="str">
        <f>IF(A640="","",COUNTIF('Consolidated Income Statement_Y'!$C$7:$V$7,Three_Rivers_Inc!D640)&gt;0)</f>
        <v/>
      </c>
      <c r="K640" s="38">
        <f t="shared" si="31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30"/>
        <v/>
      </c>
      <c r="I641" s="47" t="str">
        <f t="shared" si="29"/>
        <v/>
      </c>
      <c r="J641" s="37" t="str">
        <f>IF(A641="","",COUNTIF('Consolidated Income Statement_Y'!$C$7:$V$7,Three_Rivers_Inc!D641)&gt;0)</f>
        <v/>
      </c>
      <c r="K641" s="38">
        <f t="shared" si="31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30"/>
        <v/>
      </c>
      <c r="I642" s="47" t="str">
        <f t="shared" si="29"/>
        <v/>
      </c>
      <c r="J642" s="37" t="str">
        <f>IF(A642="","",COUNTIF('Consolidated Income Statement_Y'!$C$7:$V$7,Three_Rivers_Inc!D642)&gt;0)</f>
        <v/>
      </c>
      <c r="K642" s="38">
        <f t="shared" si="31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si="30"/>
        <v/>
      </c>
      <c r="I643" s="47" t="str">
        <f t="shared" ref="I643:I706" si="32">IF(H643="","","Q"&amp;ROUNDUP(MONTH(H643)/3,0))</f>
        <v/>
      </c>
      <c r="J643" s="37" t="str">
        <f>IF(A643="","",COUNTIF('Consolidated Income Statement_Y'!$C$7:$V$7,Three_Rivers_Inc!D643)&gt;0)</f>
        <v/>
      </c>
      <c r="K643" s="38">
        <f t="shared" si="31"/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2"/>
        <v/>
      </c>
      <c r="J644" s="37" t="str">
        <f>IF(A644="","",COUNTIF('Consolidated Income Statement_Y'!$C$7:$V$7,Three_Rivers_Inc!D644)&gt;0)</f>
        <v/>
      </c>
      <c r="K644" s="38">
        <f t="shared" si="31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2"/>
        <v/>
      </c>
      <c r="J645" s="37" t="str">
        <f>IF(A645="","",COUNTIF('Consolidated Income Statement_Y'!$C$7:$V$7,Three_Rivers_Inc!D645)&gt;0)</f>
        <v/>
      </c>
      <c r="K645" s="38">
        <f t="shared" si="31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ref="H646:H709" si="33">IF(E646="","",EOMONTH(E646,0))</f>
        <v/>
      </c>
      <c r="I646" s="47" t="str">
        <f t="shared" si="32"/>
        <v/>
      </c>
      <c r="J646" s="37" t="str">
        <f>IF(A646="","",COUNTIF('Consolidated Income Statement_Y'!$C$7:$V$7,Three_Rivers_Inc!D646)&gt;0)</f>
        <v/>
      </c>
      <c r="K646" s="38">
        <f t="shared" ref="K646:K709" si="34">F646-G646</f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3"/>
        <v/>
      </c>
      <c r="I647" s="47" t="str">
        <f t="shared" si="32"/>
        <v/>
      </c>
      <c r="J647" s="37" t="str">
        <f>IF(A647="","",COUNTIF('Consolidated Income Statement_Y'!$C$7:$V$7,Three_Rivers_Inc!D647)&gt;0)</f>
        <v/>
      </c>
      <c r="K647" s="38">
        <f t="shared" si="34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3"/>
        <v/>
      </c>
      <c r="I648" s="47" t="str">
        <f t="shared" si="32"/>
        <v/>
      </c>
      <c r="J648" s="37" t="str">
        <f>IF(A648="","",COUNTIF('Consolidated Income Statement_Y'!$C$7:$V$7,Three_Rivers_Inc!D648)&gt;0)</f>
        <v/>
      </c>
      <c r="K648" s="38">
        <f t="shared" si="34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3"/>
        <v/>
      </c>
      <c r="I649" s="47" t="str">
        <f t="shared" si="32"/>
        <v/>
      </c>
      <c r="J649" s="37" t="str">
        <f>IF(A649="","",COUNTIF('Consolidated Income Statement_Y'!$C$7:$V$7,Three_Rivers_Inc!D649)&gt;0)</f>
        <v/>
      </c>
      <c r="K649" s="38">
        <f t="shared" si="34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3"/>
        <v/>
      </c>
      <c r="I650" s="47" t="str">
        <f t="shared" si="32"/>
        <v/>
      </c>
      <c r="J650" s="37" t="str">
        <f>IF(A650="","",COUNTIF('Consolidated Income Statement_Y'!$C$7:$V$7,Three_Rivers_Inc!D650)&gt;0)</f>
        <v/>
      </c>
      <c r="K650" s="38">
        <f t="shared" si="34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3"/>
        <v/>
      </c>
      <c r="I651" s="47" t="str">
        <f t="shared" si="32"/>
        <v/>
      </c>
      <c r="J651" s="37" t="str">
        <f>IF(A651="","",COUNTIF('Consolidated Income Statement_Y'!$C$7:$V$7,Three_Rivers_Inc!D651)&gt;0)</f>
        <v/>
      </c>
      <c r="K651" s="38">
        <f t="shared" si="34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3"/>
        <v/>
      </c>
      <c r="I652" s="47" t="str">
        <f t="shared" si="32"/>
        <v/>
      </c>
      <c r="J652" s="37" t="str">
        <f>IF(A652="","",COUNTIF('Consolidated Income Statement_Y'!$C$7:$V$7,Three_Rivers_Inc!D652)&gt;0)</f>
        <v/>
      </c>
      <c r="K652" s="38">
        <f t="shared" si="34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3"/>
        <v/>
      </c>
      <c r="I653" s="47" t="str">
        <f t="shared" si="32"/>
        <v/>
      </c>
      <c r="J653" s="37" t="str">
        <f>IF(A653="","",COUNTIF('Consolidated Income Statement_Y'!$C$7:$V$7,Three_Rivers_Inc!D653)&gt;0)</f>
        <v/>
      </c>
      <c r="K653" s="38">
        <f t="shared" si="34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3"/>
        <v/>
      </c>
      <c r="I654" s="47" t="str">
        <f t="shared" si="32"/>
        <v/>
      </c>
      <c r="J654" s="37" t="str">
        <f>IF(A654="","",COUNTIF('Consolidated Income Statement_Y'!$C$7:$V$7,Three_Rivers_Inc!D654)&gt;0)</f>
        <v/>
      </c>
      <c r="K654" s="38">
        <f t="shared" si="34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3"/>
        <v/>
      </c>
      <c r="I655" s="47" t="str">
        <f t="shared" si="32"/>
        <v/>
      </c>
      <c r="J655" s="37" t="str">
        <f>IF(A655="","",COUNTIF('Consolidated Income Statement_Y'!$C$7:$V$7,Three_Rivers_Inc!D655)&gt;0)</f>
        <v/>
      </c>
      <c r="K655" s="38">
        <f t="shared" si="34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3"/>
        <v/>
      </c>
      <c r="I656" s="47" t="str">
        <f t="shared" si="32"/>
        <v/>
      </c>
      <c r="J656" s="37" t="str">
        <f>IF(A656="","",COUNTIF('Consolidated Income Statement_Y'!$C$7:$V$7,Three_Rivers_Inc!D656)&gt;0)</f>
        <v/>
      </c>
      <c r="K656" s="38">
        <f t="shared" si="34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3"/>
        <v/>
      </c>
      <c r="I657" s="47" t="str">
        <f t="shared" si="32"/>
        <v/>
      </c>
      <c r="J657" s="37" t="str">
        <f>IF(A657="","",COUNTIF('Consolidated Income Statement_Y'!$C$7:$V$7,Three_Rivers_Inc!D657)&gt;0)</f>
        <v/>
      </c>
      <c r="K657" s="38">
        <f t="shared" si="34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3"/>
        <v/>
      </c>
      <c r="I658" s="47" t="str">
        <f t="shared" si="32"/>
        <v/>
      </c>
      <c r="J658" s="37" t="str">
        <f>IF(A658="","",COUNTIF('Consolidated Income Statement_Y'!$C$7:$V$7,Three_Rivers_Inc!D658)&gt;0)</f>
        <v/>
      </c>
      <c r="K658" s="38">
        <f t="shared" si="34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3"/>
        <v/>
      </c>
      <c r="I659" s="47" t="str">
        <f t="shared" si="32"/>
        <v/>
      </c>
      <c r="J659" s="37" t="str">
        <f>IF(A659="","",COUNTIF('Consolidated Income Statement_Y'!$C$7:$V$7,Three_Rivers_Inc!D659)&gt;0)</f>
        <v/>
      </c>
      <c r="K659" s="38">
        <f t="shared" si="34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3"/>
        <v/>
      </c>
      <c r="I660" s="47" t="str">
        <f t="shared" si="32"/>
        <v/>
      </c>
      <c r="J660" s="37" t="str">
        <f>IF(A660="","",COUNTIF('Consolidated Income Statement_Y'!$C$7:$V$7,Three_Rivers_Inc!D660)&gt;0)</f>
        <v/>
      </c>
      <c r="K660" s="38">
        <f t="shared" si="34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3"/>
        <v/>
      </c>
      <c r="I661" s="47" t="str">
        <f t="shared" si="32"/>
        <v/>
      </c>
      <c r="J661" s="37" t="str">
        <f>IF(A661="","",COUNTIF('Consolidated Income Statement_Y'!$C$7:$V$7,Three_Rivers_Inc!D661)&gt;0)</f>
        <v/>
      </c>
      <c r="K661" s="38">
        <f t="shared" si="34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3"/>
        <v/>
      </c>
      <c r="I662" s="47" t="str">
        <f t="shared" si="32"/>
        <v/>
      </c>
      <c r="J662" s="37" t="str">
        <f>IF(A662="","",COUNTIF('Consolidated Income Statement_Y'!$C$7:$V$7,Three_Rivers_Inc!D662)&gt;0)</f>
        <v/>
      </c>
      <c r="K662" s="38">
        <f t="shared" si="34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3"/>
        <v/>
      </c>
      <c r="I663" s="47" t="str">
        <f t="shared" si="32"/>
        <v/>
      </c>
      <c r="J663" s="37" t="str">
        <f>IF(A663="","",COUNTIF('Consolidated Income Statement_Y'!$C$7:$V$7,Three_Rivers_Inc!D663)&gt;0)</f>
        <v/>
      </c>
      <c r="K663" s="38">
        <f t="shared" si="34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3"/>
        <v/>
      </c>
      <c r="I664" s="47" t="str">
        <f t="shared" si="32"/>
        <v/>
      </c>
      <c r="J664" s="37" t="str">
        <f>IF(A664="","",COUNTIF('Consolidated Income Statement_Y'!$C$7:$V$7,Three_Rivers_Inc!D664)&gt;0)</f>
        <v/>
      </c>
      <c r="K664" s="38">
        <f t="shared" si="34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3"/>
        <v/>
      </c>
      <c r="I665" s="47" t="str">
        <f t="shared" si="32"/>
        <v/>
      </c>
      <c r="J665" s="37" t="str">
        <f>IF(A665="","",COUNTIF('Consolidated Income Statement_Y'!$C$7:$V$7,Three_Rivers_Inc!D665)&gt;0)</f>
        <v/>
      </c>
      <c r="K665" s="38">
        <f t="shared" si="34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3"/>
        <v/>
      </c>
      <c r="I666" s="47" t="str">
        <f t="shared" si="32"/>
        <v/>
      </c>
      <c r="J666" s="37" t="str">
        <f>IF(A666="","",COUNTIF('Consolidated Income Statement_Y'!$C$7:$V$7,Three_Rivers_Inc!D666)&gt;0)</f>
        <v/>
      </c>
      <c r="K666" s="38">
        <f t="shared" si="34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3"/>
        <v/>
      </c>
      <c r="I667" s="47" t="str">
        <f t="shared" si="32"/>
        <v/>
      </c>
      <c r="J667" s="37" t="str">
        <f>IF(A667="","",COUNTIF('Consolidated Income Statement_Y'!$C$7:$V$7,Three_Rivers_Inc!D667)&gt;0)</f>
        <v/>
      </c>
      <c r="K667" s="38">
        <f t="shared" si="34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3"/>
        <v/>
      </c>
      <c r="I668" s="47" t="str">
        <f t="shared" si="32"/>
        <v/>
      </c>
      <c r="J668" s="37" t="str">
        <f>IF(A668="","",COUNTIF('Consolidated Income Statement_Y'!$C$7:$V$7,Three_Rivers_Inc!D668)&gt;0)</f>
        <v/>
      </c>
      <c r="K668" s="38">
        <f t="shared" si="34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3"/>
        <v/>
      </c>
      <c r="I669" s="47" t="str">
        <f t="shared" si="32"/>
        <v/>
      </c>
      <c r="J669" s="37" t="str">
        <f>IF(A669="","",COUNTIF('Consolidated Income Statement_Y'!$C$7:$V$7,Three_Rivers_Inc!D669)&gt;0)</f>
        <v/>
      </c>
      <c r="K669" s="38">
        <f t="shared" si="34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3"/>
        <v/>
      </c>
      <c r="I670" s="47" t="str">
        <f t="shared" si="32"/>
        <v/>
      </c>
      <c r="J670" s="37" t="str">
        <f>IF(A670="","",COUNTIF('Consolidated Income Statement_Y'!$C$7:$V$7,Three_Rivers_Inc!D670)&gt;0)</f>
        <v/>
      </c>
      <c r="K670" s="38">
        <f t="shared" si="34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3"/>
        <v/>
      </c>
      <c r="I671" s="47" t="str">
        <f t="shared" si="32"/>
        <v/>
      </c>
      <c r="J671" s="37" t="str">
        <f>IF(A671="","",COUNTIF('Consolidated Income Statement_Y'!$C$7:$V$7,Three_Rivers_Inc!D671)&gt;0)</f>
        <v/>
      </c>
      <c r="K671" s="38">
        <f t="shared" si="34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3"/>
        <v/>
      </c>
      <c r="I672" s="47" t="str">
        <f t="shared" si="32"/>
        <v/>
      </c>
      <c r="J672" s="37" t="str">
        <f>IF(A672="","",COUNTIF('Consolidated Income Statement_Y'!$C$7:$V$7,Three_Rivers_Inc!D672)&gt;0)</f>
        <v/>
      </c>
      <c r="K672" s="38">
        <f t="shared" si="34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3"/>
        <v/>
      </c>
      <c r="I673" s="47" t="str">
        <f t="shared" si="32"/>
        <v/>
      </c>
      <c r="J673" s="37" t="str">
        <f>IF(A673="","",COUNTIF('Consolidated Income Statement_Y'!$C$7:$V$7,Three_Rivers_Inc!D673)&gt;0)</f>
        <v/>
      </c>
      <c r="K673" s="38">
        <f t="shared" si="34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3"/>
        <v/>
      </c>
      <c r="I674" s="47" t="str">
        <f t="shared" si="32"/>
        <v/>
      </c>
      <c r="J674" s="37" t="str">
        <f>IF(A674="","",COUNTIF('Consolidated Income Statement_Y'!$C$7:$V$7,Three_Rivers_Inc!D674)&gt;0)</f>
        <v/>
      </c>
      <c r="K674" s="38">
        <f t="shared" si="34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3"/>
        <v/>
      </c>
      <c r="I675" s="47" t="str">
        <f t="shared" si="32"/>
        <v/>
      </c>
      <c r="J675" s="37" t="str">
        <f>IF(A675="","",COUNTIF('Consolidated Income Statement_Y'!$C$7:$V$7,Three_Rivers_Inc!D675)&gt;0)</f>
        <v/>
      </c>
      <c r="K675" s="38">
        <f t="shared" si="34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3"/>
        <v/>
      </c>
      <c r="I676" s="47" t="str">
        <f t="shared" si="32"/>
        <v/>
      </c>
      <c r="J676" s="37" t="str">
        <f>IF(A676="","",COUNTIF('Consolidated Income Statement_Y'!$C$7:$V$7,Three_Rivers_Inc!D676)&gt;0)</f>
        <v/>
      </c>
      <c r="K676" s="38">
        <f t="shared" si="34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3"/>
        <v/>
      </c>
      <c r="I677" s="47" t="str">
        <f t="shared" si="32"/>
        <v/>
      </c>
      <c r="J677" s="37" t="str">
        <f>IF(A677="","",COUNTIF('Consolidated Income Statement_Y'!$C$7:$V$7,Three_Rivers_Inc!D677)&gt;0)</f>
        <v/>
      </c>
      <c r="K677" s="38">
        <f t="shared" si="34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3"/>
        <v/>
      </c>
      <c r="I678" s="47" t="str">
        <f t="shared" si="32"/>
        <v/>
      </c>
      <c r="J678" s="37" t="str">
        <f>IF(A678="","",COUNTIF('Consolidated Income Statement_Y'!$C$7:$V$7,Three_Rivers_Inc!D678)&gt;0)</f>
        <v/>
      </c>
      <c r="K678" s="38">
        <f t="shared" si="34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3"/>
        <v/>
      </c>
      <c r="I679" s="47" t="str">
        <f t="shared" si="32"/>
        <v/>
      </c>
      <c r="J679" s="37" t="str">
        <f>IF(A679="","",COUNTIF('Consolidated Income Statement_Y'!$C$7:$V$7,Three_Rivers_Inc!D679)&gt;0)</f>
        <v/>
      </c>
      <c r="K679" s="38">
        <f t="shared" si="34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3"/>
        <v/>
      </c>
      <c r="I680" s="47" t="str">
        <f t="shared" si="32"/>
        <v/>
      </c>
      <c r="J680" s="37" t="str">
        <f>IF(A680="","",COUNTIF('Consolidated Income Statement_Y'!$C$7:$V$7,Three_Rivers_Inc!D680)&gt;0)</f>
        <v/>
      </c>
      <c r="K680" s="38">
        <f t="shared" si="34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3"/>
        <v/>
      </c>
      <c r="I681" s="47" t="str">
        <f t="shared" si="32"/>
        <v/>
      </c>
      <c r="J681" s="37" t="str">
        <f>IF(A681="","",COUNTIF('Consolidated Income Statement_Y'!$C$7:$V$7,Three_Rivers_Inc!D681)&gt;0)</f>
        <v/>
      </c>
      <c r="K681" s="38">
        <f t="shared" si="34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3"/>
        <v/>
      </c>
      <c r="I682" s="47" t="str">
        <f t="shared" si="32"/>
        <v/>
      </c>
      <c r="J682" s="37" t="str">
        <f>IF(A682="","",COUNTIF('Consolidated Income Statement_Y'!$C$7:$V$7,Three_Rivers_Inc!D682)&gt;0)</f>
        <v/>
      </c>
      <c r="K682" s="38">
        <f t="shared" si="34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3"/>
        <v/>
      </c>
      <c r="I683" s="47" t="str">
        <f t="shared" si="32"/>
        <v/>
      </c>
      <c r="J683" s="37" t="str">
        <f>IF(A683="","",COUNTIF('Consolidated Income Statement_Y'!$C$7:$V$7,Three_Rivers_Inc!D683)&gt;0)</f>
        <v/>
      </c>
      <c r="K683" s="38">
        <f t="shared" si="34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3"/>
        <v/>
      </c>
      <c r="I684" s="47" t="str">
        <f t="shared" si="32"/>
        <v/>
      </c>
      <c r="J684" s="37" t="str">
        <f>IF(A684="","",COUNTIF('Consolidated Income Statement_Y'!$C$7:$V$7,Three_Rivers_Inc!D684)&gt;0)</f>
        <v/>
      </c>
      <c r="K684" s="38">
        <f t="shared" si="34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3"/>
        <v/>
      </c>
      <c r="I685" s="47" t="str">
        <f t="shared" si="32"/>
        <v/>
      </c>
      <c r="J685" s="37" t="str">
        <f>IF(A685="","",COUNTIF('Consolidated Income Statement_Y'!$C$7:$V$7,Three_Rivers_Inc!D685)&gt;0)</f>
        <v/>
      </c>
      <c r="K685" s="38">
        <f t="shared" si="34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3"/>
        <v/>
      </c>
      <c r="I686" s="47" t="str">
        <f t="shared" si="32"/>
        <v/>
      </c>
      <c r="J686" s="37" t="str">
        <f>IF(A686="","",COUNTIF('Consolidated Income Statement_Y'!$C$7:$V$7,Three_Rivers_Inc!D686)&gt;0)</f>
        <v/>
      </c>
      <c r="K686" s="38">
        <f t="shared" si="34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3"/>
        <v/>
      </c>
      <c r="I687" s="47" t="str">
        <f t="shared" si="32"/>
        <v/>
      </c>
      <c r="J687" s="37" t="str">
        <f>IF(A687="","",COUNTIF('Consolidated Income Statement_Y'!$C$7:$V$7,Three_Rivers_Inc!D687)&gt;0)</f>
        <v/>
      </c>
      <c r="K687" s="38">
        <f t="shared" si="34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3"/>
        <v/>
      </c>
      <c r="I688" s="47" t="str">
        <f t="shared" si="32"/>
        <v/>
      </c>
      <c r="J688" s="37" t="str">
        <f>IF(A688="","",COUNTIF('Consolidated Income Statement_Y'!$C$7:$V$7,Three_Rivers_Inc!D688)&gt;0)</f>
        <v/>
      </c>
      <c r="K688" s="38">
        <f t="shared" si="34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3"/>
        <v/>
      </c>
      <c r="I689" s="47" t="str">
        <f t="shared" si="32"/>
        <v/>
      </c>
      <c r="J689" s="37" t="str">
        <f>IF(A689="","",COUNTIF('Consolidated Income Statement_Y'!$C$7:$V$7,Three_Rivers_Inc!D689)&gt;0)</f>
        <v/>
      </c>
      <c r="K689" s="38">
        <f t="shared" si="34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3"/>
        <v/>
      </c>
      <c r="I690" s="47" t="str">
        <f t="shared" si="32"/>
        <v/>
      </c>
      <c r="J690" s="37" t="str">
        <f>IF(A690="","",COUNTIF('Consolidated Income Statement_Y'!$C$7:$V$7,Three_Rivers_Inc!D690)&gt;0)</f>
        <v/>
      </c>
      <c r="K690" s="38">
        <f t="shared" si="34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3"/>
        <v/>
      </c>
      <c r="I691" s="47" t="str">
        <f t="shared" si="32"/>
        <v/>
      </c>
      <c r="J691" s="37" t="str">
        <f>IF(A691="","",COUNTIF('Consolidated Income Statement_Y'!$C$7:$V$7,Three_Rivers_Inc!D691)&gt;0)</f>
        <v/>
      </c>
      <c r="K691" s="38">
        <f t="shared" si="34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3"/>
        <v/>
      </c>
      <c r="I692" s="47" t="str">
        <f t="shared" si="32"/>
        <v/>
      </c>
      <c r="J692" s="37" t="str">
        <f>IF(A692="","",COUNTIF('Consolidated Income Statement_Y'!$C$7:$V$7,Three_Rivers_Inc!D692)&gt;0)</f>
        <v/>
      </c>
      <c r="K692" s="38">
        <f t="shared" si="34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3"/>
        <v/>
      </c>
      <c r="I693" s="47" t="str">
        <f t="shared" si="32"/>
        <v/>
      </c>
      <c r="J693" s="37" t="str">
        <f>IF(A693="","",COUNTIF('Consolidated Income Statement_Y'!$C$7:$V$7,Three_Rivers_Inc!D693)&gt;0)</f>
        <v/>
      </c>
      <c r="K693" s="38">
        <f t="shared" si="34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3"/>
        <v/>
      </c>
      <c r="I694" s="47" t="str">
        <f t="shared" si="32"/>
        <v/>
      </c>
      <c r="J694" s="37" t="str">
        <f>IF(A694="","",COUNTIF('Consolidated Income Statement_Y'!$C$7:$V$7,Three_Rivers_Inc!D694)&gt;0)</f>
        <v/>
      </c>
      <c r="K694" s="38">
        <f t="shared" si="34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3"/>
        <v/>
      </c>
      <c r="I695" s="47" t="str">
        <f t="shared" si="32"/>
        <v/>
      </c>
      <c r="J695" s="37" t="str">
        <f>IF(A695="","",COUNTIF('Consolidated Income Statement_Y'!$C$7:$V$7,Three_Rivers_Inc!D695)&gt;0)</f>
        <v/>
      </c>
      <c r="K695" s="38">
        <f t="shared" si="34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3"/>
        <v/>
      </c>
      <c r="I696" s="47" t="str">
        <f t="shared" si="32"/>
        <v/>
      </c>
      <c r="J696" s="37" t="str">
        <f>IF(A696="","",COUNTIF('Consolidated Income Statement_Y'!$C$7:$V$7,Three_Rivers_Inc!D696)&gt;0)</f>
        <v/>
      </c>
      <c r="K696" s="38">
        <f t="shared" si="34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3"/>
        <v/>
      </c>
      <c r="I697" s="47" t="str">
        <f t="shared" si="32"/>
        <v/>
      </c>
      <c r="J697" s="37" t="str">
        <f>IF(A697="","",COUNTIF('Consolidated Income Statement_Y'!$C$7:$V$7,Three_Rivers_Inc!D697)&gt;0)</f>
        <v/>
      </c>
      <c r="K697" s="38">
        <f t="shared" si="34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3"/>
        <v/>
      </c>
      <c r="I698" s="47" t="str">
        <f t="shared" si="32"/>
        <v/>
      </c>
      <c r="J698" s="37" t="str">
        <f>IF(A698="","",COUNTIF('Consolidated Income Statement_Y'!$C$7:$V$7,Three_Rivers_Inc!D698)&gt;0)</f>
        <v/>
      </c>
      <c r="K698" s="38">
        <f t="shared" si="34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3"/>
        <v/>
      </c>
      <c r="I699" s="47" t="str">
        <f t="shared" si="32"/>
        <v/>
      </c>
      <c r="J699" s="37" t="str">
        <f>IF(A699="","",COUNTIF('Consolidated Income Statement_Y'!$C$7:$V$7,Three_Rivers_Inc!D699)&gt;0)</f>
        <v/>
      </c>
      <c r="K699" s="38">
        <f t="shared" si="34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3"/>
        <v/>
      </c>
      <c r="I700" s="47" t="str">
        <f t="shared" si="32"/>
        <v/>
      </c>
      <c r="J700" s="37" t="str">
        <f>IF(A700="","",COUNTIF('Consolidated Income Statement_Y'!$C$7:$V$7,Three_Rivers_Inc!D700)&gt;0)</f>
        <v/>
      </c>
      <c r="K700" s="38">
        <f t="shared" si="34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3"/>
        <v/>
      </c>
      <c r="I701" s="47" t="str">
        <f t="shared" si="32"/>
        <v/>
      </c>
      <c r="J701" s="37" t="str">
        <f>IF(A701="","",COUNTIF('Consolidated Income Statement_Y'!$C$7:$V$7,Three_Rivers_Inc!D701)&gt;0)</f>
        <v/>
      </c>
      <c r="K701" s="38">
        <f t="shared" si="34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3"/>
        <v/>
      </c>
      <c r="I702" s="47" t="str">
        <f t="shared" si="32"/>
        <v/>
      </c>
      <c r="J702" s="37" t="str">
        <f>IF(A702="","",COUNTIF('Consolidated Income Statement_Y'!$C$7:$V$7,Three_Rivers_Inc!D702)&gt;0)</f>
        <v/>
      </c>
      <c r="K702" s="38">
        <f t="shared" si="34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3"/>
        <v/>
      </c>
      <c r="I703" s="47" t="str">
        <f t="shared" si="32"/>
        <v/>
      </c>
      <c r="J703" s="37" t="str">
        <f>IF(A703="","",COUNTIF('Consolidated Income Statement_Y'!$C$7:$V$7,Three_Rivers_Inc!D703)&gt;0)</f>
        <v/>
      </c>
      <c r="K703" s="38">
        <f t="shared" si="34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3"/>
        <v/>
      </c>
      <c r="I704" s="47" t="str">
        <f t="shared" si="32"/>
        <v/>
      </c>
      <c r="J704" s="37" t="str">
        <f>IF(A704="","",COUNTIF('Consolidated Income Statement_Y'!$C$7:$V$7,Three_Rivers_Inc!D704)&gt;0)</f>
        <v/>
      </c>
      <c r="K704" s="38">
        <f t="shared" si="34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3"/>
        <v/>
      </c>
      <c r="I705" s="47" t="str">
        <f t="shared" si="32"/>
        <v/>
      </c>
      <c r="J705" s="37" t="str">
        <f>IF(A705="","",COUNTIF('Consolidated Income Statement_Y'!$C$7:$V$7,Three_Rivers_Inc!D705)&gt;0)</f>
        <v/>
      </c>
      <c r="K705" s="38">
        <f t="shared" si="34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3"/>
        <v/>
      </c>
      <c r="I706" s="47" t="str">
        <f t="shared" si="32"/>
        <v/>
      </c>
      <c r="J706" s="37" t="str">
        <f>IF(A706="","",COUNTIF('Consolidated Income Statement_Y'!$C$7:$V$7,Three_Rivers_Inc!D706)&gt;0)</f>
        <v/>
      </c>
      <c r="K706" s="38">
        <f t="shared" si="34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si="33"/>
        <v/>
      </c>
      <c r="I707" s="47" t="str">
        <f t="shared" ref="I707:I750" si="35">IF(H707="","","Q"&amp;ROUNDUP(MONTH(H707)/3,0))</f>
        <v/>
      </c>
      <c r="J707" s="37" t="str">
        <f>IF(A707="","",COUNTIF('Consolidated Income Statement_Y'!$C$7:$V$7,Three_Rivers_Inc!D707)&gt;0)</f>
        <v/>
      </c>
      <c r="K707" s="38">
        <f t="shared" si="34"/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5"/>
        <v/>
      </c>
      <c r="J708" s="37" t="str">
        <f>IF(A708="","",COUNTIF('Consolidated Income Statement_Y'!$C$7:$V$7,Three_Rivers_Inc!D708)&gt;0)</f>
        <v/>
      </c>
      <c r="K708" s="38">
        <f t="shared" si="34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5"/>
        <v/>
      </c>
      <c r="J709" s="37" t="str">
        <f>IF(A709="","",COUNTIF('Consolidated Income Statement_Y'!$C$7:$V$7,Three_Rivers_Inc!D709)&gt;0)</f>
        <v/>
      </c>
      <c r="K709" s="38">
        <f t="shared" si="34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ref="H710:H750" si="36">IF(E710="","",EOMONTH(E710,0))</f>
        <v/>
      </c>
      <c r="I710" s="47" t="str">
        <f t="shared" si="35"/>
        <v/>
      </c>
      <c r="J710" s="37" t="str">
        <f>IF(A710="","",COUNTIF('Consolidated Income Statement_Y'!$C$7:$V$7,Three_Rivers_Inc!D710)&gt;0)</f>
        <v/>
      </c>
      <c r="K710" s="38">
        <f t="shared" ref="K710:K750" si="37">F710-G710</f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6"/>
        <v/>
      </c>
      <c r="I711" s="47" t="str">
        <f t="shared" si="35"/>
        <v/>
      </c>
      <c r="J711" s="37" t="str">
        <f>IF(A711="","",COUNTIF('Consolidated Income Statement_Y'!$C$7:$V$7,Three_Rivers_Inc!D711)&gt;0)</f>
        <v/>
      </c>
      <c r="K711" s="38">
        <f t="shared" si="37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6"/>
        <v/>
      </c>
      <c r="I712" s="47" t="str">
        <f t="shared" si="35"/>
        <v/>
      </c>
      <c r="J712" s="37" t="str">
        <f>IF(A712="","",COUNTIF('Consolidated Income Statement_Y'!$C$7:$V$7,Three_Rivers_Inc!D712)&gt;0)</f>
        <v/>
      </c>
      <c r="K712" s="38">
        <f t="shared" si="37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6"/>
        <v/>
      </c>
      <c r="I713" s="47" t="str">
        <f t="shared" si="35"/>
        <v/>
      </c>
      <c r="J713" s="37" t="str">
        <f>IF(A713="","",COUNTIF('Consolidated Income Statement_Y'!$C$7:$V$7,Three_Rivers_Inc!D713)&gt;0)</f>
        <v/>
      </c>
      <c r="K713" s="38">
        <f t="shared" si="37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6"/>
        <v/>
      </c>
      <c r="I714" s="47" t="str">
        <f t="shared" si="35"/>
        <v/>
      </c>
      <c r="J714" s="37" t="str">
        <f>IF(A714="","",COUNTIF('Consolidated Income Statement_Y'!$C$7:$V$7,Three_Rivers_Inc!D714)&gt;0)</f>
        <v/>
      </c>
      <c r="K714" s="38">
        <f t="shared" si="37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6"/>
        <v/>
      </c>
      <c r="I715" s="47" t="str">
        <f t="shared" si="35"/>
        <v/>
      </c>
      <c r="J715" s="37" t="str">
        <f>IF(A715="","",COUNTIF('Consolidated Income Statement_Y'!$C$7:$V$7,Three_Rivers_Inc!D715)&gt;0)</f>
        <v/>
      </c>
      <c r="K715" s="38">
        <f t="shared" si="37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6"/>
        <v/>
      </c>
      <c r="I716" s="47" t="str">
        <f t="shared" si="35"/>
        <v/>
      </c>
      <c r="J716" s="37" t="str">
        <f>IF(A716="","",COUNTIF('Consolidated Income Statement_Y'!$C$7:$V$7,Three_Rivers_Inc!D716)&gt;0)</f>
        <v/>
      </c>
      <c r="K716" s="38">
        <f t="shared" si="37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6"/>
        <v/>
      </c>
      <c r="I717" s="47" t="str">
        <f t="shared" si="35"/>
        <v/>
      </c>
      <c r="J717" s="37" t="str">
        <f>IF(A717="","",COUNTIF('Consolidated Income Statement_Y'!$C$7:$V$7,Three_Rivers_Inc!D717)&gt;0)</f>
        <v/>
      </c>
      <c r="K717" s="38">
        <f t="shared" si="37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6"/>
        <v/>
      </c>
      <c r="I718" s="47" t="str">
        <f t="shared" si="35"/>
        <v/>
      </c>
      <c r="J718" s="37" t="str">
        <f>IF(A718="","",COUNTIF('Consolidated Income Statement_Y'!$C$7:$V$7,Three_Rivers_Inc!D718)&gt;0)</f>
        <v/>
      </c>
      <c r="K718" s="38">
        <f t="shared" si="37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6"/>
        <v/>
      </c>
      <c r="I719" s="47" t="str">
        <f t="shared" si="35"/>
        <v/>
      </c>
      <c r="J719" s="37" t="str">
        <f>IF(A719="","",COUNTIF('Consolidated Income Statement_Y'!$C$7:$V$7,Three_Rivers_Inc!D719)&gt;0)</f>
        <v/>
      </c>
      <c r="K719" s="38">
        <f t="shared" si="37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6"/>
        <v/>
      </c>
      <c r="I720" s="47" t="str">
        <f t="shared" si="35"/>
        <v/>
      </c>
      <c r="J720" s="37" t="str">
        <f>IF(A720="","",COUNTIF('Consolidated Income Statement_Y'!$C$7:$V$7,Three_Rivers_Inc!D720)&gt;0)</f>
        <v/>
      </c>
      <c r="K720" s="38">
        <f t="shared" si="37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6"/>
        <v/>
      </c>
      <c r="I721" s="47" t="str">
        <f t="shared" si="35"/>
        <v/>
      </c>
      <c r="J721" s="37" t="str">
        <f>IF(A721="","",COUNTIF('Consolidated Income Statement_Y'!$C$7:$V$7,Three_Rivers_Inc!D721)&gt;0)</f>
        <v/>
      </c>
      <c r="K721" s="38">
        <f t="shared" si="37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6"/>
        <v/>
      </c>
      <c r="I722" s="47" t="str">
        <f t="shared" si="35"/>
        <v/>
      </c>
      <c r="J722" s="37" t="str">
        <f>IF(A722="","",COUNTIF('Consolidated Income Statement_Y'!$C$7:$V$7,Three_Rivers_Inc!D722)&gt;0)</f>
        <v/>
      </c>
      <c r="K722" s="38">
        <f t="shared" si="37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6"/>
        <v/>
      </c>
      <c r="I723" s="47" t="str">
        <f t="shared" si="35"/>
        <v/>
      </c>
      <c r="J723" s="37" t="str">
        <f>IF(A723="","",COUNTIF('Consolidated Income Statement_Y'!$C$7:$V$7,Three_Rivers_Inc!D723)&gt;0)</f>
        <v/>
      </c>
      <c r="K723" s="38">
        <f t="shared" si="37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6"/>
        <v/>
      </c>
      <c r="I724" s="47" t="str">
        <f t="shared" si="35"/>
        <v/>
      </c>
      <c r="J724" s="37" t="str">
        <f>IF(A724="","",COUNTIF('Consolidated Income Statement_Y'!$C$7:$V$7,Three_Rivers_Inc!D724)&gt;0)</f>
        <v/>
      </c>
      <c r="K724" s="38">
        <f t="shared" si="37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6"/>
        <v/>
      </c>
      <c r="I725" s="47" t="str">
        <f t="shared" si="35"/>
        <v/>
      </c>
      <c r="J725" s="37" t="str">
        <f>IF(A725="","",COUNTIF('Consolidated Income Statement_Y'!$C$7:$V$7,Three_Rivers_Inc!D725)&gt;0)</f>
        <v/>
      </c>
      <c r="K725" s="38">
        <f t="shared" si="37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6"/>
        <v/>
      </c>
      <c r="I726" s="47" t="str">
        <f t="shared" si="35"/>
        <v/>
      </c>
      <c r="J726" s="37" t="str">
        <f>IF(A726="","",COUNTIF('Consolidated Income Statement_Y'!$C$7:$V$7,Three_Rivers_Inc!D726)&gt;0)</f>
        <v/>
      </c>
      <c r="K726" s="38">
        <f t="shared" si="37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6"/>
        <v/>
      </c>
      <c r="I727" s="47" t="str">
        <f t="shared" si="35"/>
        <v/>
      </c>
      <c r="J727" s="37" t="str">
        <f>IF(A727="","",COUNTIF('Consolidated Income Statement_Y'!$C$7:$V$7,Three_Rivers_Inc!D727)&gt;0)</f>
        <v/>
      </c>
      <c r="K727" s="38">
        <f t="shared" si="37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6"/>
        <v/>
      </c>
      <c r="I728" s="47" t="str">
        <f t="shared" si="35"/>
        <v/>
      </c>
      <c r="J728" s="37" t="str">
        <f>IF(A728="","",COUNTIF('Consolidated Income Statement_Y'!$C$7:$V$7,Three_Rivers_Inc!D728)&gt;0)</f>
        <v/>
      </c>
      <c r="K728" s="38">
        <f t="shared" si="37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6"/>
        <v/>
      </c>
      <c r="I729" s="47" t="str">
        <f t="shared" si="35"/>
        <v/>
      </c>
      <c r="J729" s="37" t="str">
        <f>IF(A729="","",COUNTIF('Consolidated Income Statement_Y'!$C$7:$V$7,Three_Rivers_Inc!D729)&gt;0)</f>
        <v/>
      </c>
      <c r="K729" s="38">
        <f t="shared" si="37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6"/>
        <v/>
      </c>
      <c r="I730" s="47" t="str">
        <f t="shared" si="35"/>
        <v/>
      </c>
      <c r="J730" s="37" t="str">
        <f>IF(A730="","",COUNTIF('Consolidated Income Statement_Y'!$C$7:$V$7,Three_Rivers_Inc!D730)&gt;0)</f>
        <v/>
      </c>
      <c r="K730" s="38">
        <f t="shared" si="37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6"/>
        <v/>
      </c>
      <c r="I731" s="47" t="str">
        <f t="shared" si="35"/>
        <v/>
      </c>
      <c r="J731" s="37" t="str">
        <f>IF(A731="","",COUNTIF('Consolidated Income Statement_Y'!$C$7:$V$7,Three_Rivers_Inc!D731)&gt;0)</f>
        <v/>
      </c>
      <c r="K731" s="38">
        <f t="shared" si="37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6"/>
        <v/>
      </c>
      <c r="I732" s="47" t="str">
        <f t="shared" si="35"/>
        <v/>
      </c>
      <c r="J732" s="37" t="str">
        <f>IF(A732="","",COUNTIF('Consolidated Income Statement_Y'!$C$7:$V$7,Three_Rivers_Inc!D732)&gt;0)</f>
        <v/>
      </c>
      <c r="K732" s="38">
        <f t="shared" si="37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6"/>
        <v/>
      </c>
      <c r="I733" s="47" t="str">
        <f t="shared" si="35"/>
        <v/>
      </c>
      <c r="J733" s="37" t="str">
        <f>IF(A733="","",COUNTIF('Consolidated Income Statement_Y'!$C$7:$V$7,Three_Rivers_Inc!D733)&gt;0)</f>
        <v/>
      </c>
      <c r="K733" s="38">
        <f t="shared" si="37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6"/>
        <v/>
      </c>
      <c r="I734" s="47" t="str">
        <f t="shared" si="35"/>
        <v/>
      </c>
      <c r="J734" s="37" t="str">
        <f>IF(A734="","",COUNTIF('Consolidated Income Statement_Y'!$C$7:$V$7,Three_Rivers_Inc!D734)&gt;0)</f>
        <v/>
      </c>
      <c r="K734" s="38">
        <f t="shared" si="37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6"/>
        <v/>
      </c>
      <c r="I735" s="47" t="str">
        <f t="shared" si="35"/>
        <v/>
      </c>
      <c r="J735" s="37" t="str">
        <f>IF(A735="","",COUNTIF('Consolidated Income Statement_Y'!$C$7:$V$7,Three_Rivers_Inc!D735)&gt;0)</f>
        <v/>
      </c>
      <c r="K735" s="38">
        <f t="shared" si="37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6"/>
        <v/>
      </c>
      <c r="I736" s="47" t="str">
        <f t="shared" si="35"/>
        <v/>
      </c>
      <c r="J736" s="37" t="str">
        <f>IF(A736="","",COUNTIF('Consolidated Income Statement_Y'!$C$7:$V$7,Three_Rivers_Inc!D736)&gt;0)</f>
        <v/>
      </c>
      <c r="K736" s="38">
        <f t="shared" si="37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6"/>
        <v/>
      </c>
      <c r="I737" s="47" t="str">
        <f t="shared" si="35"/>
        <v/>
      </c>
      <c r="J737" s="37" t="str">
        <f>IF(A737="","",COUNTIF('Consolidated Income Statement_Y'!$C$7:$V$7,Three_Rivers_Inc!D737)&gt;0)</f>
        <v/>
      </c>
      <c r="K737" s="38">
        <f t="shared" si="37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6"/>
        <v/>
      </c>
      <c r="I738" s="47" t="str">
        <f t="shared" si="35"/>
        <v/>
      </c>
      <c r="J738" s="37" t="str">
        <f>IF(A738="","",COUNTIF('Consolidated Income Statement_Y'!$C$7:$V$7,Three_Rivers_Inc!D738)&gt;0)</f>
        <v/>
      </c>
      <c r="K738" s="38">
        <f t="shared" si="37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6"/>
        <v/>
      </c>
      <c r="I739" s="47" t="str">
        <f t="shared" si="35"/>
        <v/>
      </c>
      <c r="J739" s="37" t="str">
        <f>IF(A739="","",COUNTIF('Consolidated Income Statement_Y'!$C$7:$V$7,Three_Rivers_Inc!D739)&gt;0)</f>
        <v/>
      </c>
      <c r="K739" s="38">
        <f t="shared" si="37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6"/>
        <v/>
      </c>
      <c r="I740" s="47" t="str">
        <f t="shared" si="35"/>
        <v/>
      </c>
      <c r="J740" s="37" t="str">
        <f>IF(A740="","",COUNTIF('Consolidated Income Statement_Y'!$C$7:$V$7,Three_Rivers_Inc!D740)&gt;0)</f>
        <v/>
      </c>
      <c r="K740" s="38">
        <f t="shared" si="37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6"/>
        <v/>
      </c>
      <c r="I741" s="47" t="str">
        <f t="shared" si="35"/>
        <v/>
      </c>
      <c r="J741" s="37" t="str">
        <f>IF(A741="","",COUNTIF('Consolidated Income Statement_Y'!$C$7:$V$7,Three_Rivers_Inc!D741)&gt;0)</f>
        <v/>
      </c>
      <c r="K741" s="38">
        <f t="shared" si="37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6"/>
        <v/>
      </c>
      <c r="I742" s="47" t="str">
        <f t="shared" si="35"/>
        <v/>
      </c>
      <c r="J742" s="37" t="str">
        <f>IF(A742="","",COUNTIF('Consolidated Income Statement_Y'!$C$7:$V$7,Three_Rivers_Inc!D742)&gt;0)</f>
        <v/>
      </c>
      <c r="K742" s="38">
        <f t="shared" si="37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6"/>
        <v/>
      </c>
      <c r="I743" s="47" t="str">
        <f t="shared" si="35"/>
        <v/>
      </c>
      <c r="J743" s="37" t="str">
        <f>IF(A743="","",COUNTIF('Consolidated Income Statement_Y'!$C$7:$V$7,Three_Rivers_Inc!D743)&gt;0)</f>
        <v/>
      </c>
      <c r="K743" s="38">
        <f t="shared" si="37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6"/>
        <v/>
      </c>
      <c r="I744" s="47" t="str">
        <f t="shared" si="35"/>
        <v/>
      </c>
      <c r="J744" s="37" t="str">
        <f>IF(A744="","",COUNTIF('Consolidated Income Statement_Y'!$C$7:$V$7,Three_Rivers_Inc!D744)&gt;0)</f>
        <v/>
      </c>
      <c r="K744" s="38">
        <f t="shared" si="37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6"/>
        <v/>
      </c>
      <c r="I745" s="47" t="str">
        <f t="shared" si="35"/>
        <v/>
      </c>
      <c r="J745" s="37" t="str">
        <f>IF(A745="","",COUNTIF('Consolidated Income Statement_Y'!$C$7:$V$7,Three_Rivers_Inc!D745)&gt;0)</f>
        <v/>
      </c>
      <c r="K745" s="38">
        <f t="shared" si="37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6"/>
        <v/>
      </c>
      <c r="I746" s="47" t="str">
        <f t="shared" si="35"/>
        <v/>
      </c>
      <c r="J746" s="37" t="str">
        <f>IF(A746="","",COUNTIF('Consolidated Income Statement_Y'!$C$7:$V$7,Three_Rivers_Inc!D746)&gt;0)</f>
        <v/>
      </c>
      <c r="K746" s="38">
        <f t="shared" si="37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6"/>
        <v/>
      </c>
      <c r="I747" s="47" t="str">
        <f t="shared" si="35"/>
        <v/>
      </c>
      <c r="J747" s="37" t="str">
        <f>IF(A747="","",COUNTIF('Consolidated Income Statement_Y'!$C$7:$V$7,Three_Rivers_Inc!D747)&gt;0)</f>
        <v/>
      </c>
      <c r="K747" s="38">
        <f t="shared" si="37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6"/>
        <v/>
      </c>
      <c r="I748" s="47" t="str">
        <f t="shared" si="35"/>
        <v/>
      </c>
      <c r="J748" s="37" t="str">
        <f>IF(A748="","",COUNTIF('Consolidated Income Statement_Y'!$C$7:$V$7,Three_Rivers_Inc!D748)&gt;0)</f>
        <v/>
      </c>
      <c r="K748" s="38">
        <f t="shared" si="37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6"/>
        <v/>
      </c>
      <c r="I749" s="47" t="str">
        <f t="shared" si="35"/>
        <v/>
      </c>
      <c r="J749" s="37" t="str">
        <f>IF(A749="","",COUNTIF('Consolidated Income Statement_Y'!$C$7:$V$7,Three_Rivers_Inc!D749)&gt;0)</f>
        <v/>
      </c>
      <c r="K749" s="38">
        <f t="shared" si="37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6"/>
        <v/>
      </c>
      <c r="I750" s="47" t="str">
        <f t="shared" si="35"/>
        <v/>
      </c>
      <c r="J750" s="37" t="str">
        <f>IF(A750="","",COUNTIF('Consolidated Income Statement_Y'!$C$7:$V$7,Three_Rivers_Inc!D750)&gt;0)</f>
        <v/>
      </c>
      <c r="K750" s="38">
        <f t="shared" si="37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8">EOMONTH(C753,1)</f>
        <v>45747</v>
      </c>
      <c r="E753" s="53">
        <f t="shared" si="38"/>
        <v>45777</v>
      </c>
      <c r="F753" s="53">
        <f t="shared" si="38"/>
        <v>45808</v>
      </c>
      <c r="G753" s="53">
        <f t="shared" si="38"/>
        <v>45838</v>
      </c>
      <c r="H753" s="53">
        <f t="shared" si="38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9">SUMIFS($K$2:$K$750,$L$2:$L$750,$A754,$H$2:$H$750,B$753)</f>
        <v>0</v>
      </c>
      <c r="C754" s="50">
        <f t="shared" si="39"/>
        <v>0</v>
      </c>
      <c r="D754" s="50">
        <f t="shared" si="39"/>
        <v>0</v>
      </c>
      <c r="E754" s="50">
        <f t="shared" si="39"/>
        <v>0</v>
      </c>
      <c r="F754" s="50">
        <f t="shared" si="39"/>
        <v>0</v>
      </c>
      <c r="G754" s="50">
        <f t="shared" si="39"/>
        <v>0</v>
      </c>
      <c r="H754" s="50">
        <f t="shared" si="39"/>
        <v>0</v>
      </c>
      <c r="I754" s="50">
        <f t="shared" si="39"/>
        <v>0</v>
      </c>
      <c r="J754" s="50">
        <f t="shared" si="39"/>
        <v>0</v>
      </c>
      <c r="K754" s="50">
        <f t="shared" si="39"/>
        <v>0</v>
      </c>
      <c r="L754" s="50">
        <f t="shared" si="39"/>
        <v>0</v>
      </c>
      <c r="M754" s="55">
        <f t="shared" si="39"/>
        <v>0</v>
      </c>
    </row>
    <row r="755" spans="1:13" x14ac:dyDescent="0.2">
      <c r="A755" s="49" t="s">
        <v>24</v>
      </c>
      <c r="B755" s="50">
        <f t="shared" si="39"/>
        <v>0</v>
      </c>
      <c r="C755" s="50">
        <f t="shared" si="39"/>
        <v>0</v>
      </c>
      <c r="D755" s="50">
        <f t="shared" si="39"/>
        <v>0</v>
      </c>
      <c r="E755" s="50">
        <f t="shared" si="39"/>
        <v>0</v>
      </c>
      <c r="F755" s="50">
        <f t="shared" si="39"/>
        <v>0</v>
      </c>
      <c r="G755" s="50">
        <f t="shared" si="39"/>
        <v>0</v>
      </c>
      <c r="H755" s="50">
        <f t="shared" si="39"/>
        <v>0</v>
      </c>
      <c r="I755" s="50">
        <f t="shared" si="39"/>
        <v>0</v>
      </c>
      <c r="J755" s="50">
        <f t="shared" si="39"/>
        <v>0</v>
      </c>
      <c r="K755" s="50">
        <f t="shared" si="39"/>
        <v>0</v>
      </c>
      <c r="L755" s="50">
        <f t="shared" si="39"/>
        <v>0</v>
      </c>
      <c r="M755" s="55">
        <f t="shared" si="39"/>
        <v>0</v>
      </c>
    </row>
    <row r="756" spans="1:13" x14ac:dyDescent="0.2">
      <c r="A756" s="49" t="s">
        <v>26</v>
      </c>
      <c r="B756" s="50">
        <f t="shared" si="39"/>
        <v>0</v>
      </c>
      <c r="C756" s="50">
        <f t="shared" si="39"/>
        <v>0</v>
      </c>
      <c r="D756" s="50">
        <f t="shared" si="39"/>
        <v>0</v>
      </c>
      <c r="E756" s="50">
        <f t="shared" si="39"/>
        <v>0</v>
      </c>
      <c r="F756" s="50">
        <f t="shared" si="39"/>
        <v>0</v>
      </c>
      <c r="G756" s="50">
        <f t="shared" si="39"/>
        <v>0</v>
      </c>
      <c r="H756" s="50">
        <f t="shared" si="39"/>
        <v>0</v>
      </c>
      <c r="I756" s="50">
        <f t="shared" si="39"/>
        <v>0</v>
      </c>
      <c r="J756" s="50">
        <f t="shared" si="39"/>
        <v>0</v>
      </c>
      <c r="K756" s="50">
        <f t="shared" si="39"/>
        <v>0</v>
      </c>
      <c r="L756" s="50">
        <f t="shared" si="39"/>
        <v>0</v>
      </c>
      <c r="M756" s="55">
        <f t="shared" si="39"/>
        <v>0</v>
      </c>
    </row>
    <row r="757" spans="1:13" x14ac:dyDescent="0.2">
      <c r="A757" s="49" t="s">
        <v>48</v>
      </c>
      <c r="B757" s="50">
        <f t="shared" si="39"/>
        <v>0</v>
      </c>
      <c r="C757" s="50">
        <f t="shared" si="39"/>
        <v>0</v>
      </c>
      <c r="D757" s="50">
        <f t="shared" si="39"/>
        <v>0</v>
      </c>
      <c r="E757" s="50">
        <f t="shared" si="39"/>
        <v>0</v>
      </c>
      <c r="F757" s="50">
        <f t="shared" si="39"/>
        <v>0</v>
      </c>
      <c r="G757" s="50">
        <f t="shared" si="39"/>
        <v>0</v>
      </c>
      <c r="H757" s="50">
        <f t="shared" si="39"/>
        <v>0</v>
      </c>
      <c r="I757" s="50">
        <f t="shared" si="39"/>
        <v>0</v>
      </c>
      <c r="J757" s="50">
        <f t="shared" si="39"/>
        <v>0</v>
      </c>
      <c r="K757" s="50">
        <f t="shared" si="39"/>
        <v>0</v>
      </c>
      <c r="L757" s="50">
        <f t="shared" si="39"/>
        <v>0</v>
      </c>
      <c r="M757" s="55">
        <f t="shared" si="39"/>
        <v>0</v>
      </c>
    </row>
    <row r="758" spans="1:13" x14ac:dyDescent="0.2">
      <c r="A758" s="49" t="s">
        <v>49</v>
      </c>
      <c r="B758" s="50">
        <f t="shared" si="39"/>
        <v>0</v>
      </c>
      <c r="C758" s="50">
        <f t="shared" si="39"/>
        <v>0</v>
      </c>
      <c r="D758" s="50">
        <f t="shared" si="39"/>
        <v>0</v>
      </c>
      <c r="E758" s="50">
        <f t="shared" si="39"/>
        <v>0</v>
      </c>
      <c r="F758" s="50">
        <f t="shared" si="39"/>
        <v>0</v>
      </c>
      <c r="G758" s="50">
        <f t="shared" si="39"/>
        <v>0</v>
      </c>
      <c r="H758" s="50">
        <f t="shared" si="39"/>
        <v>0</v>
      </c>
      <c r="I758" s="50">
        <f t="shared" si="39"/>
        <v>0</v>
      </c>
      <c r="J758" s="50">
        <f t="shared" si="39"/>
        <v>0</v>
      </c>
      <c r="K758" s="50">
        <f t="shared" si="39"/>
        <v>0</v>
      </c>
      <c r="L758" s="50">
        <f t="shared" si="39"/>
        <v>0</v>
      </c>
      <c r="M758" s="55">
        <f t="shared" si="39"/>
        <v>0</v>
      </c>
    </row>
    <row r="759" spans="1:13" x14ac:dyDescent="0.2">
      <c r="A759" s="49" t="s">
        <v>50</v>
      </c>
      <c r="B759" s="50">
        <f t="shared" si="39"/>
        <v>0</v>
      </c>
      <c r="C759" s="50">
        <f t="shared" si="39"/>
        <v>0</v>
      </c>
      <c r="D759" s="50">
        <f t="shared" si="39"/>
        <v>0</v>
      </c>
      <c r="E759" s="50">
        <f t="shared" si="39"/>
        <v>0</v>
      </c>
      <c r="F759" s="50">
        <f t="shared" si="39"/>
        <v>0</v>
      </c>
      <c r="G759" s="50">
        <f t="shared" si="39"/>
        <v>0</v>
      </c>
      <c r="H759" s="50">
        <f t="shared" si="39"/>
        <v>0</v>
      </c>
      <c r="I759" s="50">
        <f t="shared" si="39"/>
        <v>0</v>
      </c>
      <c r="J759" s="50">
        <f t="shared" si="39"/>
        <v>0</v>
      </c>
      <c r="K759" s="50">
        <f t="shared" si="39"/>
        <v>0</v>
      </c>
      <c r="L759" s="50">
        <f t="shared" si="39"/>
        <v>0</v>
      </c>
      <c r="M759" s="55">
        <f t="shared" si="39"/>
        <v>0</v>
      </c>
    </row>
    <row r="760" spans="1:13" x14ac:dyDescent="0.2">
      <c r="A760" s="49" t="s">
        <v>9</v>
      </c>
      <c r="B760" s="50">
        <f t="shared" si="39"/>
        <v>0</v>
      </c>
      <c r="C760" s="50">
        <f t="shared" si="39"/>
        <v>0</v>
      </c>
      <c r="D760" s="50">
        <f t="shared" si="39"/>
        <v>0</v>
      </c>
      <c r="E760" s="50">
        <f t="shared" si="39"/>
        <v>0</v>
      </c>
      <c r="F760" s="50">
        <f t="shared" si="39"/>
        <v>0</v>
      </c>
      <c r="G760" s="50">
        <f t="shared" si="39"/>
        <v>0</v>
      </c>
      <c r="H760" s="50">
        <f t="shared" si="39"/>
        <v>0</v>
      </c>
      <c r="I760" s="50">
        <f t="shared" si="39"/>
        <v>0</v>
      </c>
      <c r="J760" s="50">
        <f t="shared" si="39"/>
        <v>0</v>
      </c>
      <c r="K760" s="50">
        <f t="shared" si="39"/>
        <v>0</v>
      </c>
      <c r="L760" s="50">
        <f t="shared" si="39"/>
        <v>0</v>
      </c>
      <c r="M760" s="55">
        <f t="shared" si="39"/>
        <v>0</v>
      </c>
    </row>
    <row r="761" spans="1:13" x14ac:dyDescent="0.2">
      <c r="A761" s="49" t="s">
        <v>10</v>
      </c>
      <c r="B761" s="50">
        <f t="shared" si="39"/>
        <v>7675</v>
      </c>
      <c r="C761" s="50">
        <f t="shared" si="39"/>
        <v>7675</v>
      </c>
      <c r="D761" s="50">
        <f t="shared" si="39"/>
        <v>7675</v>
      </c>
      <c r="E761" s="50">
        <f t="shared" si="39"/>
        <v>2075</v>
      </c>
      <c r="F761" s="50">
        <f t="shared" si="39"/>
        <v>800</v>
      </c>
      <c r="G761" s="50">
        <f t="shared" si="39"/>
        <v>0</v>
      </c>
      <c r="H761" s="50">
        <f t="shared" si="39"/>
        <v>0</v>
      </c>
      <c r="I761" s="50">
        <f t="shared" si="39"/>
        <v>0</v>
      </c>
      <c r="J761" s="50">
        <f t="shared" si="39"/>
        <v>0</v>
      </c>
      <c r="K761" s="50">
        <f t="shared" si="39"/>
        <v>0</v>
      </c>
      <c r="L761" s="50">
        <f t="shared" si="39"/>
        <v>0</v>
      </c>
      <c r="M761" s="55">
        <f t="shared" si="39"/>
        <v>0</v>
      </c>
    </row>
    <row r="762" spans="1:13" x14ac:dyDescent="0.2">
      <c r="A762" s="49" t="s">
        <v>14</v>
      </c>
      <c r="B762" s="50">
        <f t="shared" si="39"/>
        <v>-563</v>
      </c>
      <c r="C762" s="50">
        <f t="shared" si="39"/>
        <v>-517</v>
      </c>
      <c r="D762" s="50">
        <f t="shared" si="39"/>
        <v>-654</v>
      </c>
      <c r="E762" s="50">
        <f t="shared" si="39"/>
        <v>-512</v>
      </c>
      <c r="F762" s="50">
        <f t="shared" si="39"/>
        <v>-551</v>
      </c>
      <c r="G762" s="50">
        <f t="shared" si="39"/>
        <v>0</v>
      </c>
      <c r="H762" s="50">
        <f t="shared" si="39"/>
        <v>0</v>
      </c>
      <c r="I762" s="50">
        <f t="shared" si="39"/>
        <v>0</v>
      </c>
      <c r="J762" s="50">
        <f t="shared" si="39"/>
        <v>0</v>
      </c>
      <c r="K762" s="50">
        <f t="shared" si="39"/>
        <v>0</v>
      </c>
      <c r="L762" s="50">
        <f t="shared" si="39"/>
        <v>0</v>
      </c>
      <c r="M762" s="55">
        <f t="shared" si="39"/>
        <v>0</v>
      </c>
    </row>
    <row r="763" spans="1:13" x14ac:dyDescent="0.2">
      <c r="A763" s="51" t="s">
        <v>13</v>
      </c>
      <c r="B763" s="52">
        <f t="shared" si="39"/>
        <v>0</v>
      </c>
      <c r="C763" s="52">
        <f t="shared" si="39"/>
        <v>0</v>
      </c>
      <c r="D763" s="52">
        <f t="shared" si="39"/>
        <v>0</v>
      </c>
      <c r="E763" s="52">
        <f t="shared" si="39"/>
        <v>0</v>
      </c>
      <c r="F763" s="52">
        <f t="shared" si="39"/>
        <v>0</v>
      </c>
      <c r="G763" s="52">
        <f t="shared" si="39"/>
        <v>0</v>
      </c>
      <c r="H763" s="52">
        <f t="shared" si="39"/>
        <v>0</v>
      </c>
      <c r="I763" s="52">
        <f t="shared" si="39"/>
        <v>0</v>
      </c>
      <c r="J763" s="52">
        <f t="shared" si="39"/>
        <v>0</v>
      </c>
      <c r="K763" s="52">
        <f t="shared" si="39"/>
        <v>0</v>
      </c>
      <c r="L763" s="52">
        <f t="shared" si="39"/>
        <v>0</v>
      </c>
      <c r="M763" s="63">
        <f t="shared" si="39"/>
        <v>0</v>
      </c>
    </row>
    <row r="765" spans="1:13" x14ac:dyDescent="0.2">
      <c r="A765" s="71" t="s">
        <v>55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72" t="s">
        <v>25</v>
      </c>
      <c r="B766" s="50">
        <f>SUMIF($B$752:$M$752,B$765,$B754:$M754)</f>
        <v>0</v>
      </c>
      <c r="C766" s="50">
        <f t="shared" ref="C766:E766" si="40">SUMIF($B$752:$M$752,C$765,$B754:$M754)</f>
        <v>0</v>
      </c>
      <c r="D766" s="50">
        <f t="shared" si="40"/>
        <v>0</v>
      </c>
      <c r="E766" s="55">
        <f t="shared" si="40"/>
        <v>0</v>
      </c>
      <c r="F766" s="78" cm="1">
        <f t="array" ref="F766">SUMPRODUCT(--(($B$753:$M$753)&lt;=Control!$C$7),$B754:$M754)</f>
        <v>0</v>
      </c>
    </row>
    <row r="767" spans="1:13" x14ac:dyDescent="0.2">
      <c r="A767" s="72" t="s">
        <v>24</v>
      </c>
      <c r="B767" s="50">
        <f t="shared" ref="B767:E767" si="41">SUMIF($B$752:$M$752,B$765,$B755:$M755)</f>
        <v>0</v>
      </c>
      <c r="C767" s="50">
        <f t="shared" si="41"/>
        <v>0</v>
      </c>
      <c r="D767" s="50">
        <f t="shared" si="41"/>
        <v>0</v>
      </c>
      <c r="E767" s="55">
        <f t="shared" si="41"/>
        <v>0</v>
      </c>
      <c r="F767" s="78" cm="1">
        <f t="array" ref="F767">SUMPRODUCT(--(($B$753:$M$753)&lt;=Control!$C$7),$B755:$M755)</f>
        <v>0</v>
      </c>
    </row>
    <row r="768" spans="1:13" x14ac:dyDescent="0.2">
      <c r="A768" s="72" t="s">
        <v>26</v>
      </c>
      <c r="B768" s="50">
        <f t="shared" ref="B768:E768" si="42">SUMIF($B$752:$M$752,B$765,$B756:$M756)</f>
        <v>0</v>
      </c>
      <c r="C768" s="50">
        <f t="shared" si="42"/>
        <v>0</v>
      </c>
      <c r="D768" s="50">
        <f t="shared" si="42"/>
        <v>0</v>
      </c>
      <c r="E768" s="55">
        <f t="shared" si="42"/>
        <v>0</v>
      </c>
      <c r="F768" s="78" cm="1">
        <f t="array" ref="F768">SUMPRODUCT(--(($B$753:$M$753)&lt;=Control!$C$7),$B756:$M756)</f>
        <v>0</v>
      </c>
    </row>
    <row r="769" spans="1:6" x14ac:dyDescent="0.2">
      <c r="A769" s="72" t="s">
        <v>48</v>
      </c>
      <c r="B769" s="50">
        <f t="shared" ref="B769:E769" si="43">SUMIF($B$752:$M$752,B$765,$B757:$M757)</f>
        <v>0</v>
      </c>
      <c r="C769" s="50">
        <f t="shared" si="43"/>
        <v>0</v>
      </c>
      <c r="D769" s="50">
        <f t="shared" si="43"/>
        <v>0</v>
      </c>
      <c r="E769" s="55">
        <f t="shared" si="43"/>
        <v>0</v>
      </c>
      <c r="F769" s="78" cm="1">
        <f t="array" ref="F769">SUMPRODUCT(--(($B$753:$M$753)&lt;=Control!$C$7),$B757:$M757)</f>
        <v>0</v>
      </c>
    </row>
    <row r="770" spans="1:6" x14ac:dyDescent="0.2">
      <c r="A770" s="72" t="s">
        <v>49</v>
      </c>
      <c r="B770" s="50">
        <f t="shared" ref="B770:E770" si="44">SUMIF($B$752:$M$752,B$765,$B758:$M758)</f>
        <v>0</v>
      </c>
      <c r="C770" s="50">
        <f t="shared" si="44"/>
        <v>0</v>
      </c>
      <c r="D770" s="50">
        <f t="shared" si="44"/>
        <v>0</v>
      </c>
      <c r="E770" s="55">
        <f t="shared" si="44"/>
        <v>0</v>
      </c>
      <c r="F770" s="78" cm="1">
        <f t="array" ref="F770">SUMPRODUCT(--(($B$753:$M$753)&lt;=Control!$C$7),$B758:$M758)</f>
        <v>0</v>
      </c>
    </row>
    <row r="771" spans="1:6" x14ac:dyDescent="0.2">
      <c r="A771" s="72" t="s">
        <v>50</v>
      </c>
      <c r="B771" s="50">
        <f t="shared" ref="B771:E771" si="45">SUMIF($B$752:$M$752,B$765,$B759:$M759)</f>
        <v>0</v>
      </c>
      <c r="C771" s="50">
        <f t="shared" si="45"/>
        <v>0</v>
      </c>
      <c r="D771" s="50">
        <f t="shared" si="45"/>
        <v>0</v>
      </c>
      <c r="E771" s="55">
        <f t="shared" si="45"/>
        <v>0</v>
      </c>
      <c r="F771" s="78" cm="1">
        <f t="array" ref="F771">SUMPRODUCT(--(($B$753:$M$753)&lt;=Control!$C$7),$B759:$M759)</f>
        <v>0</v>
      </c>
    </row>
    <row r="772" spans="1:6" x14ac:dyDescent="0.2">
      <c r="A772" s="72" t="s">
        <v>9</v>
      </c>
      <c r="B772" s="50">
        <f t="shared" ref="B772:E772" si="46">SUMIF($B$752:$M$752,B$765,$B760:$M760)</f>
        <v>0</v>
      </c>
      <c r="C772" s="50">
        <f t="shared" si="46"/>
        <v>0</v>
      </c>
      <c r="D772" s="50">
        <f t="shared" si="46"/>
        <v>0</v>
      </c>
      <c r="E772" s="55">
        <f t="shared" si="46"/>
        <v>0</v>
      </c>
      <c r="F772" s="78" cm="1">
        <f t="array" ref="F772">SUMPRODUCT(--(($B$753:$M$753)&lt;=Control!$C$7),$B760:$M760)</f>
        <v>0</v>
      </c>
    </row>
    <row r="773" spans="1:6" x14ac:dyDescent="0.2">
      <c r="A773" s="72" t="s">
        <v>10</v>
      </c>
      <c r="B773" s="50">
        <f t="shared" ref="B773:E773" si="47">SUMIF($B$752:$M$752,B$765,$B761:$M761)</f>
        <v>23025</v>
      </c>
      <c r="C773" s="50">
        <f t="shared" si="47"/>
        <v>2875</v>
      </c>
      <c r="D773" s="50">
        <f t="shared" si="47"/>
        <v>0</v>
      </c>
      <c r="E773" s="55">
        <f t="shared" si="47"/>
        <v>0</v>
      </c>
      <c r="F773" s="78" cm="1">
        <f t="array" ref="F773">SUMPRODUCT(--(($B$753:$M$753)&lt;=Control!$C$7),$B761:$M761)</f>
        <v>25900</v>
      </c>
    </row>
    <row r="774" spans="1:6" x14ac:dyDescent="0.2">
      <c r="A774" s="72" t="s">
        <v>14</v>
      </c>
      <c r="B774" s="50">
        <f t="shared" ref="B774:E774" si="48">SUMIF($B$752:$M$752,B$765,$B762:$M762)</f>
        <v>-1734</v>
      </c>
      <c r="C774" s="50">
        <f t="shared" si="48"/>
        <v>-1063</v>
      </c>
      <c r="D774" s="50">
        <f t="shared" si="48"/>
        <v>0</v>
      </c>
      <c r="E774" s="55">
        <f t="shared" si="48"/>
        <v>0</v>
      </c>
      <c r="F774" s="78" cm="1">
        <f t="array" ref="F774">SUMPRODUCT(--(($B$753:$M$753)&lt;=Control!$C$7),$B762:$M762)</f>
        <v>-2797</v>
      </c>
    </row>
    <row r="775" spans="1:6" x14ac:dyDescent="0.2">
      <c r="A775" s="73" t="s">
        <v>13</v>
      </c>
      <c r="B775" s="52">
        <f t="shared" ref="B775:E775" si="49">SUMIF($B$752:$M$752,B$765,$B763:$M763)</f>
        <v>0</v>
      </c>
      <c r="C775" s="52">
        <f t="shared" si="49"/>
        <v>0</v>
      </c>
      <c r="D775" s="52">
        <f t="shared" si="49"/>
        <v>0</v>
      </c>
      <c r="E775" s="63">
        <f t="shared" si="4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D64E2-DA0D-4D0F-AA65-575A636E5D64}">
  <sheetPr codeName="Sheet12">
    <tabColor theme="1"/>
  </sheetPr>
  <dimension ref="A1:O775"/>
  <sheetViews>
    <sheetView workbookViewId="0">
      <pane ySplit="1" topLeftCell="A5" activePane="bottomLeft" state="frozen"/>
      <selection activeCell="F2" sqref="F2:G59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5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5" x14ac:dyDescent="0.2">
      <c r="A2" s="43">
        <v>5000</v>
      </c>
      <c r="B2" s="43" t="s">
        <v>25</v>
      </c>
      <c r="C2" s="43"/>
      <c r="D2" s="43"/>
      <c r="E2" s="45">
        <v>45672</v>
      </c>
      <c r="F2" s="46">
        <v>0</v>
      </c>
      <c r="G2" s="46">
        <v>97500</v>
      </c>
      <c r="H2" s="47">
        <f>IF(E2="","",EOMONTH(E2,0))</f>
        <v>45688</v>
      </c>
      <c r="I2" s="47" t="str">
        <f>IF(H2="","","Q"&amp;ROUNDUP(MONTH(H2)/3,0))</f>
        <v>Q1</v>
      </c>
      <c r="J2" s="37" t="b">
        <f ca="1">IF(A2="","",COUNTIF('Consolidated Income Statement_Y'!$C$7:$V$7,D2)&gt;0)</f>
        <v>0</v>
      </c>
      <c r="K2" s="38">
        <f>F2-G2</f>
        <v>-97500</v>
      </c>
      <c r="L2" s="37" t="str">
        <f>IFERROR(VLOOKUP($A2,Account_Mapping!$A:$C,3,0),"")</f>
        <v>Services Revenue</v>
      </c>
      <c r="M2" s="37" t="str">
        <f>IFERROR(VLOOKUP($A2,Account_Mapping!$A:$C,4,0),"")</f>
        <v/>
      </c>
      <c r="N2" s="149"/>
      <c r="O2" s="149"/>
    </row>
    <row r="3" spans="1:15" x14ac:dyDescent="0.2">
      <c r="A3" s="43">
        <v>5000</v>
      </c>
      <c r="B3" s="43" t="s">
        <v>25</v>
      </c>
      <c r="C3" s="43"/>
      <c r="D3" s="43"/>
      <c r="E3" s="45">
        <v>45688</v>
      </c>
      <c r="F3" s="46">
        <v>0</v>
      </c>
      <c r="G3" s="46">
        <v>3250</v>
      </c>
      <c r="H3" s="47">
        <f t="shared" ref="H3:H67" si="0">IF(E3="","",EOMONTH(E3,0))</f>
        <v>45688</v>
      </c>
      <c r="I3" s="47" t="str">
        <f t="shared" ref="I3:I67" si="1">IF(H3="","","Q"&amp;ROUNDUP(MONTH(H3)/3,0))</f>
        <v>Q1</v>
      </c>
      <c r="J3" s="37" t="b">
        <f ca="1">IF(A3="","",COUNTIF('Consolidated Income Statement_Y'!$C$7:$V$7,D3)&gt;0)</f>
        <v>0</v>
      </c>
      <c r="K3" s="38">
        <f t="shared" ref="K3:K67" si="2">F3-G3</f>
        <v>-3250</v>
      </c>
      <c r="L3" s="37" t="str">
        <f>IFERROR(VLOOKUP($A3,Account_Mapping!$A:$C,3,0),"")</f>
        <v>Services Revenue</v>
      </c>
      <c r="M3" s="37" t="str">
        <f>IFERROR(VLOOKUP($A3,Account_Mapping!$A:$C,4,0),"")</f>
        <v/>
      </c>
      <c r="N3" s="149"/>
      <c r="O3" s="149"/>
    </row>
    <row r="4" spans="1:15" x14ac:dyDescent="0.2">
      <c r="A4" s="43">
        <v>5010</v>
      </c>
      <c r="B4" s="43" t="s">
        <v>24</v>
      </c>
      <c r="C4" s="43"/>
      <c r="D4" s="43"/>
      <c r="E4" s="45">
        <v>45672</v>
      </c>
      <c r="F4" s="46">
        <v>0</v>
      </c>
      <c r="G4" s="46">
        <v>2500</v>
      </c>
      <c r="H4" s="47">
        <f t="shared" si="0"/>
        <v>45688</v>
      </c>
      <c r="I4" s="47" t="str">
        <f t="shared" si="1"/>
        <v>Q1</v>
      </c>
      <c r="J4" s="37" t="b">
        <f ca="1">IF(A4="","",COUNTIF('Consolidated Income Statement_Y'!$C$7:$V$7,D4)&gt;0)</f>
        <v>0</v>
      </c>
      <c r="K4" s="38">
        <f t="shared" si="2"/>
        <v>-2500</v>
      </c>
      <c r="L4" s="37" t="str">
        <f>IFERROR(VLOOKUP($A4,Account_Mapping!$A:$C,3,0),"")</f>
        <v>Products Revenue</v>
      </c>
      <c r="M4" s="37" t="str">
        <f>IFERROR(VLOOKUP($A4,Account_Mapping!$A:$C,4,0),"")</f>
        <v/>
      </c>
      <c r="N4" s="149"/>
      <c r="O4" s="149"/>
    </row>
    <row r="5" spans="1:15" x14ac:dyDescent="0.2">
      <c r="A5" s="43">
        <v>5020</v>
      </c>
      <c r="B5" s="43" t="s">
        <v>26</v>
      </c>
      <c r="C5" s="43"/>
      <c r="D5" s="43"/>
      <c r="E5" s="45">
        <v>45672</v>
      </c>
      <c r="F5" s="46">
        <v>0</v>
      </c>
      <c r="G5" s="46">
        <v>750</v>
      </c>
      <c r="H5" s="47">
        <f t="shared" si="0"/>
        <v>45688</v>
      </c>
      <c r="I5" s="47" t="str">
        <f t="shared" si="1"/>
        <v>Q1</v>
      </c>
      <c r="J5" s="37" t="b">
        <f ca="1">IF(A5="","",COUNTIF('Consolidated Income Statement_Y'!$C$7:$V$7,D5)&gt;0)</f>
        <v>0</v>
      </c>
      <c r="K5" s="38">
        <f t="shared" si="2"/>
        <v>-750</v>
      </c>
      <c r="L5" s="37" t="str">
        <f>IFERROR(VLOOKUP($A5,Account_Mapping!$A:$C,3,0),"")</f>
        <v>Other Revenue</v>
      </c>
      <c r="M5" s="37" t="str">
        <f>IFERROR(VLOOKUP($A5,Account_Mapping!$A:$C,4,0),"")</f>
        <v/>
      </c>
      <c r="N5" s="149"/>
      <c r="O5" s="149"/>
    </row>
    <row r="6" spans="1:15" x14ac:dyDescent="0.2">
      <c r="A6" s="43">
        <v>6000</v>
      </c>
      <c r="B6" s="43" t="s">
        <v>108</v>
      </c>
      <c r="C6" s="43"/>
      <c r="D6" s="43"/>
      <c r="E6" s="45">
        <v>45672</v>
      </c>
      <c r="F6" s="46">
        <v>500</v>
      </c>
      <c r="G6" s="46">
        <v>0</v>
      </c>
      <c r="H6" s="47">
        <f t="shared" si="0"/>
        <v>45688</v>
      </c>
      <c r="I6" s="47" t="str">
        <f t="shared" si="1"/>
        <v>Q1</v>
      </c>
      <c r="J6" s="37" t="b">
        <f ca="1">IF(A6="","",COUNTIF('Consolidated Income Statement_Y'!$C$7:$V$7,D6)&gt;0)</f>
        <v>0</v>
      </c>
      <c r="K6" s="38">
        <f t="shared" si="2"/>
        <v>500</v>
      </c>
      <c r="L6" s="37" t="str">
        <f>IFERROR(VLOOKUP($A6,Account_Mapping!$A:$C,3,0),"")</f>
        <v>Services COR</v>
      </c>
      <c r="M6" s="37" t="str">
        <f>IFERROR(VLOOKUP($A6,Account_Mapping!$A:$C,4,0),"")</f>
        <v/>
      </c>
      <c r="N6" s="149"/>
      <c r="O6" s="149"/>
    </row>
    <row r="7" spans="1:15" x14ac:dyDescent="0.2">
      <c r="A7" s="43">
        <v>6010</v>
      </c>
      <c r="B7" s="43" t="s">
        <v>109</v>
      </c>
      <c r="C7" s="43"/>
      <c r="D7" s="43"/>
      <c r="E7" s="45">
        <v>45672</v>
      </c>
      <c r="F7" s="46">
        <v>750</v>
      </c>
      <c r="G7" s="46">
        <v>0</v>
      </c>
      <c r="H7" s="47">
        <f t="shared" si="0"/>
        <v>45688</v>
      </c>
      <c r="I7" s="47" t="str">
        <f t="shared" si="1"/>
        <v>Q1</v>
      </c>
      <c r="J7" s="37" t="b">
        <f ca="1">IF(A7="","",COUNTIF('Consolidated Income Statement_Y'!$C$7:$V$7,D7)&gt;0)</f>
        <v>0</v>
      </c>
      <c r="K7" s="38">
        <f t="shared" si="2"/>
        <v>750</v>
      </c>
      <c r="L7" s="37" t="str">
        <f>IFERROR(VLOOKUP($A7,Account_Mapping!$A:$C,3,0),"")</f>
        <v>Products COR</v>
      </c>
      <c r="M7" s="37" t="str">
        <f>IFERROR(VLOOKUP($A7,Account_Mapping!$A:$C,4,0),"")</f>
        <v/>
      </c>
      <c r="N7" s="149"/>
      <c r="O7" s="149"/>
    </row>
    <row r="8" spans="1:15" x14ac:dyDescent="0.2">
      <c r="A8" s="43">
        <v>6020</v>
      </c>
      <c r="B8" s="43" t="s">
        <v>110</v>
      </c>
      <c r="C8" s="43"/>
      <c r="D8" s="43"/>
      <c r="E8" s="45">
        <v>45672</v>
      </c>
      <c r="F8" s="46">
        <v>1000</v>
      </c>
      <c r="G8" s="46">
        <v>0</v>
      </c>
      <c r="H8" s="47">
        <f t="shared" si="0"/>
        <v>45688</v>
      </c>
      <c r="I8" s="47" t="str">
        <f t="shared" si="1"/>
        <v>Q1</v>
      </c>
      <c r="J8" s="37" t="b">
        <f ca="1">IF(A8="","",COUNTIF('Consolidated Income Statement_Y'!$C$7:$V$7,D8)&gt;0)</f>
        <v>0</v>
      </c>
      <c r="K8" s="38">
        <f t="shared" si="2"/>
        <v>1000</v>
      </c>
      <c r="L8" s="37" t="str">
        <f>IFERROR(VLOOKUP($A8,Account_Mapping!$A:$C,3,0),"")</f>
        <v>Other COR</v>
      </c>
      <c r="M8" s="37" t="str">
        <f>IFERROR(VLOOKUP($A8,Account_Mapping!$A:$C,4,0),"")</f>
        <v/>
      </c>
      <c r="N8" s="149"/>
      <c r="O8" s="149"/>
    </row>
    <row r="9" spans="1:15" x14ac:dyDescent="0.2">
      <c r="A9" s="43">
        <v>7000</v>
      </c>
      <c r="B9" s="43" t="s">
        <v>111</v>
      </c>
      <c r="C9" s="43"/>
      <c r="D9" s="43"/>
      <c r="E9" s="45">
        <v>45672</v>
      </c>
      <c r="F9" s="46">
        <v>1250</v>
      </c>
      <c r="G9" s="46">
        <v>0</v>
      </c>
      <c r="H9" s="47">
        <f t="shared" si="0"/>
        <v>45688</v>
      </c>
      <c r="I9" s="47" t="str">
        <f t="shared" si="1"/>
        <v>Q1</v>
      </c>
      <c r="J9" s="37" t="b">
        <f ca="1">IF(A9="","",COUNTIF('Consolidated Income Statement_Y'!$C$7:$V$7,D9)&gt;0)</f>
        <v>0</v>
      </c>
      <c r="K9" s="38">
        <f t="shared" si="2"/>
        <v>1250</v>
      </c>
      <c r="L9" s="37" t="str">
        <f>IFERROR(VLOOKUP($A9,Account_Mapping!$A:$C,3,0),"")</f>
        <v>Sales &amp; Marketing</v>
      </c>
      <c r="M9" s="37" t="str">
        <f>IFERROR(VLOOKUP($A9,Account_Mapping!$A:$C,4,0),"")</f>
        <v/>
      </c>
      <c r="N9" s="149"/>
      <c r="O9" s="149"/>
    </row>
    <row r="10" spans="1:15" x14ac:dyDescent="0.2">
      <c r="A10" s="43">
        <v>7010</v>
      </c>
      <c r="B10" s="43" t="s">
        <v>112</v>
      </c>
      <c r="C10" s="43"/>
      <c r="D10" s="43"/>
      <c r="E10" s="45">
        <v>45672</v>
      </c>
      <c r="F10" s="46">
        <v>2000</v>
      </c>
      <c r="G10" s="46">
        <v>0</v>
      </c>
      <c r="H10" s="47">
        <f t="shared" si="0"/>
        <v>45688</v>
      </c>
      <c r="I10" s="47" t="str">
        <f t="shared" si="1"/>
        <v>Q1</v>
      </c>
      <c r="J10" s="37" t="b">
        <f ca="1">IF(A10="","",COUNTIF('Consolidated Income Statement_Y'!$C$7:$V$7,D10)&gt;0)</f>
        <v>0</v>
      </c>
      <c r="K10" s="38">
        <f t="shared" si="2"/>
        <v>2000</v>
      </c>
      <c r="L10" s="37" t="str">
        <f>IFERROR(VLOOKUP($A10,Account_Mapping!$A:$C,3,0),"")</f>
        <v>Sales &amp; Marketing</v>
      </c>
      <c r="M10" s="37" t="str">
        <f>IFERROR(VLOOKUP($A10,Account_Mapping!$A:$C,4,0),"")</f>
        <v/>
      </c>
      <c r="N10" s="149"/>
      <c r="O10" s="149"/>
    </row>
    <row r="11" spans="1:15" x14ac:dyDescent="0.2">
      <c r="A11" s="43">
        <v>7020</v>
      </c>
      <c r="B11" s="43" t="s">
        <v>113</v>
      </c>
      <c r="C11" s="43"/>
      <c r="D11" s="43"/>
      <c r="E11" s="45">
        <v>45672</v>
      </c>
      <c r="F11" s="46">
        <v>3500</v>
      </c>
      <c r="G11" s="46">
        <v>0</v>
      </c>
      <c r="H11" s="47">
        <f t="shared" si="0"/>
        <v>45688</v>
      </c>
      <c r="I11" s="47" t="str">
        <f t="shared" si="1"/>
        <v>Q1</v>
      </c>
      <c r="J11" s="37" t="b">
        <f ca="1">IF(A11="","",COUNTIF('Consolidated Income Statement_Y'!$C$7:$V$7,D11)&gt;0)</f>
        <v>0</v>
      </c>
      <c r="K11" s="38">
        <f t="shared" si="2"/>
        <v>3500</v>
      </c>
      <c r="L11" s="37" t="str">
        <f>IFERROR(VLOOKUP($A11,Account_Mapping!$A:$C,3,0),"")</f>
        <v>Sales &amp; Marketing</v>
      </c>
      <c r="M11" s="37" t="str">
        <f>IFERROR(VLOOKUP($A11,Account_Mapping!$A:$C,4,0),"")</f>
        <v/>
      </c>
      <c r="N11" s="149"/>
      <c r="O11" s="149"/>
    </row>
    <row r="12" spans="1:15" x14ac:dyDescent="0.2">
      <c r="A12" s="43">
        <v>7030</v>
      </c>
      <c r="B12" s="43" t="s">
        <v>114</v>
      </c>
      <c r="C12" s="43"/>
      <c r="D12" s="43"/>
      <c r="E12" s="45">
        <v>45672</v>
      </c>
      <c r="F12" s="46">
        <v>4500</v>
      </c>
      <c r="G12" s="46">
        <v>0</v>
      </c>
      <c r="H12" s="47">
        <f t="shared" si="0"/>
        <v>45688</v>
      </c>
      <c r="I12" s="47" t="str">
        <f t="shared" si="1"/>
        <v>Q1</v>
      </c>
      <c r="J12" s="37" t="b">
        <f ca="1">IF(A12="","",COUNTIF('Consolidated Income Statement_Y'!$C$7:$V$7,D12)&gt;0)</f>
        <v>0</v>
      </c>
      <c r="K12" s="38">
        <f t="shared" si="2"/>
        <v>4500</v>
      </c>
      <c r="L12" s="37" t="str">
        <f>IFERROR(VLOOKUP($A12,Account_Mapping!$A:$C,3,0),"")</f>
        <v>Sales &amp; Marketing</v>
      </c>
      <c r="M12" s="37" t="str">
        <f>IFERROR(VLOOKUP($A12,Account_Mapping!$A:$C,4,0),"")</f>
        <v/>
      </c>
      <c r="N12" s="149"/>
      <c r="O12" s="149"/>
    </row>
    <row r="13" spans="1:15" x14ac:dyDescent="0.2">
      <c r="A13" s="43">
        <v>7040</v>
      </c>
      <c r="B13" s="43" t="s">
        <v>115</v>
      </c>
      <c r="C13" s="43"/>
      <c r="D13" s="43"/>
      <c r="E13" s="45">
        <v>45672</v>
      </c>
      <c r="F13" s="46">
        <v>5500</v>
      </c>
      <c r="G13" s="46">
        <v>0</v>
      </c>
      <c r="H13" s="47">
        <f t="shared" si="0"/>
        <v>45688</v>
      </c>
      <c r="I13" s="47" t="str">
        <f t="shared" si="1"/>
        <v>Q1</v>
      </c>
      <c r="J13" s="37" t="b">
        <f ca="1">IF(A13="","",COUNTIF('Consolidated Income Statement_Y'!$C$7:$V$7,D13)&gt;0)</f>
        <v>0</v>
      </c>
      <c r="K13" s="38">
        <f t="shared" si="2"/>
        <v>5500</v>
      </c>
      <c r="L13" s="37" t="str">
        <f>IFERROR(VLOOKUP($A13,Account_Mapping!$A:$C,3,0),"")</f>
        <v>Sales &amp; Marketing</v>
      </c>
      <c r="M13" s="37" t="str">
        <f>IFERROR(VLOOKUP($A13,Account_Mapping!$A:$C,4,0),"")</f>
        <v/>
      </c>
      <c r="N13" s="149"/>
      <c r="O13" s="149"/>
    </row>
    <row r="14" spans="1:15" x14ac:dyDescent="0.2">
      <c r="A14" s="43">
        <v>8000</v>
      </c>
      <c r="B14" s="43" t="s">
        <v>116</v>
      </c>
      <c r="C14" s="43"/>
      <c r="D14" s="43"/>
      <c r="E14" s="45">
        <v>45672</v>
      </c>
      <c r="F14" s="46">
        <v>6500</v>
      </c>
      <c r="G14" s="46">
        <v>0</v>
      </c>
      <c r="H14" s="47">
        <f t="shared" si="0"/>
        <v>45688</v>
      </c>
      <c r="I14" s="47" t="str">
        <f t="shared" si="1"/>
        <v>Q1</v>
      </c>
      <c r="J14" s="37" t="b">
        <f ca="1">IF(A14="","",COUNTIF('Consolidated Income Statement_Y'!$C$7:$V$7,D14)&gt;0)</f>
        <v>0</v>
      </c>
      <c r="K14" s="38">
        <f t="shared" si="2"/>
        <v>6500</v>
      </c>
      <c r="L14" s="37" t="str">
        <f>IFERROR(VLOOKUP($A14,Account_Mapping!$A:$C,3,0),"")</f>
        <v>General &amp; Administrative</v>
      </c>
      <c r="M14" s="37" t="str">
        <f>IFERROR(VLOOKUP($A14,Account_Mapping!$A:$C,4,0),"")</f>
        <v/>
      </c>
      <c r="N14" s="149"/>
      <c r="O14" s="149"/>
    </row>
    <row r="15" spans="1:15" x14ac:dyDescent="0.2">
      <c r="A15" s="43">
        <v>8010</v>
      </c>
      <c r="B15" s="43" t="s">
        <v>117</v>
      </c>
      <c r="C15" s="43"/>
      <c r="D15" s="43"/>
      <c r="E15" s="45">
        <v>45672</v>
      </c>
      <c r="F15" s="46">
        <v>1850</v>
      </c>
      <c r="G15" s="46">
        <v>0</v>
      </c>
      <c r="H15" s="47">
        <f t="shared" si="0"/>
        <v>45688</v>
      </c>
      <c r="I15" s="47" t="str">
        <f t="shared" si="1"/>
        <v>Q1</v>
      </c>
      <c r="J15" s="37" t="b">
        <f ca="1">IF(A15="","",COUNTIF('Consolidated Income Statement_Y'!$C$7:$V$7,D15)&gt;0)</f>
        <v>0</v>
      </c>
      <c r="K15" s="38">
        <f t="shared" si="2"/>
        <v>1850</v>
      </c>
      <c r="L15" s="37" t="str">
        <f>IFERROR(VLOOKUP($A15,Account_Mapping!$A:$C,3,0),"")</f>
        <v>General &amp; Administrative</v>
      </c>
      <c r="M15" s="37" t="str">
        <f>IFERROR(VLOOKUP($A15,Account_Mapping!$A:$C,4,0),"")</f>
        <v/>
      </c>
      <c r="N15" s="149"/>
      <c r="O15" s="149"/>
    </row>
    <row r="16" spans="1:15" x14ac:dyDescent="0.2">
      <c r="A16" s="43">
        <v>8020</v>
      </c>
      <c r="B16" s="43" t="s">
        <v>118</v>
      </c>
      <c r="C16" s="43"/>
      <c r="D16" s="43"/>
      <c r="E16" s="45">
        <v>45672</v>
      </c>
      <c r="F16" s="46">
        <v>3250</v>
      </c>
      <c r="G16" s="46">
        <v>0</v>
      </c>
      <c r="H16" s="47">
        <f t="shared" si="0"/>
        <v>45688</v>
      </c>
      <c r="I16" s="47" t="str">
        <f t="shared" si="1"/>
        <v>Q1</v>
      </c>
      <c r="J16" s="37" t="b">
        <f ca="1">IF(A16="","",COUNTIF('Consolidated Income Statement_Y'!$C$7:$V$7,D16)&gt;0)</f>
        <v>0</v>
      </c>
      <c r="K16" s="38">
        <f t="shared" si="2"/>
        <v>3250</v>
      </c>
      <c r="L16" s="37" t="str">
        <f>IFERROR(VLOOKUP($A16,Account_Mapping!$A:$C,3,0),"")</f>
        <v>General &amp; Administrative</v>
      </c>
      <c r="M16" s="37" t="str">
        <f>IFERROR(VLOOKUP($A16,Account_Mapping!$A:$C,4,0),"")</f>
        <v/>
      </c>
      <c r="N16" s="149"/>
      <c r="O16" s="149"/>
    </row>
    <row r="17" spans="1:15" x14ac:dyDescent="0.2">
      <c r="A17" s="43">
        <v>8030</v>
      </c>
      <c r="B17" s="43" t="s">
        <v>119</v>
      </c>
      <c r="C17" s="43"/>
      <c r="D17" s="43"/>
      <c r="E17" s="45">
        <v>45672</v>
      </c>
      <c r="F17" s="46">
        <v>2750</v>
      </c>
      <c r="G17" s="46">
        <v>0</v>
      </c>
      <c r="H17" s="47">
        <f t="shared" si="0"/>
        <v>45688</v>
      </c>
      <c r="I17" s="47" t="str">
        <f t="shared" si="1"/>
        <v>Q1</v>
      </c>
      <c r="J17" s="37" t="b">
        <f ca="1">IF(A17="","",COUNTIF('Consolidated Income Statement_Y'!$C$7:$V$7,D17)&gt;0)</f>
        <v>0</v>
      </c>
      <c r="K17" s="38">
        <f t="shared" si="2"/>
        <v>2750</v>
      </c>
      <c r="L17" s="37" t="str">
        <f>IFERROR(VLOOKUP($A17,Account_Mapping!$A:$C,3,0),"")</f>
        <v>General &amp; Administrative</v>
      </c>
      <c r="M17" s="37" t="str">
        <f>IFERROR(VLOOKUP($A17,Account_Mapping!$A:$C,4,0),"")</f>
        <v/>
      </c>
      <c r="N17" s="149"/>
      <c r="O17" s="149"/>
    </row>
    <row r="18" spans="1:15" x14ac:dyDescent="0.2">
      <c r="A18" s="43">
        <v>8040</v>
      </c>
      <c r="B18" s="43" t="s">
        <v>120</v>
      </c>
      <c r="C18" s="43"/>
      <c r="D18" s="43"/>
      <c r="E18" s="45">
        <v>45672</v>
      </c>
      <c r="F18" s="46">
        <v>3150</v>
      </c>
      <c r="G18" s="46">
        <v>0</v>
      </c>
      <c r="H18" s="47">
        <f t="shared" si="0"/>
        <v>45688</v>
      </c>
      <c r="I18" s="47" t="str">
        <f t="shared" si="1"/>
        <v>Q1</v>
      </c>
      <c r="J18" s="37" t="b">
        <f ca="1">IF(A18="","",COUNTIF('Consolidated Income Statement_Y'!$C$7:$V$7,D18)&gt;0)</f>
        <v>0</v>
      </c>
      <c r="K18" s="38">
        <f t="shared" si="2"/>
        <v>3150</v>
      </c>
      <c r="L18" s="37" t="str">
        <f>IFERROR(VLOOKUP($A18,Account_Mapping!$A:$C,3,0),"")</f>
        <v>General &amp; Administrative</v>
      </c>
      <c r="M18" s="37" t="str">
        <f>IFERROR(VLOOKUP($A18,Account_Mapping!$A:$C,4,0),"")</f>
        <v/>
      </c>
      <c r="N18" s="149"/>
      <c r="O18" s="149"/>
    </row>
    <row r="19" spans="1:15" x14ac:dyDescent="0.2">
      <c r="A19" s="43">
        <v>8050</v>
      </c>
      <c r="B19" s="43" t="s">
        <v>121</v>
      </c>
      <c r="C19" s="43"/>
      <c r="D19" s="43"/>
      <c r="E19" s="45">
        <v>45672</v>
      </c>
      <c r="F19" s="46">
        <v>3350</v>
      </c>
      <c r="G19" s="46">
        <v>0</v>
      </c>
      <c r="H19" s="47">
        <f t="shared" si="0"/>
        <v>45688</v>
      </c>
      <c r="I19" s="47" t="str">
        <f t="shared" si="1"/>
        <v>Q1</v>
      </c>
      <c r="J19" s="37" t="b">
        <f ca="1">IF(A19="","",COUNTIF('Consolidated Income Statement_Y'!$C$7:$V$7,D19)&gt;0)</f>
        <v>0</v>
      </c>
      <c r="K19" s="38">
        <f t="shared" si="2"/>
        <v>3350</v>
      </c>
      <c r="L19" s="37" t="str">
        <f>IFERROR(VLOOKUP($A19,Account_Mapping!$A:$C,3,0),"")</f>
        <v>General &amp; Administrative</v>
      </c>
      <c r="M19" s="37" t="str">
        <f>IFERROR(VLOOKUP($A19,Account_Mapping!$A:$C,4,0),"")</f>
        <v/>
      </c>
      <c r="N19" s="149"/>
      <c r="O19" s="149"/>
    </row>
    <row r="20" spans="1:15" x14ac:dyDescent="0.2">
      <c r="A20" s="43">
        <v>8060</v>
      </c>
      <c r="B20" s="43" t="s">
        <v>122</v>
      </c>
      <c r="C20" s="43"/>
      <c r="D20" s="43"/>
      <c r="E20" s="45">
        <v>45672</v>
      </c>
      <c r="F20" s="46">
        <v>3450</v>
      </c>
      <c r="G20" s="46">
        <v>0</v>
      </c>
      <c r="H20" s="47">
        <f t="shared" si="0"/>
        <v>45688</v>
      </c>
      <c r="I20" s="47" t="str">
        <f t="shared" si="1"/>
        <v>Q1</v>
      </c>
      <c r="J20" s="37" t="b">
        <f ca="1">IF(A20="","",COUNTIF('Consolidated Income Statement_Y'!$C$7:$V$7,D20)&gt;0)</f>
        <v>0</v>
      </c>
      <c r="K20" s="38">
        <f t="shared" si="2"/>
        <v>3450</v>
      </c>
      <c r="L20" s="37" t="str">
        <f>IFERROR(VLOOKUP($A20,Account_Mapping!$A:$C,3,0),"")</f>
        <v>General &amp; Administrative</v>
      </c>
      <c r="M20" s="37" t="str">
        <f>IFERROR(VLOOKUP($A20,Account_Mapping!$A:$C,4,0),"")</f>
        <v/>
      </c>
      <c r="N20" s="149"/>
      <c r="O20" s="149"/>
    </row>
    <row r="21" spans="1:15" x14ac:dyDescent="0.2">
      <c r="A21" s="43">
        <v>8060</v>
      </c>
      <c r="B21" s="43" t="s">
        <v>122</v>
      </c>
      <c r="C21" s="43"/>
      <c r="D21" s="43"/>
      <c r="E21" s="45">
        <v>45672</v>
      </c>
      <c r="F21" s="46">
        <v>3450</v>
      </c>
      <c r="G21" s="46">
        <v>0</v>
      </c>
      <c r="H21" s="47">
        <f t="shared" si="0"/>
        <v>45688</v>
      </c>
      <c r="I21" s="47" t="str">
        <f t="shared" si="1"/>
        <v>Q1</v>
      </c>
      <c r="J21" s="37" t="b">
        <f ca="1">IF(A21="","",COUNTIF('Consolidated Income Statement_Y'!$C$7:$V$7,D21)&gt;0)</f>
        <v>0</v>
      </c>
      <c r="K21" s="38">
        <f t="shared" si="2"/>
        <v>3450</v>
      </c>
      <c r="L21" s="37" t="str">
        <f>IFERROR(VLOOKUP($A21,Account_Mapping!$A:$C,3,0),"")</f>
        <v>General &amp; Administrative</v>
      </c>
      <c r="M21" s="37" t="str">
        <f>IFERROR(VLOOKUP($A21,Account_Mapping!$A:$C,4,0),"")</f>
        <v/>
      </c>
      <c r="N21" s="149"/>
      <c r="O21" s="149"/>
    </row>
    <row r="22" spans="1:15" x14ac:dyDescent="0.2">
      <c r="A22" s="43">
        <v>8070</v>
      </c>
      <c r="B22" s="43" t="s">
        <v>123</v>
      </c>
      <c r="C22" s="43"/>
      <c r="D22" s="43"/>
      <c r="E22" s="45">
        <v>45672</v>
      </c>
      <c r="F22" s="46">
        <v>3950</v>
      </c>
      <c r="G22" s="46">
        <v>0</v>
      </c>
      <c r="H22" s="47">
        <f t="shared" si="0"/>
        <v>45688</v>
      </c>
      <c r="I22" s="47" t="str">
        <f t="shared" si="1"/>
        <v>Q1</v>
      </c>
      <c r="J22" s="37" t="b">
        <f ca="1">IF(A22="","",COUNTIF('Consolidated Income Statement_Y'!$C$7:$V$7,D22)&gt;0)</f>
        <v>0</v>
      </c>
      <c r="K22" s="38">
        <f t="shared" si="2"/>
        <v>3950</v>
      </c>
      <c r="L22" s="37" t="str">
        <f>IFERROR(VLOOKUP($A22,Account_Mapping!$A:$C,3,0),"")</f>
        <v>General &amp; Administrative</v>
      </c>
      <c r="M22" s="37" t="str">
        <f>IFERROR(VLOOKUP($A22,Account_Mapping!$A:$C,4,0),"")</f>
        <v/>
      </c>
      <c r="N22" s="149"/>
      <c r="O22" s="149"/>
    </row>
    <row r="23" spans="1:15" x14ac:dyDescent="0.2">
      <c r="A23" s="43">
        <v>8080</v>
      </c>
      <c r="B23" s="43" t="s">
        <v>124</v>
      </c>
      <c r="C23" s="43"/>
      <c r="D23" s="43"/>
      <c r="E23" s="45">
        <v>45672</v>
      </c>
      <c r="F23" s="46">
        <v>6950</v>
      </c>
      <c r="G23" s="46">
        <v>0</v>
      </c>
      <c r="H23" s="47">
        <f t="shared" si="0"/>
        <v>45688</v>
      </c>
      <c r="I23" s="47" t="str">
        <f t="shared" si="1"/>
        <v>Q1</v>
      </c>
      <c r="J23" s="37" t="b">
        <f ca="1">IF(A23="","",COUNTIF('Consolidated Income Statement_Y'!$C$7:$V$7,D23)&gt;0)</f>
        <v>0</v>
      </c>
      <c r="K23" s="38">
        <f t="shared" si="2"/>
        <v>6950</v>
      </c>
      <c r="L23" s="37" t="str">
        <f>IFERROR(VLOOKUP($A23,Account_Mapping!$A:$C,3,0),"")</f>
        <v>General &amp; Administrative</v>
      </c>
      <c r="M23" s="37" t="str">
        <f>IFERROR(VLOOKUP($A23,Account_Mapping!$A:$C,4,0),"")</f>
        <v/>
      </c>
      <c r="N23" s="149"/>
      <c r="O23" s="149"/>
    </row>
    <row r="24" spans="1:15" x14ac:dyDescent="0.2">
      <c r="A24" s="43">
        <v>8090</v>
      </c>
      <c r="B24" s="43" t="s">
        <v>125</v>
      </c>
      <c r="C24" s="43"/>
      <c r="D24" s="43"/>
      <c r="E24" s="45">
        <v>45672</v>
      </c>
      <c r="F24" s="46">
        <v>7950</v>
      </c>
      <c r="G24" s="46">
        <v>0</v>
      </c>
      <c r="H24" s="47">
        <f t="shared" si="0"/>
        <v>45688</v>
      </c>
      <c r="I24" s="47" t="str">
        <f t="shared" si="1"/>
        <v>Q1</v>
      </c>
      <c r="J24" s="37" t="b">
        <f ca="1">IF(A24="","",COUNTIF('Consolidated Income Statement_Y'!$C$7:$V$7,D24)&gt;0)</f>
        <v>0</v>
      </c>
      <c r="K24" s="38">
        <f t="shared" si="2"/>
        <v>7950</v>
      </c>
      <c r="L24" s="37" t="str">
        <f>IFERROR(VLOOKUP($A24,Account_Mapping!$A:$C,3,0),"")</f>
        <v>General &amp; Administrative</v>
      </c>
      <c r="M24" s="37" t="str">
        <f>IFERROR(VLOOKUP($A24,Account_Mapping!$A:$C,4,0),"")</f>
        <v/>
      </c>
      <c r="N24" s="149"/>
      <c r="O24" s="149"/>
    </row>
    <row r="25" spans="1:15" x14ac:dyDescent="0.2">
      <c r="A25" s="43">
        <v>9000</v>
      </c>
      <c r="B25" s="43" t="s">
        <v>126</v>
      </c>
      <c r="C25" s="43"/>
      <c r="D25" s="43"/>
      <c r="E25" s="45">
        <v>45672</v>
      </c>
      <c r="F25" s="46">
        <v>1400</v>
      </c>
      <c r="G25" s="46">
        <v>0</v>
      </c>
      <c r="H25" s="47">
        <f t="shared" si="0"/>
        <v>45688</v>
      </c>
      <c r="I25" s="47" t="str">
        <f t="shared" si="1"/>
        <v>Q1</v>
      </c>
      <c r="J25" s="37" t="b">
        <f ca="1">IF(A25="","",COUNTIF('Consolidated Income Statement_Y'!$C$7:$V$7,D25)&gt;0)</f>
        <v>0</v>
      </c>
      <c r="K25" s="38">
        <f t="shared" si="2"/>
        <v>1400</v>
      </c>
      <c r="L25" s="37" t="str">
        <f>IFERROR(VLOOKUP($A25,Account_Mapping!$A:$C,3,0),"")</f>
        <v>Other Expenses, net</v>
      </c>
      <c r="M25" s="37" t="str">
        <f>IFERROR(VLOOKUP($A25,Account_Mapping!$A:$C,4,0),"")</f>
        <v/>
      </c>
      <c r="N25" s="149"/>
      <c r="O25" s="149"/>
    </row>
    <row r="26" spans="1:15" x14ac:dyDescent="0.2">
      <c r="A26" s="43">
        <v>9010</v>
      </c>
      <c r="B26" s="43" t="s">
        <v>127</v>
      </c>
      <c r="C26" s="43"/>
      <c r="D26" s="43"/>
      <c r="E26" s="45">
        <v>45672</v>
      </c>
      <c r="F26" s="46">
        <v>0</v>
      </c>
      <c r="G26" s="46">
        <v>5630</v>
      </c>
      <c r="H26" s="47">
        <f t="shared" si="0"/>
        <v>45688</v>
      </c>
      <c r="I26" s="47" t="str">
        <f t="shared" si="1"/>
        <v>Q1</v>
      </c>
      <c r="J26" s="37" t="b">
        <f ca="1">IF(A26="","",COUNTIF('Consolidated Income Statement_Y'!$C$7:$V$7,D26)&gt;0)</f>
        <v>0</v>
      </c>
      <c r="K26" s="38">
        <f t="shared" si="2"/>
        <v>-5630</v>
      </c>
      <c r="L26" s="37" t="str">
        <f>IFERROR(VLOOKUP($A26,Account_Mapping!$A:$C,3,0),"")</f>
        <v>Other Expenses, net</v>
      </c>
      <c r="M26" s="37" t="str">
        <f>IFERROR(VLOOKUP($A26,Account_Mapping!$A:$C,4,0),"")</f>
        <v/>
      </c>
      <c r="N26" s="149"/>
      <c r="O26" s="149"/>
    </row>
    <row r="27" spans="1:15" x14ac:dyDescent="0.2">
      <c r="A27" s="43">
        <v>9900</v>
      </c>
      <c r="B27" s="43" t="s">
        <v>128</v>
      </c>
      <c r="C27" s="43"/>
      <c r="D27" s="43"/>
      <c r="E27" s="45">
        <v>45672</v>
      </c>
      <c r="F27" s="46">
        <v>560</v>
      </c>
      <c r="G27" s="46">
        <v>0</v>
      </c>
      <c r="H27" s="47">
        <f t="shared" si="0"/>
        <v>45688</v>
      </c>
      <c r="I27" s="47" t="str">
        <f t="shared" si="1"/>
        <v>Q1</v>
      </c>
      <c r="J27" s="37" t="b">
        <f ca="1">IF(A27="","",COUNTIF('Consolidated Income Statement_Y'!$C$7:$V$7,D27)&gt;0)</f>
        <v>0</v>
      </c>
      <c r="K27" s="38">
        <f t="shared" si="2"/>
        <v>560</v>
      </c>
      <c r="L27" s="37" t="str">
        <f>IFERROR(VLOOKUP($A27,Account_Mapping!$A:$C,3,0),"")</f>
        <v>Provision for Income Taxes</v>
      </c>
      <c r="M27" s="37" t="str">
        <f>IFERROR(VLOOKUP($A27,Account_Mapping!$A:$C,4,0),"")</f>
        <v/>
      </c>
      <c r="N27" s="149"/>
      <c r="O27" s="149"/>
    </row>
    <row r="28" spans="1:15" x14ac:dyDescent="0.2">
      <c r="A28" s="43">
        <v>5000</v>
      </c>
      <c r="B28" s="43" t="s">
        <v>25</v>
      </c>
      <c r="C28" s="43"/>
      <c r="D28" s="43"/>
      <c r="E28" s="45">
        <v>45703</v>
      </c>
      <c r="F28" s="46">
        <v>0</v>
      </c>
      <c r="G28" s="46">
        <v>87500</v>
      </c>
      <c r="H28" s="47">
        <f t="shared" si="0"/>
        <v>45716</v>
      </c>
      <c r="I28" s="47" t="str">
        <f t="shared" si="1"/>
        <v>Q1</v>
      </c>
      <c r="J28" s="37" t="b">
        <f ca="1">IF(A28="","",COUNTIF('Consolidated Income Statement_Y'!$C$7:$V$7,D28)&gt;0)</f>
        <v>0</v>
      </c>
      <c r="K28" s="38">
        <f t="shared" si="2"/>
        <v>-87500</v>
      </c>
      <c r="L28" s="37" t="str">
        <f>IFERROR(VLOOKUP($A28,Account_Mapping!$A:$C,3,0),"")</f>
        <v>Services Revenue</v>
      </c>
      <c r="M28" s="37" t="str">
        <f>IFERROR(VLOOKUP($A28,Account_Mapping!$A:$C,4,0),"")</f>
        <v/>
      </c>
      <c r="N28" s="149"/>
      <c r="O28" s="149"/>
    </row>
    <row r="29" spans="1:15" x14ac:dyDescent="0.2">
      <c r="A29" s="43">
        <v>5000</v>
      </c>
      <c r="B29" s="43" t="s">
        <v>25</v>
      </c>
      <c r="C29" s="43"/>
      <c r="D29" s="43"/>
      <c r="E29" s="45">
        <v>45703</v>
      </c>
      <c r="F29" s="46">
        <v>0</v>
      </c>
      <c r="G29" s="46">
        <v>3000</v>
      </c>
      <c r="H29" s="47">
        <f t="shared" si="0"/>
        <v>45716</v>
      </c>
      <c r="I29" s="47" t="str">
        <f t="shared" si="1"/>
        <v>Q1</v>
      </c>
      <c r="J29" s="37" t="b">
        <f ca="1">IF(A29="","",COUNTIF('Consolidated Income Statement_Y'!$C$7:$V$7,D29)&gt;0)</f>
        <v>0</v>
      </c>
      <c r="K29" s="38">
        <f t="shared" si="2"/>
        <v>-3000</v>
      </c>
      <c r="L29" s="37" t="str">
        <f>IFERROR(VLOOKUP($A29,Account_Mapping!$A:$C,3,0),"")</f>
        <v>Services Revenue</v>
      </c>
      <c r="M29" s="37" t="str">
        <f>IFERROR(VLOOKUP($A29,Account_Mapping!$A:$C,4,0),"")</f>
        <v/>
      </c>
      <c r="N29" s="149"/>
      <c r="O29" s="149"/>
    </row>
    <row r="30" spans="1:15" x14ac:dyDescent="0.2">
      <c r="A30" s="43">
        <v>5010</v>
      </c>
      <c r="B30" s="43" t="s">
        <v>24</v>
      </c>
      <c r="C30" s="43"/>
      <c r="D30" s="43"/>
      <c r="E30" s="45">
        <v>45703</v>
      </c>
      <c r="F30" s="46">
        <v>0</v>
      </c>
      <c r="G30" s="46">
        <v>2500</v>
      </c>
      <c r="H30" s="47">
        <f t="shared" si="0"/>
        <v>45716</v>
      </c>
      <c r="I30" s="47" t="str">
        <f t="shared" si="1"/>
        <v>Q1</v>
      </c>
      <c r="J30" s="37" t="b">
        <f ca="1">IF(A30="","",COUNTIF('Consolidated Income Statement_Y'!$C$7:$V$7,D30)&gt;0)</f>
        <v>0</v>
      </c>
      <c r="K30" s="38">
        <f t="shared" si="2"/>
        <v>-2500</v>
      </c>
      <c r="L30" s="37" t="str">
        <f>IFERROR(VLOOKUP($A30,Account_Mapping!$A:$C,3,0),"")</f>
        <v>Products Revenue</v>
      </c>
      <c r="M30" s="37" t="str">
        <f>IFERROR(VLOOKUP($A30,Account_Mapping!$A:$C,4,0),"")</f>
        <v/>
      </c>
      <c r="N30" s="149"/>
      <c r="O30" s="149"/>
    </row>
    <row r="31" spans="1:15" x14ac:dyDescent="0.2">
      <c r="A31" s="43">
        <v>5020</v>
      </c>
      <c r="B31" s="43" t="s">
        <v>26</v>
      </c>
      <c r="C31" s="43"/>
      <c r="D31" s="43"/>
      <c r="E31" s="45">
        <v>45703</v>
      </c>
      <c r="F31" s="46">
        <v>0</v>
      </c>
      <c r="G31" s="46">
        <v>750</v>
      </c>
      <c r="H31" s="47">
        <f t="shared" si="0"/>
        <v>45716</v>
      </c>
      <c r="I31" s="47" t="str">
        <f t="shared" si="1"/>
        <v>Q1</v>
      </c>
      <c r="J31" s="37" t="b">
        <f ca="1">IF(A31="","",COUNTIF('Consolidated Income Statement_Y'!$C$7:$V$7,D31)&gt;0)</f>
        <v>0</v>
      </c>
      <c r="K31" s="38">
        <f t="shared" si="2"/>
        <v>-750</v>
      </c>
      <c r="L31" s="37" t="str">
        <f>IFERROR(VLOOKUP($A31,Account_Mapping!$A:$C,3,0),"")</f>
        <v>Other Revenue</v>
      </c>
      <c r="M31" s="37" t="str">
        <f>IFERROR(VLOOKUP($A31,Account_Mapping!$A:$C,4,0),"")</f>
        <v/>
      </c>
      <c r="N31" s="149"/>
      <c r="O31" s="149"/>
    </row>
    <row r="32" spans="1:15" x14ac:dyDescent="0.2">
      <c r="A32" s="43">
        <v>6000</v>
      </c>
      <c r="B32" s="43" t="s">
        <v>108</v>
      </c>
      <c r="C32" s="43"/>
      <c r="D32" s="43"/>
      <c r="E32" s="45">
        <v>45703</v>
      </c>
      <c r="F32" s="46">
        <v>500</v>
      </c>
      <c r="G32" s="46">
        <v>0</v>
      </c>
      <c r="H32" s="47">
        <f t="shared" si="0"/>
        <v>45716</v>
      </c>
      <c r="I32" s="47" t="str">
        <f t="shared" si="1"/>
        <v>Q1</v>
      </c>
      <c r="J32" s="37" t="b">
        <f ca="1">IF(A32="","",COUNTIF('Consolidated Income Statement_Y'!$C$7:$V$7,D32)&gt;0)</f>
        <v>0</v>
      </c>
      <c r="K32" s="38">
        <f t="shared" si="2"/>
        <v>500</v>
      </c>
      <c r="L32" s="37" t="str">
        <f>IFERROR(VLOOKUP($A32,Account_Mapping!$A:$C,3,0),"")</f>
        <v>Services COR</v>
      </c>
      <c r="M32" s="37" t="str">
        <f>IFERROR(VLOOKUP($A32,Account_Mapping!$A:$C,4,0),"")</f>
        <v/>
      </c>
      <c r="N32" s="149"/>
      <c r="O32" s="149"/>
    </row>
    <row r="33" spans="1:15" x14ac:dyDescent="0.2">
      <c r="A33" s="43">
        <v>6010</v>
      </c>
      <c r="B33" s="43" t="s">
        <v>109</v>
      </c>
      <c r="C33" s="43"/>
      <c r="D33" s="43"/>
      <c r="E33" s="45">
        <v>45703</v>
      </c>
      <c r="F33" s="46">
        <v>750</v>
      </c>
      <c r="G33" s="46">
        <v>0</v>
      </c>
      <c r="H33" s="47">
        <f t="shared" si="0"/>
        <v>45716</v>
      </c>
      <c r="I33" s="47" t="str">
        <f t="shared" si="1"/>
        <v>Q1</v>
      </c>
      <c r="J33" s="37" t="b">
        <f ca="1">IF(A33="","",COUNTIF('Consolidated Income Statement_Y'!$C$7:$V$7,D33)&gt;0)</f>
        <v>0</v>
      </c>
      <c r="K33" s="38">
        <f t="shared" si="2"/>
        <v>750</v>
      </c>
      <c r="L33" s="37" t="str">
        <f>IFERROR(VLOOKUP($A33,Account_Mapping!$A:$C,3,0),"")</f>
        <v>Products COR</v>
      </c>
      <c r="M33" s="37" t="str">
        <f>IFERROR(VLOOKUP($A33,Account_Mapping!$A:$C,4,0),"")</f>
        <v/>
      </c>
      <c r="N33" s="149"/>
      <c r="O33" s="149"/>
    </row>
    <row r="34" spans="1:15" x14ac:dyDescent="0.2">
      <c r="A34" s="43">
        <v>6020</v>
      </c>
      <c r="B34" s="43" t="s">
        <v>110</v>
      </c>
      <c r="C34" s="43"/>
      <c r="D34" s="43"/>
      <c r="E34" s="45">
        <v>45703</v>
      </c>
      <c r="F34" s="46">
        <v>1000</v>
      </c>
      <c r="G34" s="46">
        <v>0</v>
      </c>
      <c r="H34" s="47">
        <f t="shared" si="0"/>
        <v>45716</v>
      </c>
      <c r="I34" s="47" t="str">
        <f t="shared" si="1"/>
        <v>Q1</v>
      </c>
      <c r="J34" s="37" t="b">
        <f ca="1">IF(A34="","",COUNTIF('Consolidated Income Statement_Y'!$C$7:$V$7,D34)&gt;0)</f>
        <v>0</v>
      </c>
      <c r="K34" s="38">
        <f t="shared" si="2"/>
        <v>1000</v>
      </c>
      <c r="L34" s="37" t="str">
        <f>IFERROR(VLOOKUP($A34,Account_Mapping!$A:$C,3,0),"")</f>
        <v>Other COR</v>
      </c>
      <c r="M34" s="37" t="str">
        <f>IFERROR(VLOOKUP($A34,Account_Mapping!$A:$C,4,0),"")</f>
        <v/>
      </c>
      <c r="N34" s="149"/>
      <c r="O34" s="149"/>
    </row>
    <row r="35" spans="1:15" x14ac:dyDescent="0.2">
      <c r="A35" s="43">
        <v>7000</v>
      </c>
      <c r="B35" s="43" t="s">
        <v>111</v>
      </c>
      <c r="C35" s="43"/>
      <c r="D35" s="43"/>
      <c r="E35" s="45">
        <v>45703</v>
      </c>
      <c r="F35" s="46">
        <v>1250</v>
      </c>
      <c r="G35" s="46">
        <v>0</v>
      </c>
      <c r="H35" s="47">
        <f t="shared" si="0"/>
        <v>45716</v>
      </c>
      <c r="I35" s="47" t="str">
        <f t="shared" si="1"/>
        <v>Q1</v>
      </c>
      <c r="J35" s="37" t="b">
        <f ca="1">IF(A35="","",COUNTIF('Consolidated Income Statement_Y'!$C$7:$V$7,D35)&gt;0)</f>
        <v>0</v>
      </c>
      <c r="K35" s="38">
        <f t="shared" si="2"/>
        <v>1250</v>
      </c>
      <c r="L35" s="37" t="str">
        <f>IFERROR(VLOOKUP($A35,Account_Mapping!$A:$C,3,0),"")</f>
        <v>Sales &amp; Marketing</v>
      </c>
      <c r="M35" s="37" t="str">
        <f>IFERROR(VLOOKUP($A35,Account_Mapping!$A:$C,4,0),"")</f>
        <v/>
      </c>
      <c r="N35" s="149"/>
      <c r="O35" s="149"/>
    </row>
    <row r="36" spans="1:15" x14ac:dyDescent="0.2">
      <c r="A36" s="43">
        <v>7010</v>
      </c>
      <c r="B36" s="43" t="s">
        <v>112</v>
      </c>
      <c r="C36" s="43"/>
      <c r="D36" s="43"/>
      <c r="E36" s="45">
        <v>45703</v>
      </c>
      <c r="F36" s="46">
        <v>2000</v>
      </c>
      <c r="G36" s="46">
        <v>0</v>
      </c>
      <c r="H36" s="47">
        <f t="shared" si="0"/>
        <v>45716</v>
      </c>
      <c r="I36" s="47" t="str">
        <f t="shared" si="1"/>
        <v>Q1</v>
      </c>
      <c r="J36" s="37" t="b">
        <f ca="1">IF(A36="","",COUNTIF('Consolidated Income Statement_Y'!$C$7:$V$7,D36)&gt;0)</f>
        <v>0</v>
      </c>
      <c r="K36" s="38">
        <f t="shared" si="2"/>
        <v>2000</v>
      </c>
      <c r="L36" s="37" t="str">
        <f>IFERROR(VLOOKUP($A36,Account_Mapping!$A:$C,3,0),"")</f>
        <v>Sales &amp; Marketing</v>
      </c>
      <c r="M36" s="37" t="str">
        <f>IFERROR(VLOOKUP($A36,Account_Mapping!$A:$C,4,0),"")</f>
        <v/>
      </c>
      <c r="N36" s="149"/>
      <c r="O36" s="149"/>
    </row>
    <row r="37" spans="1:15" x14ac:dyDescent="0.2">
      <c r="A37" s="43">
        <v>7020</v>
      </c>
      <c r="B37" s="43" t="s">
        <v>113</v>
      </c>
      <c r="C37" s="43"/>
      <c r="D37" s="43"/>
      <c r="E37" s="45">
        <v>45703</v>
      </c>
      <c r="F37" s="46">
        <v>3500</v>
      </c>
      <c r="G37" s="46">
        <v>0</v>
      </c>
      <c r="H37" s="47">
        <f t="shared" si="0"/>
        <v>45716</v>
      </c>
      <c r="I37" s="47" t="str">
        <f t="shared" si="1"/>
        <v>Q1</v>
      </c>
      <c r="J37" s="37" t="b">
        <f ca="1">IF(A37="","",COUNTIF('Consolidated Income Statement_Y'!$C$7:$V$7,D37)&gt;0)</f>
        <v>0</v>
      </c>
      <c r="K37" s="38">
        <f t="shared" si="2"/>
        <v>3500</v>
      </c>
      <c r="L37" s="37" t="str">
        <f>IFERROR(VLOOKUP($A37,Account_Mapping!$A:$C,3,0),"")</f>
        <v>Sales &amp; Marketing</v>
      </c>
      <c r="M37" s="37" t="str">
        <f>IFERROR(VLOOKUP($A37,Account_Mapping!$A:$C,4,0),"")</f>
        <v/>
      </c>
      <c r="N37" s="149"/>
      <c r="O37" s="149"/>
    </row>
    <row r="38" spans="1:15" x14ac:dyDescent="0.2">
      <c r="A38" s="43">
        <v>7030</v>
      </c>
      <c r="B38" s="43" t="s">
        <v>114</v>
      </c>
      <c r="C38" s="43"/>
      <c r="D38" s="43"/>
      <c r="E38" s="45">
        <v>45703</v>
      </c>
      <c r="F38" s="46">
        <v>4500</v>
      </c>
      <c r="G38" s="46">
        <v>0</v>
      </c>
      <c r="H38" s="47">
        <f t="shared" si="0"/>
        <v>45716</v>
      </c>
      <c r="I38" s="47" t="str">
        <f t="shared" si="1"/>
        <v>Q1</v>
      </c>
      <c r="J38" s="37" t="b">
        <f ca="1">IF(A38="","",COUNTIF('Consolidated Income Statement_Y'!$C$7:$V$7,D38)&gt;0)</f>
        <v>0</v>
      </c>
      <c r="K38" s="38">
        <f t="shared" si="2"/>
        <v>4500</v>
      </c>
      <c r="L38" s="37" t="str">
        <f>IFERROR(VLOOKUP($A38,Account_Mapping!$A:$C,3,0),"")</f>
        <v>Sales &amp; Marketing</v>
      </c>
      <c r="M38" s="37" t="str">
        <f>IFERROR(VLOOKUP($A38,Account_Mapping!$A:$C,4,0),"")</f>
        <v/>
      </c>
      <c r="N38" s="149"/>
      <c r="O38" s="149"/>
    </row>
    <row r="39" spans="1:15" x14ac:dyDescent="0.2">
      <c r="A39" s="43">
        <v>7040</v>
      </c>
      <c r="B39" s="43" t="s">
        <v>115</v>
      </c>
      <c r="C39" s="43"/>
      <c r="D39" s="43"/>
      <c r="E39" s="45">
        <v>45703</v>
      </c>
      <c r="F39" s="46">
        <v>5500</v>
      </c>
      <c r="G39" s="46">
        <v>0</v>
      </c>
      <c r="H39" s="47">
        <f t="shared" si="0"/>
        <v>45716</v>
      </c>
      <c r="I39" s="47" t="str">
        <f t="shared" si="1"/>
        <v>Q1</v>
      </c>
      <c r="J39" s="37" t="b">
        <f ca="1">IF(A39="","",COUNTIF('Consolidated Income Statement_Y'!$C$7:$V$7,D39)&gt;0)</f>
        <v>0</v>
      </c>
      <c r="K39" s="38">
        <f t="shared" si="2"/>
        <v>5500</v>
      </c>
      <c r="L39" s="37" t="str">
        <f>IFERROR(VLOOKUP($A39,Account_Mapping!$A:$C,3,0),"")</f>
        <v>Sales &amp; Marketing</v>
      </c>
      <c r="M39" s="37" t="str">
        <f>IFERROR(VLOOKUP($A39,Account_Mapping!$A:$C,4,0),"")</f>
        <v/>
      </c>
      <c r="N39" s="149"/>
      <c r="O39" s="149"/>
    </row>
    <row r="40" spans="1:15" x14ac:dyDescent="0.2">
      <c r="A40" s="43">
        <v>8000</v>
      </c>
      <c r="B40" s="43" t="s">
        <v>116</v>
      </c>
      <c r="C40" s="43"/>
      <c r="D40" s="43"/>
      <c r="E40" s="45">
        <v>45703</v>
      </c>
      <c r="F40" s="46">
        <v>6500</v>
      </c>
      <c r="G40" s="46">
        <v>0</v>
      </c>
      <c r="H40" s="47">
        <f t="shared" si="0"/>
        <v>45716</v>
      </c>
      <c r="I40" s="47" t="str">
        <f t="shared" si="1"/>
        <v>Q1</v>
      </c>
      <c r="J40" s="37" t="b">
        <f ca="1">IF(A40="","",COUNTIF('Consolidated Income Statement_Y'!$C$7:$V$7,D40)&gt;0)</f>
        <v>0</v>
      </c>
      <c r="K40" s="38">
        <f t="shared" si="2"/>
        <v>6500</v>
      </c>
      <c r="L40" s="37" t="str">
        <f>IFERROR(VLOOKUP($A40,Account_Mapping!$A:$C,3,0),"")</f>
        <v>General &amp; Administrative</v>
      </c>
      <c r="M40" s="37" t="str">
        <f>IFERROR(VLOOKUP($A40,Account_Mapping!$A:$C,4,0),"")</f>
        <v/>
      </c>
      <c r="N40" s="149"/>
      <c r="O40" s="149"/>
    </row>
    <row r="41" spans="1:15" x14ac:dyDescent="0.2">
      <c r="A41" s="43">
        <v>8010</v>
      </c>
      <c r="B41" s="43" t="s">
        <v>117</v>
      </c>
      <c r="C41" s="43"/>
      <c r="D41" s="43"/>
      <c r="E41" s="45">
        <v>45703</v>
      </c>
      <c r="F41" s="46">
        <v>1850</v>
      </c>
      <c r="G41" s="46">
        <v>0</v>
      </c>
      <c r="H41" s="47">
        <f t="shared" si="0"/>
        <v>45716</v>
      </c>
      <c r="I41" s="47" t="str">
        <f t="shared" si="1"/>
        <v>Q1</v>
      </c>
      <c r="J41" s="37" t="b">
        <f ca="1">IF(A41="","",COUNTIF('Consolidated Income Statement_Y'!$C$7:$V$7,D41)&gt;0)</f>
        <v>0</v>
      </c>
      <c r="K41" s="38">
        <f t="shared" si="2"/>
        <v>1850</v>
      </c>
      <c r="L41" s="37" t="str">
        <f>IFERROR(VLOOKUP($A41,Account_Mapping!$A:$C,3,0),"")</f>
        <v>General &amp; Administrative</v>
      </c>
      <c r="M41" s="37" t="str">
        <f>IFERROR(VLOOKUP($A41,Account_Mapping!$A:$C,4,0),"")</f>
        <v/>
      </c>
      <c r="N41" s="149"/>
      <c r="O41" s="149"/>
    </row>
    <row r="42" spans="1:15" x14ac:dyDescent="0.2">
      <c r="A42" s="43">
        <v>8020</v>
      </c>
      <c r="B42" s="43" t="s">
        <v>118</v>
      </c>
      <c r="C42" s="43"/>
      <c r="D42" s="43"/>
      <c r="E42" s="45">
        <v>45703</v>
      </c>
      <c r="F42" s="46">
        <v>3250</v>
      </c>
      <c r="G42" s="46">
        <v>0</v>
      </c>
      <c r="H42" s="47">
        <f t="shared" si="0"/>
        <v>45716</v>
      </c>
      <c r="I42" s="47" t="str">
        <f t="shared" si="1"/>
        <v>Q1</v>
      </c>
      <c r="J42" s="37" t="b">
        <f ca="1">IF(A42="","",COUNTIF('Consolidated Income Statement_Y'!$C$7:$V$7,D42)&gt;0)</f>
        <v>0</v>
      </c>
      <c r="K42" s="38">
        <f t="shared" si="2"/>
        <v>3250</v>
      </c>
      <c r="L42" s="37" t="str">
        <f>IFERROR(VLOOKUP($A42,Account_Mapping!$A:$C,3,0),"")</f>
        <v>General &amp; Administrative</v>
      </c>
      <c r="M42" s="37" t="str">
        <f>IFERROR(VLOOKUP($A42,Account_Mapping!$A:$C,4,0),"")</f>
        <v/>
      </c>
      <c r="N42" s="149"/>
      <c r="O42" s="149"/>
    </row>
    <row r="43" spans="1:15" x14ac:dyDescent="0.2">
      <c r="A43" s="43">
        <v>8030</v>
      </c>
      <c r="B43" s="43" t="s">
        <v>119</v>
      </c>
      <c r="C43" s="43"/>
      <c r="D43" s="43"/>
      <c r="E43" s="45">
        <v>45703</v>
      </c>
      <c r="F43" s="46">
        <v>250</v>
      </c>
      <c r="G43" s="46">
        <v>0</v>
      </c>
      <c r="H43" s="47">
        <f t="shared" si="0"/>
        <v>45716</v>
      </c>
      <c r="I43" s="47" t="str">
        <f t="shared" si="1"/>
        <v>Q1</v>
      </c>
      <c r="J43" s="37" t="b">
        <f ca="1">IF(A43="","",COUNTIF('Consolidated Income Statement_Y'!$C$7:$V$7,D43)&gt;0)</f>
        <v>0</v>
      </c>
      <c r="K43" s="38">
        <f t="shared" si="2"/>
        <v>250</v>
      </c>
      <c r="L43" s="37" t="str">
        <f>IFERROR(VLOOKUP($A43,Account_Mapping!$A:$C,3,0),"")</f>
        <v>General &amp; Administrative</v>
      </c>
      <c r="M43" s="37" t="str">
        <f>IFERROR(VLOOKUP($A43,Account_Mapping!$A:$C,4,0),"")</f>
        <v/>
      </c>
      <c r="N43" s="149"/>
      <c r="O43" s="149"/>
    </row>
    <row r="44" spans="1:15" x14ac:dyDescent="0.2">
      <c r="A44" s="43">
        <v>8040</v>
      </c>
      <c r="B44" s="43" t="s">
        <v>120</v>
      </c>
      <c r="C44" s="43"/>
      <c r="D44" s="43"/>
      <c r="E44" s="45">
        <v>45703</v>
      </c>
      <c r="F44" s="46">
        <v>3150</v>
      </c>
      <c r="G44" s="46">
        <v>0</v>
      </c>
      <c r="H44" s="47">
        <f t="shared" si="0"/>
        <v>45716</v>
      </c>
      <c r="I44" s="47" t="str">
        <f t="shared" si="1"/>
        <v>Q1</v>
      </c>
      <c r="J44" s="37" t="b">
        <f ca="1">IF(A44="","",COUNTIF('Consolidated Income Statement_Y'!$C$7:$V$7,D44)&gt;0)</f>
        <v>0</v>
      </c>
      <c r="K44" s="38">
        <f t="shared" si="2"/>
        <v>3150</v>
      </c>
      <c r="L44" s="37" t="str">
        <f>IFERROR(VLOOKUP($A44,Account_Mapping!$A:$C,3,0),"")</f>
        <v>General &amp; Administrative</v>
      </c>
      <c r="M44" s="37" t="str">
        <f>IFERROR(VLOOKUP($A44,Account_Mapping!$A:$C,4,0),"")</f>
        <v/>
      </c>
      <c r="N44" s="149"/>
      <c r="O44" s="149"/>
    </row>
    <row r="45" spans="1:15" x14ac:dyDescent="0.2">
      <c r="A45" s="43">
        <v>8050</v>
      </c>
      <c r="B45" s="43" t="s">
        <v>121</v>
      </c>
      <c r="C45" s="43"/>
      <c r="D45" s="43"/>
      <c r="E45" s="45">
        <v>45703</v>
      </c>
      <c r="F45" s="46">
        <v>3350</v>
      </c>
      <c r="G45" s="46">
        <v>0</v>
      </c>
      <c r="H45" s="47">
        <f t="shared" si="0"/>
        <v>45716</v>
      </c>
      <c r="I45" s="47" t="str">
        <f t="shared" si="1"/>
        <v>Q1</v>
      </c>
      <c r="J45" s="37" t="b">
        <f ca="1">IF(A45="","",COUNTIF('Consolidated Income Statement_Y'!$C$7:$V$7,D45)&gt;0)</f>
        <v>0</v>
      </c>
      <c r="K45" s="38">
        <f t="shared" si="2"/>
        <v>3350</v>
      </c>
      <c r="L45" s="37" t="str">
        <f>IFERROR(VLOOKUP($A45,Account_Mapping!$A:$C,3,0),"")</f>
        <v>General &amp; Administrative</v>
      </c>
      <c r="M45" s="37" t="str">
        <f>IFERROR(VLOOKUP($A45,Account_Mapping!$A:$C,4,0),"")</f>
        <v/>
      </c>
      <c r="N45" s="149"/>
      <c r="O45" s="149"/>
    </row>
    <row r="46" spans="1:15" x14ac:dyDescent="0.2">
      <c r="A46" s="43">
        <v>8060</v>
      </c>
      <c r="B46" s="43" t="s">
        <v>122</v>
      </c>
      <c r="C46" s="43"/>
      <c r="D46" s="43"/>
      <c r="E46" s="45">
        <v>45703</v>
      </c>
      <c r="F46" s="46">
        <v>3450</v>
      </c>
      <c r="G46" s="46">
        <v>0</v>
      </c>
      <c r="H46" s="47">
        <f t="shared" si="0"/>
        <v>45716</v>
      </c>
      <c r="I46" s="47" t="str">
        <f t="shared" si="1"/>
        <v>Q1</v>
      </c>
      <c r="J46" s="37" t="b">
        <f ca="1">IF(A46="","",COUNTIF('Consolidated Income Statement_Y'!$C$7:$V$7,D46)&gt;0)</f>
        <v>0</v>
      </c>
      <c r="K46" s="38">
        <f t="shared" si="2"/>
        <v>3450</v>
      </c>
      <c r="L46" s="37" t="str">
        <f>IFERROR(VLOOKUP($A46,Account_Mapping!$A:$C,3,0),"")</f>
        <v>General &amp; Administrative</v>
      </c>
      <c r="M46" s="37" t="str">
        <f>IFERROR(VLOOKUP($A46,Account_Mapping!$A:$C,4,0),"")</f>
        <v/>
      </c>
      <c r="N46" s="149"/>
      <c r="O46" s="149"/>
    </row>
    <row r="47" spans="1:15" x14ac:dyDescent="0.2">
      <c r="A47" s="43">
        <v>8060</v>
      </c>
      <c r="B47" s="43" t="s">
        <v>122</v>
      </c>
      <c r="C47" s="43"/>
      <c r="D47" s="43"/>
      <c r="E47" s="45">
        <v>45703</v>
      </c>
      <c r="F47" s="46">
        <v>3450</v>
      </c>
      <c r="G47" s="46">
        <v>0</v>
      </c>
      <c r="H47" s="47">
        <f t="shared" si="0"/>
        <v>45716</v>
      </c>
      <c r="I47" s="47" t="str">
        <f t="shared" si="1"/>
        <v>Q1</v>
      </c>
      <c r="J47" s="37" t="b">
        <f ca="1">IF(A47="","",COUNTIF('Consolidated Income Statement_Y'!$C$7:$V$7,D47)&gt;0)</f>
        <v>0</v>
      </c>
      <c r="K47" s="38">
        <f t="shared" si="2"/>
        <v>3450</v>
      </c>
      <c r="L47" s="37" t="str">
        <f>IFERROR(VLOOKUP($A47,Account_Mapping!$A:$C,3,0),"")</f>
        <v>General &amp; Administrative</v>
      </c>
      <c r="M47" s="37" t="str">
        <f>IFERROR(VLOOKUP($A47,Account_Mapping!$A:$C,4,0),"")</f>
        <v/>
      </c>
      <c r="N47" s="149"/>
      <c r="O47" s="149"/>
    </row>
    <row r="48" spans="1:15" x14ac:dyDescent="0.2">
      <c r="A48" s="43">
        <v>8070</v>
      </c>
      <c r="B48" s="43" t="s">
        <v>123</v>
      </c>
      <c r="C48" s="43"/>
      <c r="D48" s="43"/>
      <c r="E48" s="45">
        <v>45703</v>
      </c>
      <c r="F48" s="46">
        <v>3950</v>
      </c>
      <c r="G48" s="46">
        <v>0</v>
      </c>
      <c r="H48" s="47">
        <f t="shared" si="0"/>
        <v>45716</v>
      </c>
      <c r="I48" s="47" t="str">
        <f t="shared" si="1"/>
        <v>Q1</v>
      </c>
      <c r="J48" s="37" t="b">
        <f ca="1">IF(A48="","",COUNTIF('Consolidated Income Statement_Y'!$C$7:$V$7,D48)&gt;0)</f>
        <v>0</v>
      </c>
      <c r="K48" s="38">
        <f t="shared" si="2"/>
        <v>3950</v>
      </c>
      <c r="L48" s="37" t="str">
        <f>IFERROR(VLOOKUP($A48,Account_Mapping!$A:$C,3,0),"")</f>
        <v>General &amp; Administrative</v>
      </c>
      <c r="M48" s="37" t="str">
        <f>IFERROR(VLOOKUP($A48,Account_Mapping!$A:$C,4,0),"")</f>
        <v/>
      </c>
      <c r="N48" s="149"/>
      <c r="O48" s="149"/>
    </row>
    <row r="49" spans="1:15" x14ac:dyDescent="0.2">
      <c r="A49" s="43">
        <v>8080</v>
      </c>
      <c r="B49" s="43" t="s">
        <v>124</v>
      </c>
      <c r="C49" s="43"/>
      <c r="D49" s="43"/>
      <c r="E49" s="45">
        <v>45703</v>
      </c>
      <c r="F49" s="46">
        <v>6950</v>
      </c>
      <c r="G49" s="46">
        <v>0</v>
      </c>
      <c r="H49" s="47">
        <f t="shared" si="0"/>
        <v>45716</v>
      </c>
      <c r="I49" s="47" t="str">
        <f t="shared" si="1"/>
        <v>Q1</v>
      </c>
      <c r="J49" s="37" t="b">
        <f ca="1">IF(A49="","",COUNTIF('Consolidated Income Statement_Y'!$C$7:$V$7,D49)&gt;0)</f>
        <v>0</v>
      </c>
      <c r="K49" s="38">
        <f t="shared" si="2"/>
        <v>6950</v>
      </c>
      <c r="L49" s="37" t="str">
        <f>IFERROR(VLOOKUP($A49,Account_Mapping!$A:$C,3,0),"")</f>
        <v>General &amp; Administrative</v>
      </c>
      <c r="M49" s="37" t="str">
        <f>IFERROR(VLOOKUP($A49,Account_Mapping!$A:$C,4,0),"")</f>
        <v/>
      </c>
      <c r="N49" s="149"/>
      <c r="O49" s="149"/>
    </row>
    <row r="50" spans="1:15" x14ac:dyDescent="0.2">
      <c r="A50" s="43">
        <v>8090</v>
      </c>
      <c r="B50" s="43" t="s">
        <v>125</v>
      </c>
      <c r="C50" s="43"/>
      <c r="D50" s="43"/>
      <c r="E50" s="45">
        <v>45703</v>
      </c>
      <c r="F50" s="46">
        <v>7950</v>
      </c>
      <c r="G50" s="46">
        <v>0</v>
      </c>
      <c r="H50" s="47">
        <f t="shared" si="0"/>
        <v>45716</v>
      </c>
      <c r="I50" s="47" t="str">
        <f t="shared" si="1"/>
        <v>Q1</v>
      </c>
      <c r="J50" s="37" t="b">
        <f ca="1">IF(A50="","",COUNTIF('Consolidated Income Statement_Y'!$C$7:$V$7,D50)&gt;0)</f>
        <v>0</v>
      </c>
      <c r="K50" s="38">
        <f t="shared" si="2"/>
        <v>7950</v>
      </c>
      <c r="L50" s="37" t="str">
        <f>IFERROR(VLOOKUP($A50,Account_Mapping!$A:$C,3,0),"")</f>
        <v>General &amp; Administrative</v>
      </c>
      <c r="M50" s="37" t="str">
        <f>IFERROR(VLOOKUP($A50,Account_Mapping!$A:$C,4,0),"")</f>
        <v/>
      </c>
      <c r="N50" s="149"/>
      <c r="O50" s="149"/>
    </row>
    <row r="51" spans="1:15" x14ac:dyDescent="0.2">
      <c r="A51" s="43">
        <v>8099</v>
      </c>
      <c r="B51" s="43" t="s">
        <v>129</v>
      </c>
      <c r="C51" s="43"/>
      <c r="D51" s="43" t="s">
        <v>131</v>
      </c>
      <c r="E51" s="45">
        <v>45716</v>
      </c>
      <c r="F51" s="46">
        <v>2255</v>
      </c>
      <c r="G51" s="46"/>
      <c r="H51" s="47">
        <f t="shared" si="0"/>
        <v>45716</v>
      </c>
      <c r="I51" s="47" t="str">
        <f t="shared" si="1"/>
        <v>Q1</v>
      </c>
      <c r="J51" s="37" t="b">
        <f ca="1">IF(A51="","",COUNTIF('Consolidated Income Statement_Y'!$C$7:$V$7,D51)&gt;0)</f>
        <v>1</v>
      </c>
      <c r="K51" s="38">
        <f t="shared" ref="K51" si="3">F51-G51</f>
        <v>2255</v>
      </c>
      <c r="L51" s="37" t="str">
        <f>IFERROR(VLOOKUP($A51,Account_Mapping!$A:$C,3,0),"")</f>
        <v>General &amp; Administrative</v>
      </c>
      <c r="N51" s="149"/>
      <c r="O51" s="149"/>
    </row>
    <row r="52" spans="1:15" x14ac:dyDescent="0.2">
      <c r="A52" s="43">
        <v>9000</v>
      </c>
      <c r="B52" s="43" t="s">
        <v>126</v>
      </c>
      <c r="C52" s="43"/>
      <c r="D52" s="43"/>
      <c r="E52" s="45">
        <v>45703</v>
      </c>
      <c r="F52" s="46">
        <v>1400</v>
      </c>
      <c r="G52" s="46">
        <v>0</v>
      </c>
      <c r="H52" s="47">
        <f t="shared" si="0"/>
        <v>45716</v>
      </c>
      <c r="I52" s="47" t="str">
        <f t="shared" si="1"/>
        <v>Q1</v>
      </c>
      <c r="J52" s="37" t="b">
        <f ca="1">IF(A52="","",COUNTIF('Consolidated Income Statement_Y'!$C$7:$V$7,D52)&gt;0)</f>
        <v>0</v>
      </c>
      <c r="K52" s="38">
        <f t="shared" si="2"/>
        <v>1400</v>
      </c>
      <c r="L52" s="37" t="str">
        <f>IFERROR(VLOOKUP($A52,Account_Mapping!$A:$C,3,0),"")</f>
        <v>Other Expenses, net</v>
      </c>
      <c r="M52" s="37" t="str">
        <f>IFERROR(VLOOKUP($A52,Account_Mapping!$A:$C,4,0),"")</f>
        <v/>
      </c>
      <c r="N52" s="149"/>
      <c r="O52" s="149"/>
    </row>
    <row r="53" spans="1:15" x14ac:dyDescent="0.2">
      <c r="A53" s="43">
        <v>9010</v>
      </c>
      <c r="B53" s="43" t="s">
        <v>127</v>
      </c>
      <c r="C53" s="43"/>
      <c r="D53" s="43"/>
      <c r="E53" s="45">
        <v>45703</v>
      </c>
      <c r="F53" s="46">
        <v>0</v>
      </c>
      <c r="G53" s="46">
        <v>5630</v>
      </c>
      <c r="H53" s="47">
        <f t="shared" si="0"/>
        <v>45716</v>
      </c>
      <c r="I53" s="47" t="str">
        <f t="shared" si="1"/>
        <v>Q1</v>
      </c>
      <c r="J53" s="37" t="b">
        <f ca="1">IF(A53="","",COUNTIF('Consolidated Income Statement_Y'!$C$7:$V$7,D53)&gt;0)</f>
        <v>0</v>
      </c>
      <c r="K53" s="38">
        <f t="shared" si="2"/>
        <v>-5630</v>
      </c>
      <c r="L53" s="37" t="str">
        <f>IFERROR(VLOOKUP($A53,Account_Mapping!$A:$C,3,0),"")</f>
        <v>Other Expenses, net</v>
      </c>
      <c r="M53" s="37" t="str">
        <f>IFERROR(VLOOKUP($A53,Account_Mapping!$A:$C,4,0),"")</f>
        <v/>
      </c>
      <c r="N53" s="149"/>
      <c r="O53" s="149"/>
    </row>
    <row r="54" spans="1:15" x14ac:dyDescent="0.2">
      <c r="A54" s="43">
        <v>9900</v>
      </c>
      <c r="B54" s="43" t="s">
        <v>128</v>
      </c>
      <c r="C54" s="43"/>
      <c r="D54" s="43"/>
      <c r="E54" s="45">
        <v>45703</v>
      </c>
      <c r="F54" s="46">
        <v>560</v>
      </c>
      <c r="G54" s="46">
        <v>0</v>
      </c>
      <c r="H54" s="47">
        <f t="shared" si="0"/>
        <v>45716</v>
      </c>
      <c r="I54" s="47" t="str">
        <f t="shared" si="1"/>
        <v>Q1</v>
      </c>
      <c r="J54" s="37" t="b">
        <f ca="1">IF(A54="","",COUNTIF('Consolidated Income Statement_Y'!$C$7:$V$7,D54)&gt;0)</f>
        <v>0</v>
      </c>
      <c r="K54" s="38">
        <f t="shared" si="2"/>
        <v>560</v>
      </c>
      <c r="L54" s="37" t="str">
        <f>IFERROR(VLOOKUP($A54,Account_Mapping!$A:$C,3,0),"")</f>
        <v>Provision for Income Taxes</v>
      </c>
      <c r="M54" s="37" t="str">
        <f>IFERROR(VLOOKUP($A54,Account_Mapping!$A:$C,4,0),"")</f>
        <v/>
      </c>
      <c r="N54" s="149"/>
      <c r="O54" s="149"/>
    </row>
    <row r="55" spans="1:15" x14ac:dyDescent="0.2">
      <c r="A55" s="43">
        <v>5000</v>
      </c>
      <c r="B55" s="43" t="s">
        <v>25</v>
      </c>
      <c r="C55" s="43"/>
      <c r="D55" s="43"/>
      <c r="E55" s="45">
        <v>45747</v>
      </c>
      <c r="F55" s="46">
        <v>0</v>
      </c>
      <c r="G55" s="46">
        <v>87500</v>
      </c>
      <c r="H55" s="47">
        <f t="shared" si="0"/>
        <v>45747</v>
      </c>
      <c r="I55" s="47" t="str">
        <f t="shared" si="1"/>
        <v>Q1</v>
      </c>
      <c r="J55" s="37" t="b">
        <f ca="1">IF(A55="","",COUNTIF('Consolidated Income Statement_Y'!$C$7:$V$7,D55)&gt;0)</f>
        <v>0</v>
      </c>
      <c r="K55" s="38">
        <f t="shared" si="2"/>
        <v>-87500</v>
      </c>
      <c r="L55" s="37" t="str">
        <f>IFERROR(VLOOKUP($A55,Account_Mapping!$A:$C,3,0),"")</f>
        <v>Services Revenue</v>
      </c>
      <c r="M55" s="37" t="str">
        <f>IFERROR(VLOOKUP($A55,Account_Mapping!$A:$C,4,0),"")</f>
        <v/>
      </c>
      <c r="N55" s="149"/>
      <c r="O55" s="149"/>
    </row>
    <row r="56" spans="1:15" x14ac:dyDescent="0.2">
      <c r="A56" s="43">
        <v>5000</v>
      </c>
      <c r="B56" s="43" t="s">
        <v>25</v>
      </c>
      <c r="C56" s="43"/>
      <c r="D56" s="43"/>
      <c r="E56" s="45">
        <v>45747</v>
      </c>
      <c r="F56" s="46">
        <v>0</v>
      </c>
      <c r="G56" s="46">
        <v>3000</v>
      </c>
      <c r="H56" s="47">
        <f t="shared" si="0"/>
        <v>45747</v>
      </c>
      <c r="I56" s="47" t="str">
        <f t="shared" si="1"/>
        <v>Q1</v>
      </c>
      <c r="J56" s="37" t="b">
        <f ca="1">IF(A56="","",COUNTIF('Consolidated Income Statement_Y'!$C$7:$V$7,D56)&gt;0)</f>
        <v>0</v>
      </c>
      <c r="K56" s="38">
        <f t="shared" si="2"/>
        <v>-3000</v>
      </c>
      <c r="L56" s="37" t="str">
        <f>IFERROR(VLOOKUP($A56,Account_Mapping!$A:$C,3,0),"")</f>
        <v>Services Revenue</v>
      </c>
      <c r="M56" s="37" t="str">
        <f>IFERROR(VLOOKUP($A56,Account_Mapping!$A:$C,4,0),"")</f>
        <v/>
      </c>
      <c r="N56" s="149"/>
      <c r="O56" s="149"/>
    </row>
    <row r="57" spans="1:15" x14ac:dyDescent="0.2">
      <c r="A57" s="43">
        <v>5010</v>
      </c>
      <c r="B57" s="43" t="s">
        <v>24</v>
      </c>
      <c r="C57" s="43"/>
      <c r="D57" s="43"/>
      <c r="E57" s="45">
        <v>45747</v>
      </c>
      <c r="F57" s="46">
        <v>0</v>
      </c>
      <c r="G57" s="46">
        <v>2500</v>
      </c>
      <c r="H57" s="47">
        <f t="shared" si="0"/>
        <v>45747</v>
      </c>
      <c r="I57" s="47" t="str">
        <f t="shared" si="1"/>
        <v>Q1</v>
      </c>
      <c r="J57" s="37" t="b">
        <f ca="1">IF(A57="","",COUNTIF('Consolidated Income Statement_Y'!$C$7:$V$7,D57)&gt;0)</f>
        <v>0</v>
      </c>
      <c r="K57" s="38">
        <f t="shared" si="2"/>
        <v>-2500</v>
      </c>
      <c r="L57" s="37" t="str">
        <f>IFERROR(VLOOKUP($A57,Account_Mapping!$A:$C,3,0),"")</f>
        <v>Products Revenue</v>
      </c>
      <c r="M57" s="37" t="str">
        <f>IFERROR(VLOOKUP($A57,Account_Mapping!$A:$C,4,0),"")</f>
        <v/>
      </c>
      <c r="N57" s="149"/>
      <c r="O57" s="149"/>
    </row>
    <row r="58" spans="1:15" x14ac:dyDescent="0.2">
      <c r="A58" s="43">
        <v>5020</v>
      </c>
      <c r="B58" s="43" t="s">
        <v>26</v>
      </c>
      <c r="C58" s="43"/>
      <c r="D58" s="43"/>
      <c r="E58" s="45">
        <v>45747</v>
      </c>
      <c r="F58" s="46">
        <v>0</v>
      </c>
      <c r="G58" s="46">
        <v>750</v>
      </c>
      <c r="H58" s="47">
        <f t="shared" si="0"/>
        <v>45747</v>
      </c>
      <c r="I58" s="47" t="str">
        <f t="shared" si="1"/>
        <v>Q1</v>
      </c>
      <c r="J58" s="37" t="b">
        <f ca="1">IF(A58="","",COUNTIF('Consolidated Income Statement_Y'!$C$7:$V$7,D58)&gt;0)</f>
        <v>0</v>
      </c>
      <c r="K58" s="38">
        <f t="shared" si="2"/>
        <v>-750</v>
      </c>
      <c r="L58" s="37" t="str">
        <f>IFERROR(VLOOKUP($A58,Account_Mapping!$A:$C,3,0),"")</f>
        <v>Other Revenue</v>
      </c>
      <c r="M58" s="37" t="str">
        <f>IFERROR(VLOOKUP($A58,Account_Mapping!$A:$C,4,0),"")</f>
        <v/>
      </c>
      <c r="N58" s="149"/>
      <c r="O58" s="149"/>
    </row>
    <row r="59" spans="1:15" x14ac:dyDescent="0.2">
      <c r="A59" s="43">
        <v>6000</v>
      </c>
      <c r="B59" s="43" t="s">
        <v>108</v>
      </c>
      <c r="C59" s="43"/>
      <c r="D59" s="43"/>
      <c r="E59" s="45">
        <v>45747</v>
      </c>
      <c r="F59" s="46">
        <v>500</v>
      </c>
      <c r="G59" s="46">
        <v>0</v>
      </c>
      <c r="H59" s="47">
        <f t="shared" si="0"/>
        <v>45747</v>
      </c>
      <c r="I59" s="47" t="str">
        <f t="shared" si="1"/>
        <v>Q1</v>
      </c>
      <c r="J59" s="37" t="b">
        <f ca="1">IF(A59="","",COUNTIF('Consolidated Income Statement_Y'!$C$7:$V$7,D59)&gt;0)</f>
        <v>0</v>
      </c>
      <c r="K59" s="38">
        <f t="shared" si="2"/>
        <v>500</v>
      </c>
      <c r="L59" s="37" t="str">
        <f>IFERROR(VLOOKUP($A59,Account_Mapping!$A:$C,3,0),"")</f>
        <v>Services COR</v>
      </c>
      <c r="M59" s="37" t="str">
        <f>IFERROR(VLOOKUP($A59,Account_Mapping!$A:$C,4,0),"")</f>
        <v/>
      </c>
      <c r="N59" s="149"/>
      <c r="O59" s="149"/>
    </row>
    <row r="60" spans="1:15" x14ac:dyDescent="0.2">
      <c r="A60" s="43">
        <v>6010</v>
      </c>
      <c r="B60" s="43" t="s">
        <v>109</v>
      </c>
      <c r="C60" s="43"/>
      <c r="D60" s="43"/>
      <c r="E60" s="45">
        <v>45747</v>
      </c>
      <c r="F60" s="46">
        <v>750</v>
      </c>
      <c r="G60" s="46">
        <v>0</v>
      </c>
      <c r="H60" s="47">
        <f t="shared" si="0"/>
        <v>45747</v>
      </c>
      <c r="I60" s="47" t="str">
        <f t="shared" si="1"/>
        <v>Q1</v>
      </c>
      <c r="J60" s="37" t="b">
        <f ca="1">IF(A60="","",COUNTIF('Consolidated Income Statement_Y'!$C$7:$V$7,D60)&gt;0)</f>
        <v>0</v>
      </c>
      <c r="K60" s="38">
        <f t="shared" si="2"/>
        <v>750</v>
      </c>
      <c r="L60" s="37" t="str">
        <f>IFERROR(VLOOKUP($A60,Account_Mapping!$A:$C,3,0),"")</f>
        <v>Products COR</v>
      </c>
      <c r="M60" s="37" t="str">
        <f>IFERROR(VLOOKUP($A60,Account_Mapping!$A:$C,4,0),"")</f>
        <v/>
      </c>
      <c r="N60" s="149"/>
      <c r="O60" s="149"/>
    </row>
    <row r="61" spans="1:15" x14ac:dyDescent="0.2">
      <c r="A61" s="43">
        <v>6020</v>
      </c>
      <c r="B61" s="43" t="s">
        <v>110</v>
      </c>
      <c r="C61" s="43"/>
      <c r="D61" s="43"/>
      <c r="E61" s="45">
        <v>45747</v>
      </c>
      <c r="F61" s="46">
        <v>1000</v>
      </c>
      <c r="G61" s="46">
        <v>0</v>
      </c>
      <c r="H61" s="47">
        <f t="shared" si="0"/>
        <v>45747</v>
      </c>
      <c r="I61" s="47" t="str">
        <f t="shared" si="1"/>
        <v>Q1</v>
      </c>
      <c r="J61" s="37" t="b">
        <f ca="1">IF(A61="","",COUNTIF('Consolidated Income Statement_Y'!$C$7:$V$7,D61)&gt;0)</f>
        <v>0</v>
      </c>
      <c r="K61" s="38">
        <f t="shared" si="2"/>
        <v>1000</v>
      </c>
      <c r="L61" s="37" t="str">
        <f>IFERROR(VLOOKUP($A61,Account_Mapping!$A:$C,3,0),"")</f>
        <v>Other COR</v>
      </c>
      <c r="M61" s="37" t="str">
        <f>IFERROR(VLOOKUP($A61,Account_Mapping!$A:$C,4,0),"")</f>
        <v/>
      </c>
    </row>
    <row r="62" spans="1:15" x14ac:dyDescent="0.2">
      <c r="A62" s="43">
        <v>7000</v>
      </c>
      <c r="B62" s="43" t="s">
        <v>111</v>
      </c>
      <c r="C62" s="43"/>
      <c r="D62" s="43"/>
      <c r="E62" s="45">
        <v>45747</v>
      </c>
      <c r="F62" s="46">
        <v>1250</v>
      </c>
      <c r="G62" s="46">
        <v>0</v>
      </c>
      <c r="H62" s="47">
        <f t="shared" si="0"/>
        <v>45747</v>
      </c>
      <c r="I62" s="47" t="str">
        <f t="shared" si="1"/>
        <v>Q1</v>
      </c>
      <c r="J62" s="37" t="b">
        <f ca="1">IF(A62="","",COUNTIF('Consolidated Income Statement_Y'!$C$7:$V$7,D62)&gt;0)</f>
        <v>0</v>
      </c>
      <c r="K62" s="38">
        <f t="shared" si="2"/>
        <v>1250</v>
      </c>
      <c r="L62" s="37" t="str">
        <f>IFERROR(VLOOKUP($A62,Account_Mapping!$A:$C,3,0),"")</f>
        <v>Sales &amp; Marketing</v>
      </c>
      <c r="M62" s="37" t="str">
        <f>IFERROR(VLOOKUP($A62,Account_Mapping!$A:$C,4,0),"")</f>
        <v/>
      </c>
    </row>
    <row r="63" spans="1:15" x14ac:dyDescent="0.2">
      <c r="A63" s="43">
        <v>7010</v>
      </c>
      <c r="B63" s="43" t="s">
        <v>112</v>
      </c>
      <c r="C63" s="43"/>
      <c r="D63" s="43"/>
      <c r="E63" s="45">
        <v>45747</v>
      </c>
      <c r="F63" s="46">
        <v>2000</v>
      </c>
      <c r="G63" s="46">
        <v>0</v>
      </c>
      <c r="H63" s="47">
        <f t="shared" si="0"/>
        <v>45747</v>
      </c>
      <c r="I63" s="47" t="str">
        <f t="shared" si="1"/>
        <v>Q1</v>
      </c>
      <c r="J63" s="37" t="b">
        <f ca="1">IF(A63="","",COUNTIF('Consolidated Income Statement_Y'!$C$7:$V$7,D63)&gt;0)</f>
        <v>0</v>
      </c>
      <c r="K63" s="38">
        <f t="shared" si="2"/>
        <v>2000</v>
      </c>
      <c r="L63" s="37" t="str">
        <f>IFERROR(VLOOKUP($A63,Account_Mapping!$A:$C,3,0),"")</f>
        <v>Sales &amp; Marketing</v>
      </c>
      <c r="M63" s="37" t="str">
        <f>IFERROR(VLOOKUP($A63,Account_Mapping!$A:$C,4,0),"")</f>
        <v/>
      </c>
    </row>
    <row r="64" spans="1:15" x14ac:dyDescent="0.2">
      <c r="A64" s="43">
        <v>7020</v>
      </c>
      <c r="B64" s="43" t="s">
        <v>113</v>
      </c>
      <c r="C64" s="43"/>
      <c r="D64" s="43"/>
      <c r="E64" s="45">
        <v>45747</v>
      </c>
      <c r="F64" s="46">
        <v>3500</v>
      </c>
      <c r="G64" s="46">
        <v>0</v>
      </c>
      <c r="H64" s="47">
        <f t="shared" si="0"/>
        <v>45747</v>
      </c>
      <c r="I64" s="47" t="str">
        <f t="shared" si="1"/>
        <v>Q1</v>
      </c>
      <c r="J64" s="37" t="b">
        <f ca="1">IF(A64="","",COUNTIF('Consolidated Income Statement_Y'!$C$7:$V$7,D64)&gt;0)</f>
        <v>0</v>
      </c>
      <c r="K64" s="38">
        <f t="shared" si="2"/>
        <v>3500</v>
      </c>
      <c r="L64" s="37" t="str">
        <f>IFERROR(VLOOKUP($A64,Account_Mapping!$A:$C,3,0),"")</f>
        <v>Sales &amp; Marketing</v>
      </c>
      <c r="M64" s="37" t="str">
        <f>IFERROR(VLOOKUP($A64,Account_Mapping!$A:$C,4,0),"")</f>
        <v/>
      </c>
    </row>
    <row r="65" spans="1:15" x14ac:dyDescent="0.2">
      <c r="A65" s="43">
        <v>7030</v>
      </c>
      <c r="B65" s="43" t="s">
        <v>114</v>
      </c>
      <c r="C65" s="43"/>
      <c r="D65" s="43"/>
      <c r="E65" s="45">
        <v>45747</v>
      </c>
      <c r="F65" s="46">
        <v>4500</v>
      </c>
      <c r="G65" s="46">
        <v>0</v>
      </c>
      <c r="H65" s="47">
        <f t="shared" si="0"/>
        <v>45747</v>
      </c>
      <c r="I65" s="47" t="str">
        <f t="shared" si="1"/>
        <v>Q1</v>
      </c>
      <c r="J65" s="37" t="b">
        <f ca="1">IF(A65="","",COUNTIF('Consolidated Income Statement_Y'!$C$7:$V$7,D65)&gt;0)</f>
        <v>0</v>
      </c>
      <c r="K65" s="38">
        <f t="shared" si="2"/>
        <v>4500</v>
      </c>
      <c r="L65" s="37" t="str">
        <f>IFERROR(VLOOKUP($A65,Account_Mapping!$A:$C,3,0),"")</f>
        <v>Sales &amp; Marketing</v>
      </c>
      <c r="M65" s="37" t="str">
        <f>IFERROR(VLOOKUP($A65,Account_Mapping!$A:$C,4,0),"")</f>
        <v/>
      </c>
    </row>
    <row r="66" spans="1:15" x14ac:dyDescent="0.2">
      <c r="A66" s="43">
        <v>7040</v>
      </c>
      <c r="B66" s="43" t="s">
        <v>115</v>
      </c>
      <c r="C66" s="43"/>
      <c r="D66" s="43"/>
      <c r="E66" s="45">
        <v>45747</v>
      </c>
      <c r="F66" s="46">
        <v>5500</v>
      </c>
      <c r="G66" s="46">
        <v>0</v>
      </c>
      <c r="H66" s="47">
        <f t="shared" si="0"/>
        <v>45747</v>
      </c>
      <c r="I66" s="47" t="str">
        <f t="shared" si="1"/>
        <v>Q1</v>
      </c>
      <c r="J66" s="37" t="b">
        <f ca="1">IF(A66="","",COUNTIF('Consolidated Income Statement_Y'!$C$7:$V$7,D66)&gt;0)</f>
        <v>0</v>
      </c>
      <c r="K66" s="38">
        <f t="shared" si="2"/>
        <v>5500</v>
      </c>
      <c r="L66" s="37" t="str">
        <f>IFERROR(VLOOKUP($A66,Account_Mapping!$A:$C,3,0),"")</f>
        <v>Sales &amp; Marketing</v>
      </c>
      <c r="M66" s="37" t="str">
        <f>IFERROR(VLOOKUP($A66,Account_Mapping!$A:$C,4,0),"")</f>
        <v/>
      </c>
    </row>
    <row r="67" spans="1:15" x14ac:dyDescent="0.2">
      <c r="A67" s="43">
        <v>8000</v>
      </c>
      <c r="B67" s="43" t="s">
        <v>116</v>
      </c>
      <c r="C67" s="43"/>
      <c r="D67" s="43"/>
      <c r="E67" s="45">
        <v>45747</v>
      </c>
      <c r="F67" s="46">
        <v>6500</v>
      </c>
      <c r="G67" s="46">
        <v>0</v>
      </c>
      <c r="H67" s="47">
        <f t="shared" si="0"/>
        <v>45747</v>
      </c>
      <c r="I67" s="47" t="str">
        <f t="shared" si="1"/>
        <v>Q1</v>
      </c>
      <c r="J67" s="37" t="b">
        <f ca="1">IF(A67="","",COUNTIF('Consolidated Income Statement_Y'!$C$7:$V$7,D67)&gt;0)</f>
        <v>0</v>
      </c>
      <c r="K67" s="38">
        <f t="shared" si="2"/>
        <v>6500</v>
      </c>
      <c r="L67" s="37" t="str">
        <f>IFERROR(VLOOKUP($A67,Account_Mapping!$A:$C,3,0),"")</f>
        <v>General &amp; Administrative</v>
      </c>
      <c r="M67" s="37" t="str">
        <f>IFERROR(VLOOKUP($A67,Account_Mapping!$A:$C,4,0),"")</f>
        <v/>
      </c>
    </row>
    <row r="68" spans="1:15" x14ac:dyDescent="0.2">
      <c r="A68" s="43">
        <v>8010</v>
      </c>
      <c r="B68" s="43" t="s">
        <v>117</v>
      </c>
      <c r="C68" s="43"/>
      <c r="D68" s="43"/>
      <c r="E68" s="45">
        <v>45747</v>
      </c>
      <c r="F68" s="46">
        <v>1850</v>
      </c>
      <c r="G68" s="46">
        <v>0</v>
      </c>
      <c r="H68" s="47">
        <f t="shared" ref="H68:H134" si="4">IF(E68="","",EOMONTH(E68,0))</f>
        <v>45747</v>
      </c>
      <c r="I68" s="47" t="str">
        <f t="shared" ref="I68:I134" si="5">IF(H68="","","Q"&amp;ROUNDUP(MONTH(H68)/3,0))</f>
        <v>Q1</v>
      </c>
      <c r="J68" s="37" t="b">
        <f ca="1">IF(A68="","",COUNTIF('Consolidated Income Statement_Y'!$C$7:$V$7,D68)&gt;0)</f>
        <v>0</v>
      </c>
      <c r="K68" s="38">
        <f t="shared" ref="K68:K134" si="6">F68-G68</f>
        <v>1850</v>
      </c>
      <c r="L68" s="37" t="str">
        <f>IFERROR(VLOOKUP($A68,Account_Mapping!$A:$C,3,0),"")</f>
        <v>General &amp; Administrative</v>
      </c>
      <c r="M68" s="37" t="str">
        <f>IFERROR(VLOOKUP($A68,Account_Mapping!$A:$C,4,0),"")</f>
        <v/>
      </c>
    </row>
    <row r="69" spans="1:15" x14ac:dyDescent="0.2">
      <c r="A69" s="43">
        <v>8020</v>
      </c>
      <c r="B69" s="43" t="s">
        <v>118</v>
      </c>
      <c r="C69" s="43"/>
      <c r="D69" s="43"/>
      <c r="E69" s="45">
        <v>45747</v>
      </c>
      <c r="F69" s="46">
        <v>3250</v>
      </c>
      <c r="G69" s="46">
        <v>0</v>
      </c>
      <c r="H69" s="47">
        <f t="shared" si="4"/>
        <v>45747</v>
      </c>
      <c r="I69" s="47" t="str">
        <f t="shared" si="5"/>
        <v>Q1</v>
      </c>
      <c r="J69" s="37" t="b">
        <f ca="1">IF(A69="","",COUNTIF('Consolidated Income Statement_Y'!$C$7:$V$7,D69)&gt;0)</f>
        <v>0</v>
      </c>
      <c r="K69" s="38">
        <f t="shared" si="6"/>
        <v>3250</v>
      </c>
      <c r="L69" s="37" t="str">
        <f>IFERROR(VLOOKUP($A69,Account_Mapping!$A:$C,3,0),"")</f>
        <v>General &amp; Administrative</v>
      </c>
      <c r="M69" s="37" t="str">
        <f>IFERROR(VLOOKUP($A69,Account_Mapping!$A:$C,4,0),"")</f>
        <v/>
      </c>
    </row>
    <row r="70" spans="1:15" x14ac:dyDescent="0.2">
      <c r="A70" s="43">
        <v>8030</v>
      </c>
      <c r="B70" s="43" t="s">
        <v>119</v>
      </c>
      <c r="C70" s="43"/>
      <c r="D70" s="43"/>
      <c r="E70" s="45">
        <v>45747</v>
      </c>
      <c r="F70" s="46">
        <v>250</v>
      </c>
      <c r="G70" s="46">
        <v>0</v>
      </c>
      <c r="H70" s="47">
        <f t="shared" si="4"/>
        <v>45747</v>
      </c>
      <c r="I70" s="47" t="str">
        <f t="shared" si="5"/>
        <v>Q1</v>
      </c>
      <c r="J70" s="37" t="b">
        <f ca="1">IF(A70="","",COUNTIF('Consolidated Income Statement_Y'!$C$7:$V$7,D70)&gt;0)</f>
        <v>0</v>
      </c>
      <c r="K70" s="38">
        <f t="shared" si="6"/>
        <v>250</v>
      </c>
      <c r="L70" s="37" t="str">
        <f>IFERROR(VLOOKUP($A70,Account_Mapping!$A:$C,3,0),"")</f>
        <v>General &amp; Administrative</v>
      </c>
      <c r="M70" s="37" t="str">
        <f>IFERROR(VLOOKUP($A70,Account_Mapping!$A:$C,4,0),"")</f>
        <v/>
      </c>
    </row>
    <row r="71" spans="1:15" x14ac:dyDescent="0.2">
      <c r="A71" s="43">
        <v>8040</v>
      </c>
      <c r="B71" s="43" t="s">
        <v>120</v>
      </c>
      <c r="C71" s="43"/>
      <c r="D71" s="43"/>
      <c r="E71" s="45">
        <v>45747</v>
      </c>
      <c r="F71" s="46">
        <v>3150</v>
      </c>
      <c r="G71" s="46">
        <v>0</v>
      </c>
      <c r="H71" s="47">
        <f t="shared" si="4"/>
        <v>45747</v>
      </c>
      <c r="I71" s="47" t="str">
        <f t="shared" si="5"/>
        <v>Q1</v>
      </c>
      <c r="J71" s="37" t="b">
        <f ca="1">IF(A71="","",COUNTIF('Consolidated Income Statement_Y'!$C$7:$V$7,D71)&gt;0)</f>
        <v>0</v>
      </c>
      <c r="K71" s="38">
        <f t="shared" si="6"/>
        <v>3150</v>
      </c>
      <c r="L71" s="37" t="str">
        <f>IFERROR(VLOOKUP($A71,Account_Mapping!$A:$C,3,0),"")</f>
        <v>General &amp; Administrative</v>
      </c>
      <c r="M71" s="37" t="str">
        <f>IFERROR(VLOOKUP($A71,Account_Mapping!$A:$C,4,0),"")</f>
        <v/>
      </c>
    </row>
    <row r="72" spans="1:15" x14ac:dyDescent="0.2">
      <c r="A72" s="43">
        <v>8050</v>
      </c>
      <c r="B72" s="43" t="s">
        <v>121</v>
      </c>
      <c r="C72" s="43"/>
      <c r="D72" s="43"/>
      <c r="E72" s="45">
        <v>45747</v>
      </c>
      <c r="F72" s="46">
        <v>3350</v>
      </c>
      <c r="G72" s="46">
        <v>0</v>
      </c>
      <c r="H72" s="47">
        <f t="shared" si="4"/>
        <v>45747</v>
      </c>
      <c r="I72" s="47" t="str">
        <f t="shared" si="5"/>
        <v>Q1</v>
      </c>
      <c r="J72" s="37" t="b">
        <f ca="1">IF(A72="","",COUNTIF('Consolidated Income Statement_Y'!$C$7:$V$7,D72)&gt;0)</f>
        <v>0</v>
      </c>
      <c r="K72" s="38">
        <f t="shared" si="6"/>
        <v>3350</v>
      </c>
      <c r="L72" s="37" t="str">
        <f>IFERROR(VLOOKUP($A72,Account_Mapping!$A:$C,3,0),"")</f>
        <v>General &amp; Administrative</v>
      </c>
      <c r="M72" s="37" t="str">
        <f>IFERROR(VLOOKUP($A72,Account_Mapping!$A:$C,4,0),"")</f>
        <v/>
      </c>
    </row>
    <row r="73" spans="1:15" x14ac:dyDescent="0.2">
      <c r="A73" s="43">
        <v>8060</v>
      </c>
      <c r="B73" s="43" t="s">
        <v>122</v>
      </c>
      <c r="C73" s="43"/>
      <c r="D73" s="43"/>
      <c r="E73" s="45">
        <v>45747</v>
      </c>
      <c r="F73" s="46">
        <v>3450</v>
      </c>
      <c r="G73" s="46">
        <v>0</v>
      </c>
      <c r="H73" s="47">
        <f t="shared" si="4"/>
        <v>45747</v>
      </c>
      <c r="I73" s="47" t="str">
        <f t="shared" si="5"/>
        <v>Q1</v>
      </c>
      <c r="J73" s="37" t="b">
        <f ca="1">IF(A73="","",COUNTIF('Consolidated Income Statement_Y'!$C$7:$V$7,D73)&gt;0)</f>
        <v>0</v>
      </c>
      <c r="K73" s="38">
        <f t="shared" si="6"/>
        <v>3450</v>
      </c>
      <c r="L73" s="37" t="str">
        <f>IFERROR(VLOOKUP($A73,Account_Mapping!$A:$C,3,0),"")</f>
        <v>General &amp; Administrative</v>
      </c>
      <c r="M73" s="37" t="str">
        <f>IFERROR(VLOOKUP($A73,Account_Mapping!$A:$C,4,0),"")</f>
        <v/>
      </c>
    </row>
    <row r="74" spans="1:15" x14ac:dyDescent="0.2">
      <c r="A74" s="43">
        <v>8060</v>
      </c>
      <c r="B74" s="43" t="s">
        <v>122</v>
      </c>
      <c r="C74" s="43"/>
      <c r="D74" s="43"/>
      <c r="E74" s="45">
        <v>45747</v>
      </c>
      <c r="F74" s="46">
        <v>3450</v>
      </c>
      <c r="G74" s="46">
        <v>0</v>
      </c>
      <c r="H74" s="47">
        <f t="shared" si="4"/>
        <v>45747</v>
      </c>
      <c r="I74" s="47" t="str">
        <f t="shared" si="5"/>
        <v>Q1</v>
      </c>
      <c r="J74" s="37" t="b">
        <f ca="1">IF(A74="","",COUNTIF('Consolidated Income Statement_Y'!$C$7:$V$7,D74)&gt;0)</f>
        <v>0</v>
      </c>
      <c r="K74" s="38">
        <f t="shared" si="6"/>
        <v>3450</v>
      </c>
      <c r="L74" s="37" t="str">
        <f>IFERROR(VLOOKUP($A74,Account_Mapping!$A:$C,3,0),"")</f>
        <v>General &amp; Administrative</v>
      </c>
      <c r="M74" s="37" t="str">
        <f>IFERROR(VLOOKUP($A74,Account_Mapping!$A:$C,4,0),"")</f>
        <v/>
      </c>
    </row>
    <row r="75" spans="1:15" x14ac:dyDescent="0.2">
      <c r="A75" s="43">
        <v>8070</v>
      </c>
      <c r="B75" s="43" t="s">
        <v>123</v>
      </c>
      <c r="C75" s="43"/>
      <c r="D75" s="43"/>
      <c r="E75" s="45">
        <v>45747</v>
      </c>
      <c r="F75" s="46">
        <v>3950</v>
      </c>
      <c r="G75" s="46">
        <v>0</v>
      </c>
      <c r="H75" s="47">
        <f t="shared" si="4"/>
        <v>45747</v>
      </c>
      <c r="I75" s="47" t="str">
        <f t="shared" si="5"/>
        <v>Q1</v>
      </c>
      <c r="J75" s="37" t="b">
        <f ca="1">IF(A75="","",COUNTIF('Consolidated Income Statement_Y'!$C$7:$V$7,D75)&gt;0)</f>
        <v>0</v>
      </c>
      <c r="K75" s="38">
        <f t="shared" si="6"/>
        <v>3950</v>
      </c>
      <c r="L75" s="37" t="str">
        <f>IFERROR(VLOOKUP($A75,Account_Mapping!$A:$C,3,0),"")</f>
        <v>General &amp; Administrative</v>
      </c>
      <c r="M75" s="37" t="str">
        <f>IFERROR(VLOOKUP($A75,Account_Mapping!$A:$C,4,0),"")</f>
        <v/>
      </c>
    </row>
    <row r="76" spans="1:15" x14ac:dyDescent="0.2">
      <c r="A76" s="43">
        <v>8080</v>
      </c>
      <c r="B76" s="43" t="s">
        <v>124</v>
      </c>
      <c r="C76" s="43"/>
      <c r="D76" s="43"/>
      <c r="E76" s="45">
        <v>45747</v>
      </c>
      <c r="F76" s="46">
        <v>6950</v>
      </c>
      <c r="G76" s="46">
        <v>0</v>
      </c>
      <c r="H76" s="47">
        <f t="shared" si="4"/>
        <v>45747</v>
      </c>
      <c r="I76" s="47" t="str">
        <f t="shared" si="5"/>
        <v>Q1</v>
      </c>
      <c r="J76" s="37" t="b">
        <f ca="1">IF(A76="","",COUNTIF('Consolidated Income Statement_Y'!$C$7:$V$7,D76)&gt;0)</f>
        <v>0</v>
      </c>
      <c r="K76" s="38">
        <f t="shared" si="6"/>
        <v>6950</v>
      </c>
      <c r="L76" s="37" t="str">
        <f>IFERROR(VLOOKUP($A76,Account_Mapping!$A:$C,3,0),"")</f>
        <v>General &amp; Administrative</v>
      </c>
      <c r="M76" s="37" t="str">
        <f>IFERROR(VLOOKUP($A76,Account_Mapping!$A:$C,4,0),"")</f>
        <v/>
      </c>
    </row>
    <row r="77" spans="1:15" x14ac:dyDescent="0.2">
      <c r="A77" s="43">
        <v>8090</v>
      </c>
      <c r="B77" s="43" t="s">
        <v>125</v>
      </c>
      <c r="C77" s="43"/>
      <c r="D77" s="43"/>
      <c r="E77" s="45">
        <v>45747</v>
      </c>
      <c r="F77" s="46">
        <v>7950</v>
      </c>
      <c r="G77" s="46">
        <v>0</v>
      </c>
      <c r="H77" s="47">
        <f t="shared" si="4"/>
        <v>45747</v>
      </c>
      <c r="I77" s="47" t="str">
        <f t="shared" si="5"/>
        <v>Q1</v>
      </c>
      <c r="J77" s="37" t="b">
        <f ca="1">IF(A77="","",COUNTIF('Consolidated Income Statement_Y'!$C$7:$V$7,D77)&gt;0)</f>
        <v>0</v>
      </c>
      <c r="K77" s="38">
        <f t="shared" si="6"/>
        <v>7950</v>
      </c>
      <c r="L77" s="37" t="str">
        <f>IFERROR(VLOOKUP($A77,Account_Mapping!$A:$C,3,0),"")</f>
        <v>General &amp; Administrative</v>
      </c>
      <c r="M77" s="37" t="str">
        <f>IFERROR(VLOOKUP($A77,Account_Mapping!$A:$C,4,0),"")</f>
        <v/>
      </c>
    </row>
    <row r="78" spans="1:15" x14ac:dyDescent="0.2">
      <c r="A78" s="43">
        <v>8099</v>
      </c>
      <c r="B78" s="43" t="s">
        <v>129</v>
      </c>
      <c r="C78" s="43"/>
      <c r="D78" s="43" t="s">
        <v>131</v>
      </c>
      <c r="E78" s="45">
        <v>45747</v>
      </c>
      <c r="F78" s="46">
        <v>2255</v>
      </c>
      <c r="G78" s="46"/>
      <c r="H78" s="47">
        <f t="shared" si="4"/>
        <v>45747</v>
      </c>
      <c r="I78" s="47" t="str">
        <f t="shared" si="5"/>
        <v>Q1</v>
      </c>
      <c r="J78" s="37" t="b">
        <f ca="1">IF(A78="","",COUNTIF('Consolidated Income Statement_Y'!$C$7:$V$7,D78)&gt;0)</f>
        <v>1</v>
      </c>
      <c r="K78" s="38">
        <f t="shared" si="6"/>
        <v>2255</v>
      </c>
      <c r="L78" s="37" t="str">
        <f>IFERROR(VLOOKUP($A78,Account_Mapping!$A:$C,3,0),"")</f>
        <v>General &amp; Administrative</v>
      </c>
      <c r="N78" s="149"/>
      <c r="O78" s="149"/>
    </row>
    <row r="79" spans="1:15" x14ac:dyDescent="0.2">
      <c r="A79" s="43">
        <v>9000</v>
      </c>
      <c r="B79" s="43" t="s">
        <v>126</v>
      </c>
      <c r="C79" s="43"/>
      <c r="D79" s="43"/>
      <c r="E79" s="45">
        <v>45747</v>
      </c>
      <c r="F79" s="46">
        <v>1400</v>
      </c>
      <c r="G79" s="46">
        <v>0</v>
      </c>
      <c r="H79" s="47">
        <f t="shared" si="4"/>
        <v>45747</v>
      </c>
      <c r="I79" s="47" t="str">
        <f t="shared" si="5"/>
        <v>Q1</v>
      </c>
      <c r="J79" s="37" t="b">
        <f ca="1">IF(A79="","",COUNTIF('Consolidated Income Statement_Y'!$C$7:$V$7,D79)&gt;0)</f>
        <v>0</v>
      </c>
      <c r="K79" s="38">
        <f t="shared" si="6"/>
        <v>1400</v>
      </c>
      <c r="L79" s="37" t="str">
        <f>IFERROR(VLOOKUP($A79,Account_Mapping!$A:$C,3,0),"")</f>
        <v>Other Expenses, net</v>
      </c>
      <c r="M79" s="37" t="str">
        <f>IFERROR(VLOOKUP($A79,Account_Mapping!$A:$C,4,0),"")</f>
        <v/>
      </c>
    </row>
    <row r="80" spans="1:15" x14ac:dyDescent="0.2">
      <c r="A80" s="43">
        <v>9010</v>
      </c>
      <c r="B80" s="43" t="s">
        <v>127</v>
      </c>
      <c r="C80" s="43"/>
      <c r="D80" s="43"/>
      <c r="E80" s="45">
        <v>45747</v>
      </c>
      <c r="F80" s="46">
        <v>0</v>
      </c>
      <c r="G80" s="46">
        <v>5630</v>
      </c>
      <c r="H80" s="47">
        <f t="shared" si="4"/>
        <v>45747</v>
      </c>
      <c r="I80" s="47" t="str">
        <f t="shared" si="5"/>
        <v>Q1</v>
      </c>
      <c r="J80" s="37" t="b">
        <f ca="1">IF(A80="","",COUNTIF('Consolidated Income Statement_Y'!$C$7:$V$7,D80)&gt;0)</f>
        <v>0</v>
      </c>
      <c r="K80" s="38">
        <f t="shared" si="6"/>
        <v>-5630</v>
      </c>
      <c r="L80" s="37" t="str">
        <f>IFERROR(VLOOKUP($A80,Account_Mapping!$A:$C,3,0),"")</f>
        <v>Other Expenses, net</v>
      </c>
      <c r="M80" s="37" t="str">
        <f>IFERROR(VLOOKUP($A80,Account_Mapping!$A:$C,4,0),"")</f>
        <v/>
      </c>
    </row>
    <row r="81" spans="1:13" x14ac:dyDescent="0.2">
      <c r="A81" s="43">
        <v>9900</v>
      </c>
      <c r="B81" s="43" t="s">
        <v>128</v>
      </c>
      <c r="C81" s="43"/>
      <c r="D81" s="43"/>
      <c r="E81" s="45">
        <v>45747</v>
      </c>
      <c r="F81" s="46">
        <v>560</v>
      </c>
      <c r="G81" s="46">
        <v>0</v>
      </c>
      <c r="H81" s="47">
        <f t="shared" si="4"/>
        <v>45747</v>
      </c>
      <c r="I81" s="47" t="str">
        <f t="shared" si="5"/>
        <v>Q1</v>
      </c>
      <c r="J81" s="37" t="b">
        <f ca="1">IF(A81="","",COUNTIF('Consolidated Income Statement_Y'!$C$7:$V$7,D81)&gt;0)</f>
        <v>0</v>
      </c>
      <c r="K81" s="38">
        <f t="shared" si="6"/>
        <v>560</v>
      </c>
      <c r="L81" s="37" t="str">
        <f>IFERROR(VLOOKUP($A81,Account_Mapping!$A:$C,3,0),"")</f>
        <v>Provision for Income Taxes</v>
      </c>
      <c r="M81" s="37" t="str">
        <f>IFERROR(VLOOKUP($A81,Account_Mapping!$A:$C,4,0),"")</f>
        <v/>
      </c>
    </row>
    <row r="82" spans="1:13" x14ac:dyDescent="0.2">
      <c r="A82" s="43">
        <v>5000</v>
      </c>
      <c r="B82" s="43" t="s">
        <v>25</v>
      </c>
      <c r="C82" s="43"/>
      <c r="D82" s="43"/>
      <c r="E82" s="45">
        <v>45777</v>
      </c>
      <c r="F82" s="46">
        <v>0</v>
      </c>
      <c r="G82" s="46">
        <v>87500</v>
      </c>
      <c r="H82" s="47">
        <f t="shared" si="4"/>
        <v>45777</v>
      </c>
      <c r="I82" s="47" t="str">
        <f t="shared" si="5"/>
        <v>Q2</v>
      </c>
      <c r="J82" s="37" t="b">
        <f ca="1">IF(A82="","",COUNTIF('Consolidated Income Statement_Y'!$C$7:$V$7,D82)&gt;0)</f>
        <v>0</v>
      </c>
      <c r="K82" s="38">
        <f t="shared" si="6"/>
        <v>-87500</v>
      </c>
      <c r="L82" s="37" t="str">
        <f>IFERROR(VLOOKUP($A82,Account_Mapping!$A:$C,3,0),"")</f>
        <v>Services Revenue</v>
      </c>
      <c r="M82" s="37" t="str">
        <f>IFERROR(VLOOKUP($A82,Account_Mapping!$A:$C,4,0),"")</f>
        <v/>
      </c>
    </row>
    <row r="83" spans="1:13" x14ac:dyDescent="0.2">
      <c r="A83" s="43">
        <v>5000</v>
      </c>
      <c r="B83" s="43" t="s">
        <v>25</v>
      </c>
      <c r="C83" s="43"/>
      <c r="D83" s="43"/>
      <c r="E83" s="45">
        <v>45777</v>
      </c>
      <c r="F83" s="46">
        <v>0</v>
      </c>
      <c r="G83" s="46">
        <v>3000</v>
      </c>
      <c r="H83" s="47">
        <f t="shared" si="4"/>
        <v>45777</v>
      </c>
      <c r="I83" s="47" t="str">
        <f t="shared" si="5"/>
        <v>Q2</v>
      </c>
      <c r="J83" s="37" t="b">
        <f ca="1">IF(A83="","",COUNTIF('Consolidated Income Statement_Y'!$C$7:$V$7,D83)&gt;0)</f>
        <v>0</v>
      </c>
      <c r="K83" s="38">
        <f t="shared" si="6"/>
        <v>-3000</v>
      </c>
      <c r="L83" s="37" t="str">
        <f>IFERROR(VLOOKUP($A83,Account_Mapping!$A:$C,3,0),"")</f>
        <v>Services Revenue</v>
      </c>
      <c r="M83" s="37" t="str">
        <f>IFERROR(VLOOKUP($A83,Account_Mapping!$A:$C,4,0),"")</f>
        <v/>
      </c>
    </row>
    <row r="84" spans="1:13" x14ac:dyDescent="0.2">
      <c r="A84" s="43">
        <v>5010</v>
      </c>
      <c r="B84" s="43" t="s">
        <v>24</v>
      </c>
      <c r="C84" s="43"/>
      <c r="D84" s="43"/>
      <c r="E84" s="45">
        <v>45777</v>
      </c>
      <c r="F84" s="46">
        <v>0</v>
      </c>
      <c r="G84" s="46">
        <v>2500</v>
      </c>
      <c r="H84" s="47">
        <f t="shared" si="4"/>
        <v>45777</v>
      </c>
      <c r="I84" s="47" t="str">
        <f t="shared" si="5"/>
        <v>Q2</v>
      </c>
      <c r="J84" s="37" t="b">
        <f ca="1">IF(A84="","",COUNTIF('Consolidated Income Statement_Y'!$C$7:$V$7,D84)&gt;0)</f>
        <v>0</v>
      </c>
      <c r="K84" s="38">
        <f t="shared" si="6"/>
        <v>-2500</v>
      </c>
      <c r="L84" s="37" t="str">
        <f>IFERROR(VLOOKUP($A84,Account_Mapping!$A:$C,3,0),"")</f>
        <v>Products Revenue</v>
      </c>
      <c r="M84" s="37" t="str">
        <f>IFERROR(VLOOKUP($A84,Account_Mapping!$A:$C,4,0),"")</f>
        <v/>
      </c>
    </row>
    <row r="85" spans="1:13" x14ac:dyDescent="0.2">
      <c r="A85" s="43">
        <v>5020</v>
      </c>
      <c r="B85" s="43" t="s">
        <v>26</v>
      </c>
      <c r="C85" s="43"/>
      <c r="D85" s="43"/>
      <c r="E85" s="45">
        <v>45777</v>
      </c>
      <c r="F85" s="46">
        <v>0</v>
      </c>
      <c r="G85" s="46">
        <v>750</v>
      </c>
      <c r="H85" s="47">
        <f t="shared" si="4"/>
        <v>45777</v>
      </c>
      <c r="I85" s="47" t="str">
        <f t="shared" si="5"/>
        <v>Q2</v>
      </c>
      <c r="J85" s="37" t="b">
        <f ca="1">IF(A85="","",COUNTIF('Consolidated Income Statement_Y'!$C$7:$V$7,D85)&gt;0)</f>
        <v>0</v>
      </c>
      <c r="K85" s="38">
        <f t="shared" si="6"/>
        <v>-750</v>
      </c>
      <c r="L85" s="37" t="str">
        <f>IFERROR(VLOOKUP($A85,Account_Mapping!$A:$C,3,0),"")</f>
        <v>Other Revenue</v>
      </c>
      <c r="M85" s="37" t="str">
        <f>IFERROR(VLOOKUP($A85,Account_Mapping!$A:$C,4,0),"")</f>
        <v/>
      </c>
    </row>
    <row r="86" spans="1:13" x14ac:dyDescent="0.2">
      <c r="A86" s="43">
        <v>6000</v>
      </c>
      <c r="B86" s="43" t="s">
        <v>108</v>
      </c>
      <c r="C86" s="43"/>
      <c r="D86" s="43"/>
      <c r="E86" s="45">
        <v>45777</v>
      </c>
      <c r="F86" s="46">
        <v>500</v>
      </c>
      <c r="G86" s="46">
        <v>0</v>
      </c>
      <c r="H86" s="47">
        <f t="shared" si="4"/>
        <v>45777</v>
      </c>
      <c r="I86" s="47" t="str">
        <f t="shared" si="5"/>
        <v>Q2</v>
      </c>
      <c r="J86" s="37" t="b">
        <f ca="1">IF(A86="","",COUNTIF('Consolidated Income Statement_Y'!$C$7:$V$7,D86)&gt;0)</f>
        <v>0</v>
      </c>
      <c r="K86" s="38">
        <f t="shared" si="6"/>
        <v>500</v>
      </c>
      <c r="L86" s="37" t="str">
        <f>IFERROR(VLOOKUP($A86,Account_Mapping!$A:$C,3,0),"")</f>
        <v>Services COR</v>
      </c>
      <c r="M86" s="37" t="str">
        <f>IFERROR(VLOOKUP($A86,Account_Mapping!$A:$C,4,0),"")</f>
        <v/>
      </c>
    </row>
    <row r="87" spans="1:13" x14ac:dyDescent="0.2">
      <c r="A87" s="43">
        <v>6010</v>
      </c>
      <c r="B87" s="43" t="s">
        <v>109</v>
      </c>
      <c r="C87" s="43"/>
      <c r="D87" s="43"/>
      <c r="E87" s="45">
        <v>45777</v>
      </c>
      <c r="F87" s="46">
        <v>750</v>
      </c>
      <c r="G87" s="46">
        <v>0</v>
      </c>
      <c r="H87" s="47">
        <f t="shared" si="4"/>
        <v>45777</v>
      </c>
      <c r="I87" s="47" t="str">
        <f t="shared" si="5"/>
        <v>Q2</v>
      </c>
      <c r="J87" s="37" t="b">
        <f ca="1">IF(A87="","",COUNTIF('Consolidated Income Statement_Y'!$C$7:$V$7,D87)&gt;0)</f>
        <v>0</v>
      </c>
      <c r="K87" s="38">
        <f t="shared" si="6"/>
        <v>750</v>
      </c>
      <c r="L87" s="37" t="str">
        <f>IFERROR(VLOOKUP($A87,Account_Mapping!$A:$C,3,0),"")</f>
        <v>Products COR</v>
      </c>
      <c r="M87" s="37" t="str">
        <f>IFERROR(VLOOKUP($A87,Account_Mapping!$A:$C,4,0),"")</f>
        <v/>
      </c>
    </row>
    <row r="88" spans="1:13" x14ac:dyDescent="0.2">
      <c r="A88" s="43">
        <v>6020</v>
      </c>
      <c r="B88" s="43" t="s">
        <v>110</v>
      </c>
      <c r="C88" s="43"/>
      <c r="D88" s="43"/>
      <c r="E88" s="45">
        <v>45777</v>
      </c>
      <c r="F88" s="46">
        <v>1000</v>
      </c>
      <c r="G88" s="46">
        <v>0</v>
      </c>
      <c r="H88" s="47">
        <f t="shared" si="4"/>
        <v>45777</v>
      </c>
      <c r="I88" s="47" t="str">
        <f t="shared" si="5"/>
        <v>Q2</v>
      </c>
      <c r="J88" s="37" t="b">
        <f ca="1">IF(A88="","",COUNTIF('Consolidated Income Statement_Y'!$C$7:$V$7,D88)&gt;0)</f>
        <v>0</v>
      </c>
      <c r="K88" s="38">
        <f t="shared" si="6"/>
        <v>1000</v>
      </c>
      <c r="L88" s="37" t="str">
        <f>IFERROR(VLOOKUP($A88,Account_Mapping!$A:$C,3,0),"")</f>
        <v>Other COR</v>
      </c>
      <c r="M88" s="37" t="str">
        <f>IFERROR(VLOOKUP($A88,Account_Mapping!$A:$C,4,0),"")</f>
        <v/>
      </c>
    </row>
    <row r="89" spans="1:13" x14ac:dyDescent="0.2">
      <c r="A89" s="43">
        <v>7000</v>
      </c>
      <c r="B89" s="43" t="s">
        <v>111</v>
      </c>
      <c r="C89" s="43"/>
      <c r="D89" s="43"/>
      <c r="E89" s="45">
        <v>45777</v>
      </c>
      <c r="F89" s="46">
        <v>1250</v>
      </c>
      <c r="G89" s="46">
        <v>0</v>
      </c>
      <c r="H89" s="47">
        <f t="shared" si="4"/>
        <v>45777</v>
      </c>
      <c r="I89" s="47" t="str">
        <f t="shared" si="5"/>
        <v>Q2</v>
      </c>
      <c r="J89" s="37" t="b">
        <f ca="1">IF(A89="","",COUNTIF('Consolidated Income Statement_Y'!$C$7:$V$7,D89)&gt;0)</f>
        <v>0</v>
      </c>
      <c r="K89" s="38">
        <f t="shared" si="6"/>
        <v>1250</v>
      </c>
      <c r="L89" s="37" t="str">
        <f>IFERROR(VLOOKUP($A89,Account_Mapping!$A:$C,3,0),"")</f>
        <v>Sales &amp; Marketing</v>
      </c>
      <c r="M89" s="37" t="str">
        <f>IFERROR(VLOOKUP($A89,Account_Mapping!$A:$C,4,0),"")</f>
        <v/>
      </c>
    </row>
    <row r="90" spans="1:13" x14ac:dyDescent="0.2">
      <c r="A90" s="43">
        <v>7010</v>
      </c>
      <c r="B90" s="43" t="s">
        <v>112</v>
      </c>
      <c r="C90" s="43"/>
      <c r="D90" s="43"/>
      <c r="E90" s="45">
        <v>45777</v>
      </c>
      <c r="F90" s="46">
        <v>2000</v>
      </c>
      <c r="G90" s="46">
        <v>0</v>
      </c>
      <c r="H90" s="47">
        <f t="shared" si="4"/>
        <v>45777</v>
      </c>
      <c r="I90" s="47" t="str">
        <f t="shared" si="5"/>
        <v>Q2</v>
      </c>
      <c r="J90" s="37" t="b">
        <f ca="1">IF(A90="","",COUNTIF('Consolidated Income Statement_Y'!$C$7:$V$7,D90)&gt;0)</f>
        <v>0</v>
      </c>
      <c r="K90" s="38">
        <f t="shared" si="6"/>
        <v>2000</v>
      </c>
      <c r="L90" s="37" t="str">
        <f>IFERROR(VLOOKUP($A90,Account_Mapping!$A:$C,3,0),"")</f>
        <v>Sales &amp; Marketing</v>
      </c>
      <c r="M90" s="37" t="str">
        <f>IFERROR(VLOOKUP($A90,Account_Mapping!$A:$C,4,0),"")</f>
        <v/>
      </c>
    </row>
    <row r="91" spans="1:13" x14ac:dyDescent="0.2">
      <c r="A91" s="43">
        <v>7020</v>
      </c>
      <c r="B91" s="43" t="s">
        <v>113</v>
      </c>
      <c r="C91" s="43"/>
      <c r="D91" s="43"/>
      <c r="E91" s="45">
        <v>45777</v>
      </c>
      <c r="F91" s="46">
        <v>3500</v>
      </c>
      <c r="G91" s="46">
        <v>0</v>
      </c>
      <c r="H91" s="47">
        <f t="shared" si="4"/>
        <v>45777</v>
      </c>
      <c r="I91" s="47" t="str">
        <f t="shared" si="5"/>
        <v>Q2</v>
      </c>
      <c r="J91" s="37" t="b">
        <f ca="1">IF(A91="","",COUNTIF('Consolidated Income Statement_Y'!$C$7:$V$7,D91)&gt;0)</f>
        <v>0</v>
      </c>
      <c r="K91" s="38">
        <f t="shared" si="6"/>
        <v>3500</v>
      </c>
      <c r="L91" s="37" t="str">
        <f>IFERROR(VLOOKUP($A91,Account_Mapping!$A:$C,3,0),"")</f>
        <v>Sales &amp; Marketing</v>
      </c>
      <c r="M91" s="37" t="str">
        <f>IFERROR(VLOOKUP($A91,Account_Mapping!$A:$C,4,0),"")</f>
        <v/>
      </c>
    </row>
    <row r="92" spans="1:13" x14ac:dyDescent="0.2">
      <c r="A92" s="43">
        <v>7030</v>
      </c>
      <c r="B92" s="43" t="s">
        <v>114</v>
      </c>
      <c r="C92" s="43"/>
      <c r="D92" s="43"/>
      <c r="E92" s="45">
        <v>45777</v>
      </c>
      <c r="F92" s="46">
        <v>4500</v>
      </c>
      <c r="G92" s="46">
        <v>0</v>
      </c>
      <c r="H92" s="47">
        <f t="shared" si="4"/>
        <v>45777</v>
      </c>
      <c r="I92" s="47" t="str">
        <f t="shared" si="5"/>
        <v>Q2</v>
      </c>
      <c r="J92" s="37" t="b">
        <f ca="1">IF(A92="","",COUNTIF('Consolidated Income Statement_Y'!$C$7:$V$7,D92)&gt;0)</f>
        <v>0</v>
      </c>
      <c r="K92" s="38">
        <f t="shared" si="6"/>
        <v>4500</v>
      </c>
      <c r="L92" s="37" t="str">
        <f>IFERROR(VLOOKUP($A92,Account_Mapping!$A:$C,3,0),"")</f>
        <v>Sales &amp; Marketing</v>
      </c>
      <c r="M92" s="37" t="str">
        <f>IFERROR(VLOOKUP($A92,Account_Mapping!$A:$C,4,0),"")</f>
        <v/>
      </c>
    </row>
    <row r="93" spans="1:13" x14ac:dyDescent="0.2">
      <c r="A93" s="43">
        <v>7040</v>
      </c>
      <c r="B93" s="43" t="s">
        <v>115</v>
      </c>
      <c r="C93" s="43"/>
      <c r="D93" s="43"/>
      <c r="E93" s="45">
        <v>45777</v>
      </c>
      <c r="F93" s="46">
        <v>5500</v>
      </c>
      <c r="G93" s="46">
        <v>0</v>
      </c>
      <c r="H93" s="47">
        <f t="shared" si="4"/>
        <v>45777</v>
      </c>
      <c r="I93" s="47" t="str">
        <f t="shared" si="5"/>
        <v>Q2</v>
      </c>
      <c r="J93" s="37" t="b">
        <f ca="1">IF(A93="","",COUNTIF('Consolidated Income Statement_Y'!$C$7:$V$7,D93)&gt;0)</f>
        <v>0</v>
      </c>
      <c r="K93" s="38">
        <f t="shared" si="6"/>
        <v>5500</v>
      </c>
      <c r="L93" s="37" t="str">
        <f>IFERROR(VLOOKUP($A93,Account_Mapping!$A:$C,3,0),"")</f>
        <v>Sales &amp; Marketing</v>
      </c>
      <c r="M93" s="37" t="str">
        <f>IFERROR(VLOOKUP($A93,Account_Mapping!$A:$C,4,0),"")</f>
        <v/>
      </c>
    </row>
    <row r="94" spans="1:13" x14ac:dyDescent="0.2">
      <c r="A94" s="43">
        <v>8000</v>
      </c>
      <c r="B94" s="43" t="s">
        <v>116</v>
      </c>
      <c r="C94" s="43"/>
      <c r="D94" s="43"/>
      <c r="E94" s="45">
        <v>45777</v>
      </c>
      <c r="F94" s="46">
        <v>6500</v>
      </c>
      <c r="G94" s="46">
        <v>0</v>
      </c>
      <c r="H94" s="47">
        <f t="shared" si="4"/>
        <v>45777</v>
      </c>
      <c r="I94" s="47" t="str">
        <f t="shared" si="5"/>
        <v>Q2</v>
      </c>
      <c r="J94" s="37" t="b">
        <f ca="1">IF(A94="","",COUNTIF('Consolidated Income Statement_Y'!$C$7:$V$7,D94)&gt;0)</f>
        <v>0</v>
      </c>
      <c r="K94" s="38">
        <f t="shared" si="6"/>
        <v>6500</v>
      </c>
      <c r="L94" s="37" t="str">
        <f>IFERROR(VLOOKUP($A94,Account_Mapping!$A:$C,3,0),"")</f>
        <v>General &amp; Administrative</v>
      </c>
      <c r="M94" s="37" t="str">
        <f>IFERROR(VLOOKUP($A94,Account_Mapping!$A:$C,4,0),"")</f>
        <v/>
      </c>
    </row>
    <row r="95" spans="1:13" x14ac:dyDescent="0.2">
      <c r="A95" s="43">
        <v>8010</v>
      </c>
      <c r="B95" s="43" t="s">
        <v>117</v>
      </c>
      <c r="C95" s="43"/>
      <c r="D95" s="43"/>
      <c r="E95" s="45">
        <v>45777</v>
      </c>
      <c r="F95" s="46">
        <v>1850</v>
      </c>
      <c r="G95" s="46">
        <v>0</v>
      </c>
      <c r="H95" s="47">
        <f t="shared" si="4"/>
        <v>45777</v>
      </c>
      <c r="I95" s="47" t="str">
        <f t="shared" si="5"/>
        <v>Q2</v>
      </c>
      <c r="J95" s="37" t="b">
        <f ca="1">IF(A95="","",COUNTIF('Consolidated Income Statement_Y'!$C$7:$V$7,D95)&gt;0)</f>
        <v>0</v>
      </c>
      <c r="K95" s="38">
        <f t="shared" si="6"/>
        <v>1850</v>
      </c>
      <c r="L95" s="37" t="str">
        <f>IFERROR(VLOOKUP($A95,Account_Mapping!$A:$C,3,0),"")</f>
        <v>General &amp; Administrative</v>
      </c>
      <c r="M95" s="37" t="str">
        <f>IFERROR(VLOOKUP($A95,Account_Mapping!$A:$C,4,0),"")</f>
        <v/>
      </c>
    </row>
    <row r="96" spans="1:13" x14ac:dyDescent="0.2">
      <c r="A96" s="43">
        <v>8020</v>
      </c>
      <c r="B96" s="43" t="s">
        <v>118</v>
      </c>
      <c r="C96" s="43"/>
      <c r="D96" s="43"/>
      <c r="E96" s="45">
        <v>45777</v>
      </c>
      <c r="F96" s="46">
        <v>3250</v>
      </c>
      <c r="G96" s="46">
        <v>0</v>
      </c>
      <c r="H96" s="47">
        <f t="shared" si="4"/>
        <v>45777</v>
      </c>
      <c r="I96" s="47" t="str">
        <f t="shared" si="5"/>
        <v>Q2</v>
      </c>
      <c r="J96" s="37" t="b">
        <f ca="1">IF(A96="","",COUNTIF('Consolidated Income Statement_Y'!$C$7:$V$7,D96)&gt;0)</f>
        <v>0</v>
      </c>
      <c r="K96" s="38">
        <f t="shared" si="6"/>
        <v>3250</v>
      </c>
      <c r="L96" s="37" t="str">
        <f>IFERROR(VLOOKUP($A96,Account_Mapping!$A:$C,3,0),"")</f>
        <v>General &amp; Administrative</v>
      </c>
      <c r="M96" s="37" t="str">
        <f>IFERROR(VLOOKUP($A96,Account_Mapping!$A:$C,4,0),"")</f>
        <v/>
      </c>
    </row>
    <row r="97" spans="1:15" x14ac:dyDescent="0.2">
      <c r="A97" s="43">
        <v>8030</v>
      </c>
      <c r="B97" s="43" t="s">
        <v>119</v>
      </c>
      <c r="C97" s="43"/>
      <c r="D97" s="43"/>
      <c r="E97" s="45">
        <v>45777</v>
      </c>
      <c r="F97" s="46">
        <v>250</v>
      </c>
      <c r="G97" s="46">
        <v>0</v>
      </c>
      <c r="H97" s="47">
        <f t="shared" si="4"/>
        <v>45777</v>
      </c>
      <c r="I97" s="47" t="str">
        <f t="shared" si="5"/>
        <v>Q2</v>
      </c>
      <c r="J97" s="37" t="b">
        <f ca="1">IF(A97="","",COUNTIF('Consolidated Income Statement_Y'!$C$7:$V$7,D97)&gt;0)</f>
        <v>0</v>
      </c>
      <c r="K97" s="38">
        <f t="shared" si="6"/>
        <v>250</v>
      </c>
      <c r="L97" s="37" t="str">
        <f>IFERROR(VLOOKUP($A97,Account_Mapping!$A:$C,3,0),"")</f>
        <v>General &amp; Administrative</v>
      </c>
      <c r="M97" s="37" t="str">
        <f>IFERROR(VLOOKUP($A97,Account_Mapping!$A:$C,4,0),"")</f>
        <v/>
      </c>
    </row>
    <row r="98" spans="1:15" x14ac:dyDescent="0.2">
      <c r="A98" s="43">
        <v>8040</v>
      </c>
      <c r="B98" s="43" t="s">
        <v>120</v>
      </c>
      <c r="C98" s="43"/>
      <c r="D98" s="43"/>
      <c r="E98" s="45">
        <v>45777</v>
      </c>
      <c r="F98" s="46">
        <v>3150</v>
      </c>
      <c r="G98" s="46">
        <v>0</v>
      </c>
      <c r="H98" s="47">
        <f t="shared" si="4"/>
        <v>45777</v>
      </c>
      <c r="I98" s="47" t="str">
        <f t="shared" si="5"/>
        <v>Q2</v>
      </c>
      <c r="J98" s="37" t="b">
        <f ca="1">IF(A98="","",COUNTIF('Consolidated Income Statement_Y'!$C$7:$V$7,D98)&gt;0)</f>
        <v>0</v>
      </c>
      <c r="K98" s="38">
        <f t="shared" si="6"/>
        <v>3150</v>
      </c>
      <c r="L98" s="37" t="str">
        <f>IFERROR(VLOOKUP($A98,Account_Mapping!$A:$C,3,0),"")</f>
        <v>General &amp; Administrative</v>
      </c>
      <c r="M98" s="37" t="str">
        <f>IFERROR(VLOOKUP($A98,Account_Mapping!$A:$C,4,0),"")</f>
        <v/>
      </c>
    </row>
    <row r="99" spans="1:15" x14ac:dyDescent="0.2">
      <c r="A99" s="43">
        <v>8050</v>
      </c>
      <c r="B99" s="43" t="s">
        <v>121</v>
      </c>
      <c r="C99" s="43"/>
      <c r="D99" s="43"/>
      <c r="E99" s="45">
        <v>45777</v>
      </c>
      <c r="F99" s="46">
        <v>3350</v>
      </c>
      <c r="G99" s="46">
        <v>0</v>
      </c>
      <c r="H99" s="47">
        <f t="shared" si="4"/>
        <v>45777</v>
      </c>
      <c r="I99" s="47" t="str">
        <f t="shared" si="5"/>
        <v>Q2</v>
      </c>
      <c r="J99" s="37" t="b">
        <f ca="1">IF(A99="","",COUNTIF('Consolidated Income Statement_Y'!$C$7:$V$7,D99)&gt;0)</f>
        <v>0</v>
      </c>
      <c r="K99" s="38">
        <f t="shared" si="6"/>
        <v>3350</v>
      </c>
      <c r="L99" s="37" t="str">
        <f>IFERROR(VLOOKUP($A99,Account_Mapping!$A:$C,3,0),"")</f>
        <v>General &amp; Administrative</v>
      </c>
      <c r="M99" s="37" t="str">
        <f>IFERROR(VLOOKUP($A99,Account_Mapping!$A:$C,4,0),"")</f>
        <v/>
      </c>
    </row>
    <row r="100" spans="1:15" x14ac:dyDescent="0.2">
      <c r="A100" s="43">
        <v>8060</v>
      </c>
      <c r="B100" s="43" t="s">
        <v>122</v>
      </c>
      <c r="C100" s="43"/>
      <c r="D100" s="43"/>
      <c r="E100" s="45">
        <v>45777</v>
      </c>
      <c r="F100" s="46">
        <v>3450</v>
      </c>
      <c r="G100" s="46">
        <v>0</v>
      </c>
      <c r="H100" s="47">
        <f t="shared" si="4"/>
        <v>45777</v>
      </c>
      <c r="I100" s="47" t="str">
        <f t="shared" si="5"/>
        <v>Q2</v>
      </c>
      <c r="J100" s="37" t="b">
        <f ca="1">IF(A100="","",COUNTIF('Consolidated Income Statement_Y'!$C$7:$V$7,D100)&gt;0)</f>
        <v>0</v>
      </c>
      <c r="K100" s="38">
        <f t="shared" si="6"/>
        <v>3450</v>
      </c>
      <c r="L100" s="37" t="str">
        <f>IFERROR(VLOOKUP($A100,Account_Mapping!$A:$C,3,0),"")</f>
        <v>General &amp; Administrative</v>
      </c>
      <c r="M100" s="37" t="str">
        <f>IFERROR(VLOOKUP($A100,Account_Mapping!$A:$C,4,0),"")</f>
        <v/>
      </c>
    </row>
    <row r="101" spans="1:15" x14ac:dyDescent="0.2">
      <c r="A101" s="43">
        <v>8060</v>
      </c>
      <c r="B101" s="43" t="s">
        <v>122</v>
      </c>
      <c r="C101" s="43"/>
      <c r="D101" s="43"/>
      <c r="E101" s="45">
        <v>45777</v>
      </c>
      <c r="F101" s="46">
        <v>3450</v>
      </c>
      <c r="G101" s="46">
        <v>0</v>
      </c>
      <c r="H101" s="47">
        <f t="shared" si="4"/>
        <v>45777</v>
      </c>
      <c r="I101" s="47" t="str">
        <f t="shared" si="5"/>
        <v>Q2</v>
      </c>
      <c r="J101" s="37" t="b">
        <f ca="1">IF(A101="","",COUNTIF('Consolidated Income Statement_Y'!$C$7:$V$7,D101)&gt;0)</f>
        <v>0</v>
      </c>
      <c r="K101" s="38">
        <f t="shared" si="6"/>
        <v>3450</v>
      </c>
      <c r="L101" s="37" t="str">
        <f>IFERROR(VLOOKUP($A101,Account_Mapping!$A:$C,3,0),"")</f>
        <v>General &amp; Administrative</v>
      </c>
      <c r="M101" s="37" t="str">
        <f>IFERROR(VLOOKUP($A101,Account_Mapping!$A:$C,4,0),"")</f>
        <v/>
      </c>
    </row>
    <row r="102" spans="1:15" x14ac:dyDescent="0.2">
      <c r="A102" s="43">
        <v>8070</v>
      </c>
      <c r="B102" s="43" t="s">
        <v>123</v>
      </c>
      <c r="C102" s="43"/>
      <c r="D102" s="43"/>
      <c r="E102" s="45">
        <v>45777</v>
      </c>
      <c r="F102" s="46">
        <v>3950</v>
      </c>
      <c r="G102" s="46">
        <v>0</v>
      </c>
      <c r="H102" s="47">
        <f t="shared" si="4"/>
        <v>45777</v>
      </c>
      <c r="I102" s="47" t="str">
        <f t="shared" si="5"/>
        <v>Q2</v>
      </c>
      <c r="J102" s="37" t="b">
        <f ca="1">IF(A102="","",COUNTIF('Consolidated Income Statement_Y'!$C$7:$V$7,D102)&gt;0)</f>
        <v>0</v>
      </c>
      <c r="K102" s="38">
        <f t="shared" si="6"/>
        <v>3950</v>
      </c>
      <c r="L102" s="37" t="str">
        <f>IFERROR(VLOOKUP($A102,Account_Mapping!$A:$C,3,0),"")</f>
        <v>General &amp; Administrative</v>
      </c>
      <c r="M102" s="37" t="str">
        <f>IFERROR(VLOOKUP($A102,Account_Mapping!$A:$C,4,0),"")</f>
        <v/>
      </c>
    </row>
    <row r="103" spans="1:15" x14ac:dyDescent="0.2">
      <c r="A103" s="43">
        <v>8080</v>
      </c>
      <c r="B103" s="43" t="s">
        <v>124</v>
      </c>
      <c r="C103" s="43"/>
      <c r="D103" s="43"/>
      <c r="E103" s="45">
        <v>45777</v>
      </c>
      <c r="F103" s="46">
        <v>6950</v>
      </c>
      <c r="G103" s="46">
        <v>0</v>
      </c>
      <c r="H103" s="47">
        <f t="shared" si="4"/>
        <v>45777</v>
      </c>
      <c r="I103" s="47" t="str">
        <f t="shared" si="5"/>
        <v>Q2</v>
      </c>
      <c r="J103" s="37" t="b">
        <f ca="1">IF(A103="","",COUNTIF('Consolidated Income Statement_Y'!$C$7:$V$7,D103)&gt;0)</f>
        <v>0</v>
      </c>
      <c r="K103" s="38">
        <f t="shared" si="6"/>
        <v>6950</v>
      </c>
      <c r="L103" s="37" t="str">
        <f>IFERROR(VLOOKUP($A103,Account_Mapping!$A:$C,3,0),"")</f>
        <v>General &amp; Administrative</v>
      </c>
      <c r="M103" s="37" t="str">
        <f>IFERROR(VLOOKUP($A103,Account_Mapping!$A:$C,4,0),"")</f>
        <v/>
      </c>
    </row>
    <row r="104" spans="1:15" x14ac:dyDescent="0.2">
      <c r="A104" s="43">
        <v>8090</v>
      </c>
      <c r="B104" s="43" t="s">
        <v>125</v>
      </c>
      <c r="C104" s="43"/>
      <c r="D104" s="43"/>
      <c r="E104" s="45">
        <v>45777</v>
      </c>
      <c r="F104" s="46">
        <v>7950</v>
      </c>
      <c r="G104" s="46">
        <v>0</v>
      </c>
      <c r="H104" s="47">
        <f t="shared" si="4"/>
        <v>45777</v>
      </c>
      <c r="I104" s="47" t="str">
        <f t="shared" si="5"/>
        <v>Q2</v>
      </c>
      <c r="J104" s="37" t="b">
        <f ca="1">IF(A104="","",COUNTIF('Consolidated Income Statement_Y'!$C$7:$V$7,D104)&gt;0)</f>
        <v>0</v>
      </c>
      <c r="K104" s="38">
        <f t="shared" si="6"/>
        <v>7950</v>
      </c>
      <c r="L104" s="37" t="str">
        <f>IFERROR(VLOOKUP($A104,Account_Mapping!$A:$C,3,0),"")</f>
        <v>General &amp; Administrative</v>
      </c>
      <c r="M104" s="37" t="str">
        <f>IFERROR(VLOOKUP($A104,Account_Mapping!$A:$C,4,0),"")</f>
        <v/>
      </c>
    </row>
    <row r="105" spans="1:15" x14ac:dyDescent="0.2">
      <c r="A105" s="43">
        <v>8099</v>
      </c>
      <c r="B105" s="43" t="s">
        <v>129</v>
      </c>
      <c r="C105" s="43"/>
      <c r="D105" s="43" t="s">
        <v>131</v>
      </c>
      <c r="E105" s="45">
        <v>45777</v>
      </c>
      <c r="F105" s="46">
        <v>2255</v>
      </c>
      <c r="G105" s="46"/>
      <c r="H105" s="47">
        <f t="shared" ref="H105" si="7">IF(E105="","",EOMONTH(E105,0))</f>
        <v>45777</v>
      </c>
      <c r="I105" s="47" t="str">
        <f t="shared" ref="I105" si="8">IF(H105="","","Q"&amp;ROUNDUP(MONTH(H105)/3,0))</f>
        <v>Q2</v>
      </c>
      <c r="J105" s="37" t="b">
        <f ca="1">IF(A105="","",COUNTIF('Consolidated Income Statement_Y'!$C$7:$V$7,D105)&gt;0)</f>
        <v>1</v>
      </c>
      <c r="K105" s="38">
        <f t="shared" ref="K105" si="9">F105-G105</f>
        <v>2255</v>
      </c>
      <c r="L105" s="37" t="str">
        <f>IFERROR(VLOOKUP($A105,Account_Mapping!$A:$C,3,0),"")</f>
        <v>General &amp; Administrative</v>
      </c>
      <c r="N105" s="149"/>
      <c r="O105" s="149"/>
    </row>
    <row r="106" spans="1:15" x14ac:dyDescent="0.2">
      <c r="A106" s="43">
        <v>9000</v>
      </c>
      <c r="B106" s="43" t="s">
        <v>126</v>
      </c>
      <c r="C106" s="43"/>
      <c r="D106" s="43"/>
      <c r="E106" s="45">
        <v>45777</v>
      </c>
      <c r="F106" s="46">
        <v>1400</v>
      </c>
      <c r="G106" s="46">
        <v>0</v>
      </c>
      <c r="H106" s="47">
        <f t="shared" si="4"/>
        <v>45777</v>
      </c>
      <c r="I106" s="47" t="str">
        <f t="shared" si="5"/>
        <v>Q2</v>
      </c>
      <c r="J106" s="37" t="b">
        <f ca="1">IF(A106="","",COUNTIF('Consolidated Income Statement_Y'!$C$7:$V$7,D106)&gt;0)</f>
        <v>0</v>
      </c>
      <c r="K106" s="38">
        <f t="shared" si="6"/>
        <v>1400</v>
      </c>
      <c r="L106" s="37" t="str">
        <f>IFERROR(VLOOKUP($A106,Account_Mapping!$A:$C,3,0),"")</f>
        <v>Other Expenses, net</v>
      </c>
      <c r="M106" s="37" t="str">
        <f>IFERROR(VLOOKUP($A106,Account_Mapping!$A:$C,4,0),"")</f>
        <v/>
      </c>
    </row>
    <row r="107" spans="1:15" x14ac:dyDescent="0.2">
      <c r="A107" s="43">
        <v>9010</v>
      </c>
      <c r="B107" s="43" t="s">
        <v>127</v>
      </c>
      <c r="C107" s="43"/>
      <c r="D107" s="43"/>
      <c r="E107" s="45">
        <v>45777</v>
      </c>
      <c r="F107" s="46">
        <v>0</v>
      </c>
      <c r="G107" s="46">
        <v>5630</v>
      </c>
      <c r="H107" s="47">
        <f t="shared" si="4"/>
        <v>45777</v>
      </c>
      <c r="I107" s="47" t="str">
        <f t="shared" si="5"/>
        <v>Q2</v>
      </c>
      <c r="J107" s="37" t="b">
        <f ca="1">IF(A107="","",COUNTIF('Consolidated Income Statement_Y'!$C$7:$V$7,D107)&gt;0)</f>
        <v>0</v>
      </c>
      <c r="K107" s="38">
        <f t="shared" si="6"/>
        <v>-5630</v>
      </c>
      <c r="L107" s="37" t="str">
        <f>IFERROR(VLOOKUP($A107,Account_Mapping!$A:$C,3,0),"")</f>
        <v>Other Expenses, net</v>
      </c>
      <c r="M107" s="37" t="str">
        <f>IFERROR(VLOOKUP($A107,Account_Mapping!$A:$C,4,0),"")</f>
        <v/>
      </c>
    </row>
    <row r="108" spans="1:15" x14ac:dyDescent="0.2">
      <c r="A108" s="43">
        <v>9900</v>
      </c>
      <c r="B108" s="43" t="s">
        <v>128</v>
      </c>
      <c r="C108" s="43"/>
      <c r="D108" s="43"/>
      <c r="E108" s="45">
        <v>45777</v>
      </c>
      <c r="F108" s="46">
        <v>560</v>
      </c>
      <c r="G108" s="46">
        <v>0</v>
      </c>
      <c r="H108" s="47">
        <f t="shared" si="4"/>
        <v>45777</v>
      </c>
      <c r="I108" s="47" t="str">
        <f t="shared" si="5"/>
        <v>Q2</v>
      </c>
      <c r="J108" s="37" t="b">
        <f ca="1">IF(A108="","",COUNTIF('Consolidated Income Statement_Y'!$C$7:$V$7,D108)&gt;0)</f>
        <v>0</v>
      </c>
      <c r="K108" s="38">
        <f t="shared" si="6"/>
        <v>560</v>
      </c>
      <c r="L108" s="37" t="str">
        <f>IFERROR(VLOOKUP($A108,Account_Mapping!$A:$C,3,0),"")</f>
        <v>Provision for Income Taxes</v>
      </c>
      <c r="M108" s="37" t="str">
        <f>IFERROR(VLOOKUP($A108,Account_Mapping!$A:$C,4,0),"")</f>
        <v/>
      </c>
    </row>
    <row r="109" spans="1:15" x14ac:dyDescent="0.2">
      <c r="A109" s="43">
        <v>5000</v>
      </c>
      <c r="B109" s="43" t="s">
        <v>25</v>
      </c>
      <c r="C109" s="43"/>
      <c r="D109" s="43"/>
      <c r="E109" s="45">
        <v>45808</v>
      </c>
      <c r="F109" s="46">
        <v>0</v>
      </c>
      <c r="G109" s="46">
        <v>87500</v>
      </c>
      <c r="H109" s="47">
        <f t="shared" si="4"/>
        <v>45808</v>
      </c>
      <c r="I109" s="47" t="str">
        <f t="shared" si="5"/>
        <v>Q2</v>
      </c>
      <c r="J109" s="37" t="b">
        <f ca="1">IF(A109="","",COUNTIF('Consolidated Income Statement_Y'!$C$7:$V$7,D109)&gt;0)</f>
        <v>0</v>
      </c>
      <c r="K109" s="38">
        <f t="shared" si="6"/>
        <v>-87500</v>
      </c>
      <c r="L109" s="37" t="str">
        <f>IFERROR(VLOOKUP($A109,Account_Mapping!$A:$C,3,0),"")</f>
        <v>Services Revenue</v>
      </c>
      <c r="M109" s="37" t="str">
        <f>IFERROR(VLOOKUP($A109,Account_Mapping!$A:$C,4,0),"")</f>
        <v/>
      </c>
    </row>
    <row r="110" spans="1:15" x14ac:dyDescent="0.2">
      <c r="A110" s="43">
        <v>5000</v>
      </c>
      <c r="B110" s="43" t="s">
        <v>25</v>
      </c>
      <c r="C110" s="43"/>
      <c r="D110" s="43"/>
      <c r="E110" s="45">
        <v>45808</v>
      </c>
      <c r="F110" s="46">
        <v>0</v>
      </c>
      <c r="G110" s="46">
        <v>3000</v>
      </c>
      <c r="H110" s="47">
        <f t="shared" si="4"/>
        <v>45808</v>
      </c>
      <c r="I110" s="47" t="str">
        <f t="shared" si="5"/>
        <v>Q2</v>
      </c>
      <c r="J110" s="37" t="b">
        <f ca="1">IF(A110="","",COUNTIF('Consolidated Income Statement_Y'!$C$7:$V$7,D110)&gt;0)</f>
        <v>0</v>
      </c>
      <c r="K110" s="38">
        <f t="shared" si="6"/>
        <v>-3000</v>
      </c>
      <c r="L110" s="37" t="str">
        <f>IFERROR(VLOOKUP($A110,Account_Mapping!$A:$C,3,0),"")</f>
        <v>Services Revenue</v>
      </c>
      <c r="M110" s="37" t="str">
        <f>IFERROR(VLOOKUP($A110,Account_Mapping!$A:$C,4,0),"")</f>
        <v/>
      </c>
    </row>
    <row r="111" spans="1:15" x14ac:dyDescent="0.2">
      <c r="A111" s="43">
        <v>5010</v>
      </c>
      <c r="B111" s="43" t="s">
        <v>24</v>
      </c>
      <c r="C111" s="43"/>
      <c r="D111" s="43"/>
      <c r="E111" s="45">
        <v>45808</v>
      </c>
      <c r="F111" s="46">
        <v>0</v>
      </c>
      <c r="G111" s="46">
        <v>2500</v>
      </c>
      <c r="H111" s="47">
        <f t="shared" si="4"/>
        <v>45808</v>
      </c>
      <c r="I111" s="47" t="str">
        <f t="shared" si="5"/>
        <v>Q2</v>
      </c>
      <c r="J111" s="37" t="b">
        <f ca="1">IF(A111="","",COUNTIF('Consolidated Income Statement_Y'!$C$7:$V$7,D111)&gt;0)</f>
        <v>0</v>
      </c>
      <c r="K111" s="38">
        <f t="shared" si="6"/>
        <v>-2500</v>
      </c>
      <c r="L111" s="37" t="str">
        <f>IFERROR(VLOOKUP($A111,Account_Mapping!$A:$C,3,0),"")</f>
        <v>Products Revenue</v>
      </c>
      <c r="M111" s="37" t="str">
        <f>IFERROR(VLOOKUP($A111,Account_Mapping!$A:$C,4,0),"")</f>
        <v/>
      </c>
    </row>
    <row r="112" spans="1:15" x14ac:dyDescent="0.2">
      <c r="A112" s="43">
        <v>5020</v>
      </c>
      <c r="B112" s="43" t="s">
        <v>26</v>
      </c>
      <c r="C112" s="43"/>
      <c r="D112" s="43"/>
      <c r="E112" s="45">
        <v>45808</v>
      </c>
      <c r="F112" s="46">
        <v>0</v>
      </c>
      <c r="G112" s="46">
        <v>750</v>
      </c>
      <c r="H112" s="47">
        <f t="shared" si="4"/>
        <v>45808</v>
      </c>
      <c r="I112" s="47" t="str">
        <f t="shared" si="5"/>
        <v>Q2</v>
      </c>
      <c r="J112" s="37" t="b">
        <f ca="1">IF(A112="","",COUNTIF('Consolidated Income Statement_Y'!$C$7:$V$7,D112)&gt;0)</f>
        <v>0</v>
      </c>
      <c r="K112" s="38">
        <f t="shared" si="6"/>
        <v>-750</v>
      </c>
      <c r="L112" s="37" t="str">
        <f>IFERROR(VLOOKUP($A112,Account_Mapping!$A:$C,3,0),"")</f>
        <v>Other Revenue</v>
      </c>
      <c r="M112" s="37" t="str">
        <f>IFERROR(VLOOKUP($A112,Account_Mapping!$A:$C,4,0),"")</f>
        <v/>
      </c>
    </row>
    <row r="113" spans="1:13" x14ac:dyDescent="0.2">
      <c r="A113" s="43">
        <v>6000</v>
      </c>
      <c r="B113" s="43" t="s">
        <v>108</v>
      </c>
      <c r="C113" s="43"/>
      <c r="D113" s="43"/>
      <c r="E113" s="45">
        <v>45808</v>
      </c>
      <c r="F113" s="46">
        <v>500</v>
      </c>
      <c r="G113" s="46">
        <v>0</v>
      </c>
      <c r="H113" s="47">
        <f t="shared" si="4"/>
        <v>45808</v>
      </c>
      <c r="I113" s="47" t="str">
        <f t="shared" si="5"/>
        <v>Q2</v>
      </c>
      <c r="J113" s="37" t="b">
        <f ca="1">IF(A113="","",COUNTIF('Consolidated Income Statement_Y'!$C$7:$V$7,D113)&gt;0)</f>
        <v>0</v>
      </c>
      <c r="K113" s="38">
        <f t="shared" si="6"/>
        <v>500</v>
      </c>
      <c r="L113" s="37" t="str">
        <f>IFERROR(VLOOKUP($A113,Account_Mapping!$A:$C,3,0),"")</f>
        <v>Services COR</v>
      </c>
      <c r="M113" s="37" t="str">
        <f>IFERROR(VLOOKUP($A113,Account_Mapping!$A:$C,4,0),"")</f>
        <v/>
      </c>
    </row>
    <row r="114" spans="1:13" x14ac:dyDescent="0.2">
      <c r="A114" s="43">
        <v>6010</v>
      </c>
      <c r="B114" s="43" t="s">
        <v>109</v>
      </c>
      <c r="C114" s="43"/>
      <c r="D114" s="43"/>
      <c r="E114" s="45">
        <v>45808</v>
      </c>
      <c r="F114" s="46">
        <v>750</v>
      </c>
      <c r="G114" s="46">
        <v>0</v>
      </c>
      <c r="H114" s="47">
        <f t="shared" si="4"/>
        <v>45808</v>
      </c>
      <c r="I114" s="47" t="str">
        <f t="shared" si="5"/>
        <v>Q2</v>
      </c>
      <c r="J114" s="37" t="b">
        <f ca="1">IF(A114="","",COUNTIF('Consolidated Income Statement_Y'!$C$7:$V$7,D114)&gt;0)</f>
        <v>0</v>
      </c>
      <c r="K114" s="38">
        <f t="shared" si="6"/>
        <v>750</v>
      </c>
      <c r="L114" s="37" t="str">
        <f>IFERROR(VLOOKUP($A114,Account_Mapping!$A:$C,3,0),"")</f>
        <v>Products COR</v>
      </c>
      <c r="M114" s="37" t="str">
        <f>IFERROR(VLOOKUP($A114,Account_Mapping!$A:$C,4,0),"")</f>
        <v/>
      </c>
    </row>
    <row r="115" spans="1:13" x14ac:dyDescent="0.2">
      <c r="A115" s="43">
        <v>6020</v>
      </c>
      <c r="B115" s="43" t="s">
        <v>110</v>
      </c>
      <c r="C115" s="43"/>
      <c r="D115" s="43"/>
      <c r="E115" s="45">
        <v>45808</v>
      </c>
      <c r="F115" s="46">
        <v>1000</v>
      </c>
      <c r="G115" s="46">
        <v>0</v>
      </c>
      <c r="H115" s="47">
        <f t="shared" si="4"/>
        <v>45808</v>
      </c>
      <c r="I115" s="47" t="str">
        <f t="shared" si="5"/>
        <v>Q2</v>
      </c>
      <c r="J115" s="37" t="b">
        <f ca="1">IF(A115="","",COUNTIF('Consolidated Income Statement_Y'!$C$7:$V$7,D115)&gt;0)</f>
        <v>0</v>
      </c>
      <c r="K115" s="38">
        <f t="shared" si="6"/>
        <v>1000</v>
      </c>
      <c r="L115" s="37" t="str">
        <f>IFERROR(VLOOKUP($A115,Account_Mapping!$A:$C,3,0),"")</f>
        <v>Other COR</v>
      </c>
      <c r="M115" s="37" t="str">
        <f>IFERROR(VLOOKUP($A115,Account_Mapping!$A:$C,4,0),"")</f>
        <v/>
      </c>
    </row>
    <row r="116" spans="1:13" x14ac:dyDescent="0.2">
      <c r="A116" s="43">
        <v>7000</v>
      </c>
      <c r="B116" s="43" t="s">
        <v>111</v>
      </c>
      <c r="C116" s="43"/>
      <c r="D116" s="43"/>
      <c r="E116" s="45">
        <v>45808</v>
      </c>
      <c r="F116" s="46">
        <v>1250</v>
      </c>
      <c r="G116" s="46">
        <v>0</v>
      </c>
      <c r="H116" s="47">
        <f t="shared" si="4"/>
        <v>45808</v>
      </c>
      <c r="I116" s="47" t="str">
        <f t="shared" si="5"/>
        <v>Q2</v>
      </c>
      <c r="J116" s="37" t="b">
        <f ca="1">IF(A116="","",COUNTIF('Consolidated Income Statement_Y'!$C$7:$V$7,D116)&gt;0)</f>
        <v>0</v>
      </c>
      <c r="K116" s="38">
        <f t="shared" si="6"/>
        <v>1250</v>
      </c>
      <c r="L116" s="37" t="str">
        <f>IFERROR(VLOOKUP($A116,Account_Mapping!$A:$C,3,0),"")</f>
        <v>Sales &amp; Marketing</v>
      </c>
      <c r="M116" s="37" t="str">
        <f>IFERROR(VLOOKUP($A116,Account_Mapping!$A:$C,4,0),"")</f>
        <v/>
      </c>
    </row>
    <row r="117" spans="1:13" x14ac:dyDescent="0.2">
      <c r="A117" s="43">
        <v>7010</v>
      </c>
      <c r="B117" s="43" t="s">
        <v>112</v>
      </c>
      <c r="C117" s="43"/>
      <c r="D117" s="43"/>
      <c r="E117" s="45">
        <v>45808</v>
      </c>
      <c r="F117" s="46">
        <v>2000</v>
      </c>
      <c r="G117" s="46">
        <v>0</v>
      </c>
      <c r="H117" s="47">
        <f t="shared" si="4"/>
        <v>45808</v>
      </c>
      <c r="I117" s="47" t="str">
        <f t="shared" si="5"/>
        <v>Q2</v>
      </c>
      <c r="J117" s="37" t="b">
        <f ca="1">IF(A117="","",COUNTIF('Consolidated Income Statement_Y'!$C$7:$V$7,D117)&gt;0)</f>
        <v>0</v>
      </c>
      <c r="K117" s="38">
        <f t="shared" si="6"/>
        <v>2000</v>
      </c>
      <c r="L117" s="37" t="str">
        <f>IFERROR(VLOOKUP($A117,Account_Mapping!$A:$C,3,0),"")</f>
        <v>Sales &amp; Marketing</v>
      </c>
      <c r="M117" s="37" t="str">
        <f>IFERROR(VLOOKUP($A117,Account_Mapping!$A:$C,4,0),"")</f>
        <v/>
      </c>
    </row>
    <row r="118" spans="1:13" x14ac:dyDescent="0.2">
      <c r="A118" s="43">
        <v>7020</v>
      </c>
      <c r="B118" s="43" t="s">
        <v>113</v>
      </c>
      <c r="C118" s="43"/>
      <c r="D118" s="43"/>
      <c r="E118" s="45">
        <v>45808</v>
      </c>
      <c r="F118" s="46">
        <v>3500</v>
      </c>
      <c r="G118" s="46">
        <v>0</v>
      </c>
      <c r="H118" s="47">
        <f t="shared" si="4"/>
        <v>45808</v>
      </c>
      <c r="I118" s="47" t="str">
        <f t="shared" si="5"/>
        <v>Q2</v>
      </c>
      <c r="J118" s="37" t="b">
        <f ca="1">IF(A118="","",COUNTIF('Consolidated Income Statement_Y'!$C$7:$V$7,D118)&gt;0)</f>
        <v>0</v>
      </c>
      <c r="K118" s="38">
        <f t="shared" si="6"/>
        <v>3500</v>
      </c>
      <c r="L118" s="37" t="str">
        <f>IFERROR(VLOOKUP($A118,Account_Mapping!$A:$C,3,0),"")</f>
        <v>Sales &amp; Marketing</v>
      </c>
      <c r="M118" s="37" t="str">
        <f>IFERROR(VLOOKUP($A118,Account_Mapping!$A:$C,4,0),"")</f>
        <v/>
      </c>
    </row>
    <row r="119" spans="1:13" x14ac:dyDescent="0.2">
      <c r="A119" s="43">
        <v>7030</v>
      </c>
      <c r="B119" s="43" t="s">
        <v>114</v>
      </c>
      <c r="C119" s="43"/>
      <c r="D119" s="43"/>
      <c r="E119" s="45">
        <v>45808</v>
      </c>
      <c r="F119" s="46">
        <v>4500</v>
      </c>
      <c r="G119" s="46">
        <v>0</v>
      </c>
      <c r="H119" s="47">
        <f t="shared" si="4"/>
        <v>45808</v>
      </c>
      <c r="I119" s="47" t="str">
        <f t="shared" si="5"/>
        <v>Q2</v>
      </c>
      <c r="J119" s="37" t="b">
        <f ca="1">IF(A119="","",COUNTIF('Consolidated Income Statement_Y'!$C$7:$V$7,D119)&gt;0)</f>
        <v>0</v>
      </c>
      <c r="K119" s="38">
        <f t="shared" si="6"/>
        <v>4500</v>
      </c>
      <c r="L119" s="37" t="str">
        <f>IFERROR(VLOOKUP($A119,Account_Mapping!$A:$C,3,0),"")</f>
        <v>Sales &amp; Marketing</v>
      </c>
      <c r="M119" s="37" t="str">
        <f>IFERROR(VLOOKUP($A119,Account_Mapping!$A:$C,4,0),"")</f>
        <v/>
      </c>
    </row>
    <row r="120" spans="1:13" x14ac:dyDescent="0.2">
      <c r="A120" s="43">
        <v>7040</v>
      </c>
      <c r="B120" s="43" t="s">
        <v>115</v>
      </c>
      <c r="C120" s="43"/>
      <c r="D120" s="43"/>
      <c r="E120" s="45">
        <v>45808</v>
      </c>
      <c r="F120" s="46">
        <v>5500</v>
      </c>
      <c r="G120" s="46">
        <v>0</v>
      </c>
      <c r="H120" s="47">
        <f t="shared" si="4"/>
        <v>45808</v>
      </c>
      <c r="I120" s="47" t="str">
        <f t="shared" si="5"/>
        <v>Q2</v>
      </c>
      <c r="J120" s="37" t="b">
        <f ca="1">IF(A120="","",COUNTIF('Consolidated Income Statement_Y'!$C$7:$V$7,D120)&gt;0)</f>
        <v>0</v>
      </c>
      <c r="K120" s="38">
        <f t="shared" si="6"/>
        <v>5500</v>
      </c>
      <c r="L120" s="37" t="str">
        <f>IFERROR(VLOOKUP($A120,Account_Mapping!$A:$C,3,0),"")</f>
        <v>Sales &amp; Marketing</v>
      </c>
      <c r="M120" s="37" t="str">
        <f>IFERROR(VLOOKUP($A120,Account_Mapping!$A:$C,4,0),"")</f>
        <v/>
      </c>
    </row>
    <row r="121" spans="1:13" x14ac:dyDescent="0.2">
      <c r="A121" s="43">
        <v>8000</v>
      </c>
      <c r="B121" s="43" t="s">
        <v>116</v>
      </c>
      <c r="C121" s="43"/>
      <c r="D121" s="43"/>
      <c r="E121" s="45">
        <v>45808</v>
      </c>
      <c r="F121" s="46">
        <v>6500</v>
      </c>
      <c r="G121" s="46">
        <v>0</v>
      </c>
      <c r="H121" s="47">
        <f t="shared" si="4"/>
        <v>45808</v>
      </c>
      <c r="I121" s="47" t="str">
        <f t="shared" si="5"/>
        <v>Q2</v>
      </c>
      <c r="J121" s="37" t="b">
        <f ca="1">IF(A121="","",COUNTIF('Consolidated Income Statement_Y'!$C$7:$V$7,D121)&gt;0)</f>
        <v>0</v>
      </c>
      <c r="K121" s="38">
        <f t="shared" si="6"/>
        <v>6500</v>
      </c>
      <c r="L121" s="37" t="str">
        <f>IFERROR(VLOOKUP($A121,Account_Mapping!$A:$C,3,0),"")</f>
        <v>General &amp; Administrative</v>
      </c>
      <c r="M121" s="37" t="str">
        <f>IFERROR(VLOOKUP($A121,Account_Mapping!$A:$C,4,0),"")</f>
        <v/>
      </c>
    </row>
    <row r="122" spans="1:13" x14ac:dyDescent="0.2">
      <c r="A122" s="43">
        <v>8010</v>
      </c>
      <c r="B122" s="43" t="s">
        <v>117</v>
      </c>
      <c r="C122" s="43"/>
      <c r="D122" s="43"/>
      <c r="E122" s="45">
        <v>45808</v>
      </c>
      <c r="F122" s="46">
        <v>1850</v>
      </c>
      <c r="G122" s="46">
        <v>0</v>
      </c>
      <c r="H122" s="47">
        <f t="shared" si="4"/>
        <v>45808</v>
      </c>
      <c r="I122" s="47" t="str">
        <f t="shared" si="5"/>
        <v>Q2</v>
      </c>
      <c r="J122" s="37" t="b">
        <f ca="1">IF(A122="","",COUNTIF('Consolidated Income Statement_Y'!$C$7:$V$7,D122)&gt;0)</f>
        <v>0</v>
      </c>
      <c r="K122" s="38">
        <f t="shared" si="6"/>
        <v>1850</v>
      </c>
      <c r="L122" s="37" t="str">
        <f>IFERROR(VLOOKUP($A122,Account_Mapping!$A:$C,3,0),"")</f>
        <v>General &amp; Administrative</v>
      </c>
      <c r="M122" s="37" t="str">
        <f>IFERROR(VLOOKUP($A122,Account_Mapping!$A:$C,4,0),"")</f>
        <v/>
      </c>
    </row>
    <row r="123" spans="1:13" x14ac:dyDescent="0.2">
      <c r="A123" s="43">
        <v>8020</v>
      </c>
      <c r="B123" s="43" t="s">
        <v>118</v>
      </c>
      <c r="C123" s="43"/>
      <c r="D123" s="43"/>
      <c r="E123" s="45">
        <v>45808</v>
      </c>
      <c r="F123" s="46">
        <v>3250</v>
      </c>
      <c r="G123" s="46">
        <v>0</v>
      </c>
      <c r="H123" s="47">
        <f t="shared" si="4"/>
        <v>45808</v>
      </c>
      <c r="I123" s="47" t="str">
        <f t="shared" si="5"/>
        <v>Q2</v>
      </c>
      <c r="J123" s="37" t="b">
        <f ca="1">IF(A123="","",COUNTIF('Consolidated Income Statement_Y'!$C$7:$V$7,D123)&gt;0)</f>
        <v>0</v>
      </c>
      <c r="K123" s="38">
        <f t="shared" si="6"/>
        <v>3250</v>
      </c>
      <c r="L123" s="37" t="str">
        <f>IFERROR(VLOOKUP($A123,Account_Mapping!$A:$C,3,0),"")</f>
        <v>General &amp; Administrative</v>
      </c>
      <c r="M123" s="37" t="str">
        <f>IFERROR(VLOOKUP($A123,Account_Mapping!$A:$C,4,0),"")</f>
        <v/>
      </c>
    </row>
    <row r="124" spans="1:13" x14ac:dyDescent="0.2">
      <c r="A124" s="43">
        <v>8030</v>
      </c>
      <c r="B124" s="43" t="s">
        <v>119</v>
      </c>
      <c r="C124" s="43"/>
      <c r="D124" s="43"/>
      <c r="E124" s="45">
        <v>45808</v>
      </c>
      <c r="F124" s="46">
        <v>250</v>
      </c>
      <c r="G124" s="46">
        <v>0</v>
      </c>
      <c r="H124" s="47">
        <f t="shared" si="4"/>
        <v>45808</v>
      </c>
      <c r="I124" s="47" t="str">
        <f t="shared" si="5"/>
        <v>Q2</v>
      </c>
      <c r="J124" s="37" t="b">
        <f ca="1">IF(A124="","",COUNTIF('Consolidated Income Statement_Y'!$C$7:$V$7,D124)&gt;0)</f>
        <v>0</v>
      </c>
      <c r="K124" s="38">
        <f t="shared" si="6"/>
        <v>250</v>
      </c>
      <c r="L124" s="37" t="str">
        <f>IFERROR(VLOOKUP($A124,Account_Mapping!$A:$C,3,0),"")</f>
        <v>General &amp; Administrative</v>
      </c>
      <c r="M124" s="37" t="str">
        <f>IFERROR(VLOOKUP($A124,Account_Mapping!$A:$C,4,0),"")</f>
        <v/>
      </c>
    </row>
    <row r="125" spans="1:13" x14ac:dyDescent="0.2">
      <c r="A125" s="43">
        <v>8040</v>
      </c>
      <c r="B125" s="43" t="s">
        <v>120</v>
      </c>
      <c r="C125" s="43"/>
      <c r="D125" s="43"/>
      <c r="E125" s="45">
        <v>45808</v>
      </c>
      <c r="F125" s="46">
        <v>3150</v>
      </c>
      <c r="G125" s="46">
        <v>0</v>
      </c>
      <c r="H125" s="47">
        <f t="shared" si="4"/>
        <v>45808</v>
      </c>
      <c r="I125" s="47" t="str">
        <f t="shared" si="5"/>
        <v>Q2</v>
      </c>
      <c r="J125" s="37" t="b">
        <f ca="1">IF(A125="","",COUNTIF('Consolidated Income Statement_Y'!$C$7:$V$7,D125)&gt;0)</f>
        <v>0</v>
      </c>
      <c r="K125" s="38">
        <f t="shared" si="6"/>
        <v>3150</v>
      </c>
      <c r="L125" s="37" t="str">
        <f>IFERROR(VLOOKUP($A125,Account_Mapping!$A:$C,3,0),"")</f>
        <v>General &amp; Administrative</v>
      </c>
      <c r="M125" s="37" t="str">
        <f>IFERROR(VLOOKUP($A125,Account_Mapping!$A:$C,4,0),"")</f>
        <v/>
      </c>
    </row>
    <row r="126" spans="1:13" x14ac:dyDescent="0.2">
      <c r="A126" s="43">
        <v>8050</v>
      </c>
      <c r="B126" s="43" t="s">
        <v>121</v>
      </c>
      <c r="C126" s="43"/>
      <c r="D126" s="43"/>
      <c r="E126" s="45">
        <v>45808</v>
      </c>
      <c r="F126" s="46">
        <v>3350</v>
      </c>
      <c r="G126" s="46">
        <v>0</v>
      </c>
      <c r="H126" s="47">
        <f t="shared" si="4"/>
        <v>45808</v>
      </c>
      <c r="I126" s="47" t="str">
        <f t="shared" si="5"/>
        <v>Q2</v>
      </c>
      <c r="J126" s="37" t="b">
        <f ca="1">IF(A126="","",COUNTIF('Consolidated Income Statement_Y'!$C$7:$V$7,D126)&gt;0)</f>
        <v>0</v>
      </c>
      <c r="K126" s="38">
        <f t="shared" si="6"/>
        <v>3350</v>
      </c>
      <c r="L126" s="37" t="str">
        <f>IFERROR(VLOOKUP($A126,Account_Mapping!$A:$C,3,0),"")</f>
        <v>General &amp; Administrative</v>
      </c>
      <c r="M126" s="37" t="str">
        <f>IFERROR(VLOOKUP($A126,Account_Mapping!$A:$C,4,0),"")</f>
        <v/>
      </c>
    </row>
    <row r="127" spans="1:13" x14ac:dyDescent="0.2">
      <c r="A127" s="43">
        <v>8060</v>
      </c>
      <c r="B127" s="43" t="s">
        <v>122</v>
      </c>
      <c r="C127" s="43"/>
      <c r="D127" s="43"/>
      <c r="E127" s="45">
        <v>45808</v>
      </c>
      <c r="F127" s="46">
        <v>3450</v>
      </c>
      <c r="G127" s="46">
        <v>0</v>
      </c>
      <c r="H127" s="47">
        <f t="shared" si="4"/>
        <v>45808</v>
      </c>
      <c r="I127" s="47" t="str">
        <f t="shared" si="5"/>
        <v>Q2</v>
      </c>
      <c r="J127" s="37" t="b">
        <f ca="1">IF(A127="","",COUNTIF('Consolidated Income Statement_Y'!$C$7:$V$7,D127)&gt;0)</f>
        <v>0</v>
      </c>
      <c r="K127" s="38">
        <f t="shared" si="6"/>
        <v>3450</v>
      </c>
      <c r="L127" s="37" t="str">
        <f>IFERROR(VLOOKUP($A127,Account_Mapping!$A:$C,3,0),"")</f>
        <v>General &amp; Administrative</v>
      </c>
      <c r="M127" s="37" t="str">
        <f>IFERROR(VLOOKUP($A127,Account_Mapping!$A:$C,4,0),"")</f>
        <v/>
      </c>
    </row>
    <row r="128" spans="1:13" x14ac:dyDescent="0.2">
      <c r="A128" s="43">
        <v>8060</v>
      </c>
      <c r="B128" s="43" t="s">
        <v>122</v>
      </c>
      <c r="C128" s="43"/>
      <c r="D128" s="43"/>
      <c r="E128" s="45">
        <v>45808</v>
      </c>
      <c r="F128" s="46">
        <v>3450</v>
      </c>
      <c r="G128" s="46">
        <v>0</v>
      </c>
      <c r="H128" s="47">
        <f t="shared" si="4"/>
        <v>45808</v>
      </c>
      <c r="I128" s="47" t="str">
        <f t="shared" si="5"/>
        <v>Q2</v>
      </c>
      <c r="J128" s="37" t="b">
        <f ca="1">IF(A128="","",COUNTIF('Consolidated Income Statement_Y'!$C$7:$V$7,D128)&gt;0)</f>
        <v>0</v>
      </c>
      <c r="K128" s="38">
        <f t="shared" si="6"/>
        <v>3450</v>
      </c>
      <c r="L128" s="37" t="str">
        <f>IFERROR(VLOOKUP($A128,Account_Mapping!$A:$C,3,0),"")</f>
        <v>General &amp; Administrative</v>
      </c>
      <c r="M128" s="37" t="str">
        <f>IFERROR(VLOOKUP($A128,Account_Mapping!$A:$C,4,0),"")</f>
        <v/>
      </c>
    </row>
    <row r="129" spans="1:15" x14ac:dyDescent="0.2">
      <c r="A129" s="43">
        <v>8070</v>
      </c>
      <c r="B129" s="43" t="s">
        <v>123</v>
      </c>
      <c r="C129" s="43"/>
      <c r="D129" s="43"/>
      <c r="E129" s="45">
        <v>45808</v>
      </c>
      <c r="F129" s="46">
        <v>3950</v>
      </c>
      <c r="G129" s="46">
        <v>0</v>
      </c>
      <c r="H129" s="47">
        <f t="shared" si="4"/>
        <v>45808</v>
      </c>
      <c r="I129" s="47" t="str">
        <f t="shared" si="5"/>
        <v>Q2</v>
      </c>
      <c r="J129" s="37" t="b">
        <f ca="1">IF(A129="","",COUNTIF('Consolidated Income Statement_Y'!$C$7:$V$7,D129)&gt;0)</f>
        <v>0</v>
      </c>
      <c r="K129" s="38">
        <f t="shared" si="6"/>
        <v>3950</v>
      </c>
      <c r="L129" s="37" t="str">
        <f>IFERROR(VLOOKUP($A129,Account_Mapping!$A:$C,3,0),"")</f>
        <v>General &amp; Administrative</v>
      </c>
      <c r="M129" s="37" t="str">
        <f>IFERROR(VLOOKUP($A129,Account_Mapping!$A:$C,4,0),"")</f>
        <v/>
      </c>
    </row>
    <row r="130" spans="1:15" x14ac:dyDescent="0.2">
      <c r="A130" s="43">
        <v>8080</v>
      </c>
      <c r="B130" s="43" t="s">
        <v>124</v>
      </c>
      <c r="C130" s="43"/>
      <c r="D130" s="43"/>
      <c r="E130" s="45">
        <v>45808</v>
      </c>
      <c r="F130" s="46">
        <v>6950</v>
      </c>
      <c r="G130" s="46">
        <v>0</v>
      </c>
      <c r="H130" s="47">
        <f t="shared" si="4"/>
        <v>45808</v>
      </c>
      <c r="I130" s="47" t="str">
        <f t="shared" si="5"/>
        <v>Q2</v>
      </c>
      <c r="J130" s="37" t="b">
        <f ca="1">IF(A130="","",COUNTIF('Consolidated Income Statement_Y'!$C$7:$V$7,D130)&gt;0)</f>
        <v>0</v>
      </c>
      <c r="K130" s="38">
        <f t="shared" si="6"/>
        <v>6950</v>
      </c>
      <c r="L130" s="37" t="str">
        <f>IFERROR(VLOOKUP($A130,Account_Mapping!$A:$C,3,0),"")</f>
        <v>General &amp; Administrative</v>
      </c>
      <c r="M130" s="37" t="str">
        <f>IFERROR(VLOOKUP($A130,Account_Mapping!$A:$C,4,0),"")</f>
        <v/>
      </c>
    </row>
    <row r="131" spans="1:15" x14ac:dyDescent="0.2">
      <c r="A131" s="43">
        <v>8090</v>
      </c>
      <c r="B131" s="43" t="s">
        <v>125</v>
      </c>
      <c r="C131" s="43"/>
      <c r="D131" s="43"/>
      <c r="E131" s="45">
        <v>45808</v>
      </c>
      <c r="F131" s="46">
        <v>7950</v>
      </c>
      <c r="G131" s="46">
        <v>0</v>
      </c>
      <c r="H131" s="47">
        <f t="shared" si="4"/>
        <v>45808</v>
      </c>
      <c r="I131" s="47" t="str">
        <f t="shared" si="5"/>
        <v>Q2</v>
      </c>
      <c r="J131" s="37" t="b">
        <f ca="1">IF(A131="","",COUNTIF('Consolidated Income Statement_Y'!$C$7:$V$7,D131)&gt;0)</f>
        <v>0</v>
      </c>
      <c r="K131" s="38">
        <f t="shared" si="6"/>
        <v>7950</v>
      </c>
      <c r="L131" s="37" t="str">
        <f>IFERROR(VLOOKUP($A131,Account_Mapping!$A:$C,3,0),"")</f>
        <v>General &amp; Administrative</v>
      </c>
      <c r="M131" s="37" t="str">
        <f>IFERROR(VLOOKUP($A131,Account_Mapping!$A:$C,4,0),"")</f>
        <v/>
      </c>
    </row>
    <row r="132" spans="1:15" x14ac:dyDescent="0.2">
      <c r="A132" s="43">
        <v>8099</v>
      </c>
      <c r="B132" s="43" t="s">
        <v>129</v>
      </c>
      <c r="C132" s="43"/>
      <c r="D132" s="43" t="s">
        <v>131</v>
      </c>
      <c r="E132" s="45">
        <v>45808</v>
      </c>
      <c r="F132" s="46">
        <v>2255</v>
      </c>
      <c r="G132" s="46"/>
      <c r="H132" s="47">
        <f t="shared" si="4"/>
        <v>45808</v>
      </c>
      <c r="I132" s="47" t="str">
        <f t="shared" si="5"/>
        <v>Q2</v>
      </c>
      <c r="J132" s="37" t="b">
        <f ca="1">IF(A132="","",COUNTIF('Consolidated Income Statement_Y'!$C$7:$V$7,D132)&gt;0)</f>
        <v>1</v>
      </c>
      <c r="K132" s="38">
        <f t="shared" si="6"/>
        <v>2255</v>
      </c>
      <c r="L132" s="37" t="str">
        <f>IFERROR(VLOOKUP($A132,Account_Mapping!$A:$C,3,0),"")</f>
        <v>General &amp; Administrative</v>
      </c>
      <c r="N132" s="149"/>
      <c r="O132" s="149"/>
    </row>
    <row r="133" spans="1:15" x14ac:dyDescent="0.2">
      <c r="A133" s="43">
        <v>9000</v>
      </c>
      <c r="B133" s="43" t="s">
        <v>126</v>
      </c>
      <c r="C133" s="43"/>
      <c r="D133" s="43"/>
      <c r="E133" s="45">
        <v>45808</v>
      </c>
      <c r="F133" s="46">
        <v>1400</v>
      </c>
      <c r="G133" s="46">
        <v>0</v>
      </c>
      <c r="H133" s="47">
        <f t="shared" si="4"/>
        <v>45808</v>
      </c>
      <c r="I133" s="47" t="str">
        <f t="shared" si="5"/>
        <v>Q2</v>
      </c>
      <c r="J133" s="37" t="b">
        <f ca="1">IF(A133="","",COUNTIF('Consolidated Income Statement_Y'!$C$7:$V$7,D133)&gt;0)</f>
        <v>0</v>
      </c>
      <c r="K133" s="38">
        <f t="shared" si="6"/>
        <v>1400</v>
      </c>
      <c r="L133" s="37" t="str">
        <f>IFERROR(VLOOKUP($A133,Account_Mapping!$A:$C,3,0),"")</f>
        <v>Other Expenses, net</v>
      </c>
      <c r="M133" s="37" t="str">
        <f>IFERROR(VLOOKUP($A133,Account_Mapping!$A:$C,4,0),"")</f>
        <v/>
      </c>
    </row>
    <row r="134" spans="1:15" x14ac:dyDescent="0.2">
      <c r="A134" s="43">
        <v>9010</v>
      </c>
      <c r="B134" s="43" t="s">
        <v>127</v>
      </c>
      <c r="C134" s="43"/>
      <c r="D134" s="43"/>
      <c r="E134" s="45">
        <v>45808</v>
      </c>
      <c r="F134" s="46">
        <v>0</v>
      </c>
      <c r="G134" s="46">
        <v>5630</v>
      </c>
      <c r="H134" s="47">
        <f t="shared" si="4"/>
        <v>45808</v>
      </c>
      <c r="I134" s="47" t="str">
        <f t="shared" si="5"/>
        <v>Q2</v>
      </c>
      <c r="J134" s="37" t="b">
        <f ca="1">IF(A134="","",COUNTIF('Consolidated Income Statement_Y'!$C$7:$V$7,D134)&gt;0)</f>
        <v>0</v>
      </c>
      <c r="K134" s="38">
        <f t="shared" si="6"/>
        <v>-5630</v>
      </c>
      <c r="L134" s="37" t="str">
        <f>IFERROR(VLOOKUP($A134,Account_Mapping!$A:$C,3,0),"")</f>
        <v>Other Expenses, net</v>
      </c>
      <c r="M134" s="37" t="str">
        <f>IFERROR(VLOOKUP($A134,Account_Mapping!$A:$C,4,0),"")</f>
        <v/>
      </c>
    </row>
    <row r="135" spans="1:15" x14ac:dyDescent="0.2">
      <c r="A135" s="43">
        <v>9900</v>
      </c>
      <c r="B135" s="43" t="s">
        <v>128</v>
      </c>
      <c r="C135" s="43"/>
      <c r="D135" s="43"/>
      <c r="E135" s="45">
        <v>45808</v>
      </c>
      <c r="F135" s="46">
        <v>560</v>
      </c>
      <c r="G135" s="46">
        <v>0</v>
      </c>
      <c r="H135" s="47">
        <f t="shared" ref="H135:H198" si="10">IF(E135="","",EOMONTH(E135,0))</f>
        <v>45808</v>
      </c>
      <c r="I135" s="47" t="str">
        <f t="shared" ref="I135:I198" si="11">IF(H135="","","Q"&amp;ROUNDUP(MONTH(H135)/3,0))</f>
        <v>Q2</v>
      </c>
      <c r="J135" s="37" t="b">
        <f ca="1">IF(A135="","",COUNTIF('Consolidated Income Statement_Y'!$C$7:$V$7,D135)&gt;0)</f>
        <v>0</v>
      </c>
      <c r="K135" s="38">
        <f t="shared" ref="K135:K198" si="12">F135-G135</f>
        <v>560</v>
      </c>
      <c r="L135" s="37" t="str">
        <f>IFERROR(VLOOKUP($A135,Account_Mapping!$A:$C,3,0),"")</f>
        <v>Provision for Income Taxes</v>
      </c>
      <c r="M135" s="37" t="str">
        <f>IFERROR(VLOOKUP($A135,Account_Mapping!$A:$C,4,0),"")</f>
        <v/>
      </c>
    </row>
    <row r="136" spans="1:15" x14ac:dyDescent="0.2">
      <c r="A136" s="43"/>
      <c r="B136" s="43"/>
      <c r="C136" s="43"/>
      <c r="D136" s="43"/>
      <c r="E136" s="45"/>
      <c r="F136" s="46"/>
      <c r="G136" s="46"/>
      <c r="H136" s="47" t="str">
        <f t="shared" si="10"/>
        <v/>
      </c>
      <c r="I136" s="47" t="str">
        <f t="shared" si="11"/>
        <v/>
      </c>
      <c r="J136" s="37" t="str">
        <f>IF(A136="","",COUNTIF('Consolidated Income Statement_Y'!$C$7:$V$7,D136)&gt;0)</f>
        <v/>
      </c>
      <c r="K136" s="38">
        <f t="shared" si="12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5" x14ac:dyDescent="0.2">
      <c r="A137" s="43"/>
      <c r="B137" s="43"/>
      <c r="C137" s="43"/>
      <c r="D137" s="43"/>
      <c r="E137" s="45"/>
      <c r="F137" s="46"/>
      <c r="G137" s="46"/>
      <c r="H137" s="47" t="str">
        <f t="shared" si="10"/>
        <v/>
      </c>
      <c r="I137" s="47" t="str">
        <f t="shared" si="11"/>
        <v/>
      </c>
      <c r="J137" s="37" t="str">
        <f>IF(A137="","",COUNTIF('Consolidated Income Statement_Y'!$C$7:$V$7,D137)&gt;0)</f>
        <v/>
      </c>
      <c r="K137" s="38">
        <f t="shared" si="12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5" x14ac:dyDescent="0.2">
      <c r="A138" s="43"/>
      <c r="B138" s="43"/>
      <c r="C138" s="43"/>
      <c r="D138" s="43"/>
      <c r="E138" s="45"/>
      <c r="F138" s="46"/>
      <c r="G138" s="46"/>
      <c r="H138" s="47" t="str">
        <f t="shared" si="10"/>
        <v/>
      </c>
      <c r="I138" s="47" t="str">
        <f t="shared" si="11"/>
        <v/>
      </c>
      <c r="J138" s="37" t="str">
        <f>IF(A138="","",COUNTIF('Consolidated Income Statement_Y'!$C$7:$V$7,D138)&gt;0)</f>
        <v/>
      </c>
      <c r="K138" s="38">
        <f t="shared" si="12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5" x14ac:dyDescent="0.2">
      <c r="A139" s="43"/>
      <c r="B139" s="43"/>
      <c r="C139" s="43"/>
      <c r="D139" s="43"/>
      <c r="E139" s="45"/>
      <c r="F139" s="46"/>
      <c r="G139" s="46"/>
      <c r="H139" s="47" t="str">
        <f t="shared" si="10"/>
        <v/>
      </c>
      <c r="I139" s="47" t="str">
        <f t="shared" si="11"/>
        <v/>
      </c>
      <c r="J139" s="37" t="str">
        <f>IF(A139="","",COUNTIF('Consolidated Income Statement_Y'!$C$7:$V$7,D139)&gt;0)</f>
        <v/>
      </c>
      <c r="K139" s="38">
        <f t="shared" si="12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5" x14ac:dyDescent="0.2">
      <c r="A140" s="43"/>
      <c r="B140" s="43"/>
      <c r="C140" s="43"/>
      <c r="D140" s="43"/>
      <c r="E140" s="45"/>
      <c r="F140" s="46"/>
      <c r="G140" s="46"/>
      <c r="H140" s="47" t="str">
        <f t="shared" si="10"/>
        <v/>
      </c>
      <c r="I140" s="47" t="str">
        <f t="shared" si="11"/>
        <v/>
      </c>
      <c r="J140" s="37" t="str">
        <f>IF(A140="","",COUNTIF('Consolidated Income Statement_Y'!$C$7:$V$7,D140)&gt;0)</f>
        <v/>
      </c>
      <c r="K140" s="38">
        <f t="shared" si="12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5" x14ac:dyDescent="0.2">
      <c r="A141" s="43"/>
      <c r="B141" s="43"/>
      <c r="C141" s="43"/>
      <c r="D141" s="43"/>
      <c r="E141" s="45"/>
      <c r="F141" s="46"/>
      <c r="G141" s="46"/>
      <c r="H141" s="47" t="str">
        <f t="shared" si="10"/>
        <v/>
      </c>
      <c r="I141" s="47" t="str">
        <f t="shared" si="11"/>
        <v/>
      </c>
      <c r="J141" s="37" t="str">
        <f>IF(A141="","",COUNTIF('Consolidated Income Statement_Y'!$C$7:$V$7,D141)&gt;0)</f>
        <v/>
      </c>
      <c r="K141" s="38">
        <f t="shared" si="12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5" x14ac:dyDescent="0.2">
      <c r="A142" s="43"/>
      <c r="B142" s="43"/>
      <c r="C142" s="43"/>
      <c r="D142" s="43"/>
      <c r="E142" s="45"/>
      <c r="F142" s="46"/>
      <c r="G142" s="46"/>
      <c r="H142" s="47" t="str">
        <f t="shared" si="10"/>
        <v/>
      </c>
      <c r="I142" s="47" t="str">
        <f t="shared" si="11"/>
        <v/>
      </c>
      <c r="J142" s="37" t="str">
        <f>IF(A142="","",COUNTIF('Consolidated Income Statement_Y'!$C$7:$V$7,D142)&gt;0)</f>
        <v/>
      </c>
      <c r="K142" s="38">
        <f t="shared" si="12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5" x14ac:dyDescent="0.2">
      <c r="A143" s="43"/>
      <c r="B143" s="43"/>
      <c r="C143" s="43"/>
      <c r="D143" s="43"/>
      <c r="E143" s="45"/>
      <c r="F143" s="46"/>
      <c r="G143" s="46"/>
      <c r="H143" s="47" t="str">
        <f t="shared" si="10"/>
        <v/>
      </c>
      <c r="I143" s="47" t="str">
        <f t="shared" si="11"/>
        <v/>
      </c>
      <c r="J143" s="37" t="str">
        <f>IF(A143="","",COUNTIF('Consolidated Income Statement_Y'!$C$7:$V$7,D143)&gt;0)</f>
        <v/>
      </c>
      <c r="K143" s="38">
        <f t="shared" si="12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5" x14ac:dyDescent="0.2">
      <c r="A144" s="43"/>
      <c r="B144" s="43"/>
      <c r="C144" s="43"/>
      <c r="D144" s="43"/>
      <c r="E144" s="45"/>
      <c r="F144" s="46"/>
      <c r="G144" s="46"/>
      <c r="H144" s="47" t="str">
        <f t="shared" si="10"/>
        <v/>
      </c>
      <c r="I144" s="47" t="str">
        <f t="shared" si="11"/>
        <v/>
      </c>
      <c r="J144" s="37" t="str">
        <f>IF(A144="","",COUNTIF('Consolidated Income Statement_Y'!$C$7:$V$7,D144)&gt;0)</f>
        <v/>
      </c>
      <c r="K144" s="38">
        <f t="shared" si="12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10"/>
        <v/>
      </c>
      <c r="I145" s="47" t="str">
        <f t="shared" si="11"/>
        <v/>
      </c>
      <c r="J145" s="37" t="str">
        <f>IF(A145="","",COUNTIF('Consolidated Income Statement_Y'!$C$7:$V$7,D145)&gt;0)</f>
        <v/>
      </c>
      <c r="K145" s="38">
        <f t="shared" si="12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10"/>
        <v/>
      </c>
      <c r="I146" s="47" t="str">
        <f t="shared" si="11"/>
        <v/>
      </c>
      <c r="J146" s="37" t="str">
        <f>IF(A146="","",COUNTIF('Consolidated Income Statement_Y'!$C$7:$V$7,D146)&gt;0)</f>
        <v/>
      </c>
      <c r="K146" s="38">
        <f t="shared" si="12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10"/>
        <v/>
      </c>
      <c r="I147" s="47" t="str">
        <f t="shared" si="11"/>
        <v/>
      </c>
      <c r="J147" s="37" t="str">
        <f>IF(A147="","",COUNTIF('Consolidated Income Statement_Y'!$C$7:$V$7,D147)&gt;0)</f>
        <v/>
      </c>
      <c r="K147" s="38">
        <f t="shared" si="12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10"/>
        <v/>
      </c>
      <c r="I148" s="47" t="str">
        <f t="shared" si="11"/>
        <v/>
      </c>
      <c r="J148" s="37" t="str">
        <f>IF(A148="","",COUNTIF('Consolidated Income Statement_Y'!$C$7:$V$7,D148)&gt;0)</f>
        <v/>
      </c>
      <c r="K148" s="38">
        <f t="shared" si="12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10"/>
        <v/>
      </c>
      <c r="I149" s="47" t="str">
        <f t="shared" si="11"/>
        <v/>
      </c>
      <c r="J149" s="37" t="str">
        <f>IF(A149="","",COUNTIF('Consolidated Income Statement_Y'!$C$7:$V$7,D149)&gt;0)</f>
        <v/>
      </c>
      <c r="K149" s="38">
        <f t="shared" si="12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10"/>
        <v/>
      </c>
      <c r="I150" s="47" t="str">
        <f t="shared" si="11"/>
        <v/>
      </c>
      <c r="J150" s="37" t="str">
        <f>IF(A150="","",COUNTIF('Consolidated Income Statement_Y'!$C$7:$V$7,D150)&gt;0)</f>
        <v/>
      </c>
      <c r="K150" s="38">
        <f t="shared" si="12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10"/>
        <v/>
      </c>
      <c r="I151" s="47" t="str">
        <f t="shared" si="11"/>
        <v/>
      </c>
      <c r="J151" s="37" t="str">
        <f>IF(A151="","",COUNTIF('Consolidated Income Statement_Y'!$C$7:$V$7,D151)&gt;0)</f>
        <v/>
      </c>
      <c r="K151" s="38">
        <f t="shared" si="12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10"/>
        <v/>
      </c>
      <c r="I152" s="47" t="str">
        <f t="shared" si="11"/>
        <v/>
      </c>
      <c r="J152" s="37" t="str">
        <f>IF(A152="","",COUNTIF('Consolidated Income Statement_Y'!$C$7:$V$7,D152)&gt;0)</f>
        <v/>
      </c>
      <c r="K152" s="38">
        <f t="shared" si="12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10"/>
        <v/>
      </c>
      <c r="I153" s="47" t="str">
        <f t="shared" si="11"/>
        <v/>
      </c>
      <c r="J153" s="37" t="str">
        <f>IF(A153="","",COUNTIF('Consolidated Income Statement_Y'!$C$7:$V$7,D153)&gt;0)</f>
        <v/>
      </c>
      <c r="K153" s="38">
        <f t="shared" si="12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10"/>
        <v/>
      </c>
      <c r="I154" s="47" t="str">
        <f t="shared" si="11"/>
        <v/>
      </c>
      <c r="J154" s="37" t="str">
        <f>IF(A154="","",COUNTIF('Consolidated Income Statement_Y'!$C$7:$V$7,D154)&gt;0)</f>
        <v/>
      </c>
      <c r="K154" s="38">
        <f t="shared" si="12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10"/>
        <v/>
      </c>
      <c r="I155" s="47" t="str">
        <f t="shared" si="11"/>
        <v/>
      </c>
      <c r="J155" s="37" t="str">
        <f>IF(A155="","",COUNTIF('Consolidated Income Statement_Y'!$C$7:$V$7,D155)&gt;0)</f>
        <v/>
      </c>
      <c r="K155" s="38">
        <f t="shared" si="12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10"/>
        <v/>
      </c>
      <c r="I156" s="47" t="str">
        <f t="shared" si="11"/>
        <v/>
      </c>
      <c r="J156" s="37" t="str">
        <f>IF(A156="","",COUNTIF('Consolidated Income Statement_Y'!$C$7:$V$7,D156)&gt;0)</f>
        <v/>
      </c>
      <c r="K156" s="38">
        <f t="shared" si="12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10"/>
        <v/>
      </c>
      <c r="I157" s="47" t="str">
        <f t="shared" si="11"/>
        <v/>
      </c>
      <c r="J157" s="37" t="str">
        <f>IF(A157="","",COUNTIF('Consolidated Income Statement_Y'!$C$7:$V$7,D157)&gt;0)</f>
        <v/>
      </c>
      <c r="K157" s="38">
        <f t="shared" si="12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10"/>
        <v/>
      </c>
      <c r="I158" s="47" t="str">
        <f t="shared" si="11"/>
        <v/>
      </c>
      <c r="J158" s="37" t="str">
        <f>IF(A158="","",COUNTIF('Consolidated Income Statement_Y'!$C$7:$V$7,D158)&gt;0)</f>
        <v/>
      </c>
      <c r="K158" s="38">
        <f t="shared" si="12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10"/>
        <v/>
      </c>
      <c r="I159" s="47" t="str">
        <f t="shared" si="11"/>
        <v/>
      </c>
      <c r="J159" s="37" t="str">
        <f>IF(A159="","",COUNTIF('Consolidated Income Statement_Y'!$C$7:$V$7,D159)&gt;0)</f>
        <v/>
      </c>
      <c r="K159" s="38">
        <f t="shared" si="12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10"/>
        <v/>
      </c>
      <c r="I160" s="47" t="str">
        <f t="shared" si="11"/>
        <v/>
      </c>
      <c r="J160" s="37" t="str">
        <f>IF(A160="","",COUNTIF('Consolidated Income Statement_Y'!$C$7:$V$7,D160)&gt;0)</f>
        <v/>
      </c>
      <c r="K160" s="38">
        <f t="shared" si="12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10"/>
        <v/>
      </c>
      <c r="I161" s="47" t="str">
        <f t="shared" si="11"/>
        <v/>
      </c>
      <c r="J161" s="37" t="str">
        <f>IF(A161="","",COUNTIF('Consolidated Income Statement_Y'!$C$7:$V$7,D161)&gt;0)</f>
        <v/>
      </c>
      <c r="K161" s="38">
        <f t="shared" si="12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10"/>
        <v/>
      </c>
      <c r="I162" s="47" t="str">
        <f t="shared" si="11"/>
        <v/>
      </c>
      <c r="J162" s="37" t="str">
        <f>IF(A162="","",COUNTIF('Consolidated Income Statement_Y'!$C$7:$V$7,D162)&gt;0)</f>
        <v/>
      </c>
      <c r="K162" s="38">
        <f t="shared" si="12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10"/>
        <v/>
      </c>
      <c r="I163" s="47" t="str">
        <f t="shared" si="11"/>
        <v/>
      </c>
      <c r="J163" s="37" t="str">
        <f>IF(A163="","",COUNTIF('Consolidated Income Statement_Y'!$C$7:$V$7,D163)&gt;0)</f>
        <v/>
      </c>
      <c r="K163" s="38">
        <f t="shared" si="12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10"/>
        <v/>
      </c>
      <c r="I164" s="47" t="str">
        <f t="shared" si="11"/>
        <v/>
      </c>
      <c r="J164" s="37" t="str">
        <f>IF(A164="","",COUNTIF('Consolidated Income Statement_Y'!$C$7:$V$7,D164)&gt;0)</f>
        <v/>
      </c>
      <c r="K164" s="38">
        <f t="shared" si="12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10"/>
        <v/>
      </c>
      <c r="I165" s="47" t="str">
        <f t="shared" si="11"/>
        <v/>
      </c>
      <c r="J165" s="37" t="str">
        <f>IF(A165="","",COUNTIF('Consolidated Income Statement_Y'!$C$7:$V$7,D165)&gt;0)</f>
        <v/>
      </c>
      <c r="K165" s="38">
        <f t="shared" si="12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10"/>
        <v/>
      </c>
      <c r="I166" s="47" t="str">
        <f t="shared" si="11"/>
        <v/>
      </c>
      <c r="J166" s="37" t="str">
        <f>IF(A166="","",COUNTIF('Consolidated Income Statement_Y'!$C$7:$V$7,D166)&gt;0)</f>
        <v/>
      </c>
      <c r="K166" s="38">
        <f t="shared" si="12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10"/>
        <v/>
      </c>
      <c r="I167" s="47" t="str">
        <f t="shared" si="11"/>
        <v/>
      </c>
      <c r="J167" s="37" t="str">
        <f>IF(A167="","",COUNTIF('Consolidated Income Statement_Y'!$C$7:$V$7,D167)&gt;0)</f>
        <v/>
      </c>
      <c r="K167" s="38">
        <f t="shared" si="12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10"/>
        <v/>
      </c>
      <c r="I168" s="47" t="str">
        <f t="shared" si="11"/>
        <v/>
      </c>
      <c r="J168" s="37" t="str">
        <f>IF(A168="","",COUNTIF('Consolidated Income Statement_Y'!$C$7:$V$7,D168)&gt;0)</f>
        <v/>
      </c>
      <c r="K168" s="38">
        <f t="shared" si="12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10"/>
        <v/>
      </c>
      <c r="I169" s="47" t="str">
        <f t="shared" si="11"/>
        <v/>
      </c>
      <c r="J169" s="37" t="str">
        <f>IF(A169="","",COUNTIF('Consolidated Income Statement_Y'!$C$7:$V$7,D169)&gt;0)</f>
        <v/>
      </c>
      <c r="K169" s="38">
        <f t="shared" si="12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10"/>
        <v/>
      </c>
      <c r="I170" s="47" t="str">
        <f t="shared" si="11"/>
        <v/>
      </c>
      <c r="J170" s="37" t="str">
        <f>IF(A170="","",COUNTIF('Consolidated Income Statement_Y'!$C$7:$V$7,D170)&gt;0)</f>
        <v/>
      </c>
      <c r="K170" s="38">
        <f t="shared" si="12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10"/>
        <v/>
      </c>
      <c r="I171" s="47" t="str">
        <f t="shared" si="11"/>
        <v/>
      </c>
      <c r="J171" s="37" t="str">
        <f>IF(A171="","",COUNTIF('Consolidated Income Statement_Y'!$C$7:$V$7,D171)&gt;0)</f>
        <v/>
      </c>
      <c r="K171" s="38">
        <f t="shared" si="12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10"/>
        <v/>
      </c>
      <c r="I172" s="47" t="str">
        <f t="shared" si="11"/>
        <v/>
      </c>
      <c r="J172" s="37" t="str">
        <f>IF(A172="","",COUNTIF('Consolidated Income Statement_Y'!$C$7:$V$7,D172)&gt;0)</f>
        <v/>
      </c>
      <c r="K172" s="38">
        <f t="shared" si="12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10"/>
        <v/>
      </c>
      <c r="I173" s="47" t="str">
        <f t="shared" si="11"/>
        <v/>
      </c>
      <c r="J173" s="37" t="str">
        <f>IF(A173="","",COUNTIF('Consolidated Income Statement_Y'!$C$7:$V$7,D173)&gt;0)</f>
        <v/>
      </c>
      <c r="K173" s="38">
        <f t="shared" si="12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10"/>
        <v/>
      </c>
      <c r="I174" s="47" t="str">
        <f t="shared" si="11"/>
        <v/>
      </c>
      <c r="J174" s="37" t="str">
        <f>IF(A174="","",COUNTIF('Consolidated Income Statement_Y'!$C$7:$V$7,D174)&gt;0)</f>
        <v/>
      </c>
      <c r="K174" s="38">
        <f t="shared" si="12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10"/>
        <v/>
      </c>
      <c r="I175" s="47" t="str">
        <f t="shared" si="11"/>
        <v/>
      </c>
      <c r="J175" s="37" t="str">
        <f>IF(A175="","",COUNTIF('Consolidated Income Statement_Y'!$C$7:$V$7,D175)&gt;0)</f>
        <v/>
      </c>
      <c r="K175" s="38">
        <f t="shared" si="12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10"/>
        <v/>
      </c>
      <c r="I176" s="47" t="str">
        <f t="shared" si="11"/>
        <v/>
      </c>
      <c r="J176" s="37" t="str">
        <f>IF(A176="","",COUNTIF('Consolidated Income Statement_Y'!$C$7:$V$7,D176)&gt;0)</f>
        <v/>
      </c>
      <c r="K176" s="38">
        <f t="shared" si="12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10"/>
        <v/>
      </c>
      <c r="I177" s="47" t="str">
        <f t="shared" si="11"/>
        <v/>
      </c>
      <c r="J177" s="37" t="str">
        <f>IF(A177="","",COUNTIF('Consolidated Income Statement_Y'!$C$7:$V$7,D177)&gt;0)</f>
        <v/>
      </c>
      <c r="K177" s="38">
        <f t="shared" si="12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10"/>
        <v/>
      </c>
      <c r="I178" s="47" t="str">
        <f t="shared" si="11"/>
        <v/>
      </c>
      <c r="J178" s="37" t="str">
        <f>IF(A178="","",COUNTIF('Consolidated Income Statement_Y'!$C$7:$V$7,D178)&gt;0)</f>
        <v/>
      </c>
      <c r="K178" s="38">
        <f t="shared" si="12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10"/>
        <v/>
      </c>
      <c r="I179" s="47" t="str">
        <f t="shared" si="11"/>
        <v/>
      </c>
      <c r="J179" s="37" t="str">
        <f>IF(A179="","",COUNTIF('Consolidated Income Statement_Y'!$C$7:$V$7,D179)&gt;0)</f>
        <v/>
      </c>
      <c r="K179" s="38">
        <f t="shared" si="12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10"/>
        <v/>
      </c>
      <c r="I180" s="47" t="str">
        <f t="shared" si="11"/>
        <v/>
      </c>
      <c r="J180" s="37" t="str">
        <f>IF(A180="","",COUNTIF('Consolidated Income Statement_Y'!$C$7:$V$7,D180)&gt;0)</f>
        <v/>
      </c>
      <c r="K180" s="38">
        <f t="shared" si="12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10"/>
        <v/>
      </c>
      <c r="I181" s="47" t="str">
        <f t="shared" si="11"/>
        <v/>
      </c>
      <c r="J181" s="37" t="str">
        <f>IF(A181="","",COUNTIF('Consolidated Income Statement_Y'!$C$7:$V$7,D181)&gt;0)</f>
        <v/>
      </c>
      <c r="K181" s="38">
        <f t="shared" si="12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10"/>
        <v/>
      </c>
      <c r="I182" s="47" t="str">
        <f t="shared" si="11"/>
        <v/>
      </c>
      <c r="J182" s="37" t="str">
        <f>IF(A182="","",COUNTIF('Consolidated Income Statement_Y'!$C$7:$V$7,D182)&gt;0)</f>
        <v/>
      </c>
      <c r="K182" s="38">
        <f t="shared" si="12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10"/>
        <v/>
      </c>
      <c r="I183" s="47" t="str">
        <f t="shared" si="11"/>
        <v/>
      </c>
      <c r="J183" s="37" t="str">
        <f>IF(A183="","",COUNTIF('Consolidated Income Statement_Y'!$C$7:$V$7,D183)&gt;0)</f>
        <v/>
      </c>
      <c r="K183" s="38">
        <f t="shared" si="12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10"/>
        <v/>
      </c>
      <c r="I184" s="47" t="str">
        <f t="shared" si="11"/>
        <v/>
      </c>
      <c r="J184" s="37" t="str">
        <f>IF(A184="","",COUNTIF('Consolidated Income Statement_Y'!$C$7:$V$7,D184)&gt;0)</f>
        <v/>
      </c>
      <c r="K184" s="38">
        <f t="shared" si="12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10"/>
        <v/>
      </c>
      <c r="I185" s="47" t="str">
        <f t="shared" si="11"/>
        <v/>
      </c>
      <c r="J185" s="37" t="str">
        <f>IF(A185="","",COUNTIF('Consolidated Income Statement_Y'!$C$7:$V$7,D185)&gt;0)</f>
        <v/>
      </c>
      <c r="K185" s="38">
        <f t="shared" si="12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10"/>
        <v/>
      </c>
      <c r="I186" s="47" t="str">
        <f t="shared" si="11"/>
        <v/>
      </c>
      <c r="J186" s="37" t="str">
        <f>IF(A186="","",COUNTIF('Consolidated Income Statement_Y'!$C$7:$V$7,D186)&gt;0)</f>
        <v/>
      </c>
      <c r="K186" s="38">
        <f t="shared" si="12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10"/>
        <v/>
      </c>
      <c r="I187" s="47" t="str">
        <f t="shared" si="11"/>
        <v/>
      </c>
      <c r="J187" s="37" t="str">
        <f>IF(A187="","",COUNTIF('Consolidated Income Statement_Y'!$C$7:$V$7,D187)&gt;0)</f>
        <v/>
      </c>
      <c r="K187" s="38">
        <f t="shared" si="12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10"/>
        <v/>
      </c>
      <c r="I188" s="47" t="str">
        <f t="shared" si="11"/>
        <v/>
      </c>
      <c r="J188" s="37" t="str">
        <f>IF(A188="","",COUNTIF('Consolidated Income Statement_Y'!$C$7:$V$7,D188)&gt;0)</f>
        <v/>
      </c>
      <c r="K188" s="38">
        <f t="shared" si="12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10"/>
        <v/>
      </c>
      <c r="I189" s="47" t="str">
        <f t="shared" si="11"/>
        <v/>
      </c>
      <c r="J189" s="37" t="str">
        <f>IF(A189="","",COUNTIF('Consolidated Income Statement_Y'!$C$7:$V$7,D189)&gt;0)</f>
        <v/>
      </c>
      <c r="K189" s="38">
        <f t="shared" si="12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10"/>
        <v/>
      </c>
      <c r="I190" s="47" t="str">
        <f t="shared" si="11"/>
        <v/>
      </c>
      <c r="J190" s="37" t="str">
        <f>IF(A190="","",COUNTIF('Consolidated Income Statement_Y'!$C$7:$V$7,D190)&gt;0)</f>
        <v/>
      </c>
      <c r="K190" s="38">
        <f t="shared" si="12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10"/>
        <v/>
      </c>
      <c r="I191" s="47" t="str">
        <f t="shared" si="11"/>
        <v/>
      </c>
      <c r="J191" s="37" t="str">
        <f>IF(A191="","",COUNTIF('Consolidated Income Statement_Y'!$C$7:$V$7,D191)&gt;0)</f>
        <v/>
      </c>
      <c r="K191" s="38">
        <f t="shared" si="12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10"/>
        <v/>
      </c>
      <c r="I192" s="47" t="str">
        <f t="shared" si="11"/>
        <v/>
      </c>
      <c r="J192" s="37" t="str">
        <f>IF(A192="","",COUNTIF('Consolidated Income Statement_Y'!$C$7:$V$7,D192)&gt;0)</f>
        <v/>
      </c>
      <c r="K192" s="38">
        <f t="shared" si="12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10"/>
        <v/>
      </c>
      <c r="I193" s="47" t="str">
        <f t="shared" si="11"/>
        <v/>
      </c>
      <c r="J193" s="37" t="str">
        <f>IF(A193="","",COUNTIF('Consolidated Income Statement_Y'!$C$7:$V$7,D193)&gt;0)</f>
        <v/>
      </c>
      <c r="K193" s="38">
        <f t="shared" si="12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10"/>
        <v/>
      </c>
      <c r="I194" s="47" t="str">
        <f t="shared" si="11"/>
        <v/>
      </c>
      <c r="J194" s="37" t="str">
        <f>IF(A194="","",COUNTIF('Consolidated Income Statement_Y'!$C$7:$V$7,D194)&gt;0)</f>
        <v/>
      </c>
      <c r="K194" s="38">
        <f t="shared" si="12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si="10"/>
        <v/>
      </c>
      <c r="I195" s="47" t="str">
        <f t="shared" si="11"/>
        <v/>
      </c>
      <c r="J195" s="37" t="str">
        <f>IF(A195="","",COUNTIF('Consolidated Income Statement_Y'!$C$7:$V$7,D195)&gt;0)</f>
        <v/>
      </c>
      <c r="K195" s="38">
        <f t="shared" si="12"/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10"/>
        <v/>
      </c>
      <c r="I196" s="47" t="str">
        <f t="shared" si="11"/>
        <v/>
      </c>
      <c r="J196" s="37" t="str">
        <f>IF(A196="","",COUNTIF('Consolidated Income Statement_Y'!$C$7:$V$7,D196)&gt;0)</f>
        <v/>
      </c>
      <c r="K196" s="38">
        <f t="shared" si="12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10"/>
        <v/>
      </c>
      <c r="I197" s="47" t="str">
        <f t="shared" si="11"/>
        <v/>
      </c>
      <c r="J197" s="37" t="str">
        <f>IF(A197="","",COUNTIF('Consolidated Income Statement_Y'!$C$7:$V$7,D197)&gt;0)</f>
        <v/>
      </c>
      <c r="K197" s="38">
        <f t="shared" si="12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10"/>
        <v/>
      </c>
      <c r="I198" s="47" t="str">
        <f t="shared" si="11"/>
        <v/>
      </c>
      <c r="J198" s="37" t="str">
        <f>IF(A198="","",COUNTIF('Consolidated Income Statement_Y'!$C$7:$V$7,D198)&gt;0)</f>
        <v/>
      </c>
      <c r="K198" s="38">
        <f t="shared" si="12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ref="H199:H262" si="13">IF(E199="","",EOMONTH(E199,0))</f>
        <v/>
      </c>
      <c r="I199" s="47" t="str">
        <f t="shared" ref="I199:I262" si="14">IF(H199="","","Q"&amp;ROUNDUP(MONTH(H199)/3,0))</f>
        <v/>
      </c>
      <c r="J199" s="37" t="str">
        <f>IF(A199="","",COUNTIF('Consolidated Income Statement_Y'!$C$7:$V$7,D199)&gt;0)</f>
        <v/>
      </c>
      <c r="K199" s="38">
        <f t="shared" ref="K199:K262" si="15">F199-G199</f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13"/>
        <v/>
      </c>
      <c r="I200" s="47" t="str">
        <f t="shared" si="14"/>
        <v/>
      </c>
      <c r="J200" s="37" t="str">
        <f>IF(A200="","",COUNTIF('Consolidated Income Statement_Y'!$C$7:$V$7,D200)&gt;0)</f>
        <v/>
      </c>
      <c r="K200" s="38">
        <f t="shared" si="15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13"/>
        <v/>
      </c>
      <c r="I201" s="47" t="str">
        <f t="shared" si="14"/>
        <v/>
      </c>
      <c r="J201" s="37" t="str">
        <f>IF(A201="","",COUNTIF('Consolidated Income Statement_Y'!$C$7:$V$7,D201)&gt;0)</f>
        <v/>
      </c>
      <c r="K201" s="38">
        <f t="shared" si="15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13"/>
        <v/>
      </c>
      <c r="I202" s="47" t="str">
        <f t="shared" si="14"/>
        <v/>
      </c>
      <c r="J202" s="37" t="str">
        <f>IF(A202="","",COUNTIF('Consolidated Income Statement_Y'!$C$7:$V$7,D202)&gt;0)</f>
        <v/>
      </c>
      <c r="K202" s="38">
        <f t="shared" si="15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13"/>
        <v/>
      </c>
      <c r="I203" s="47" t="str">
        <f t="shared" si="14"/>
        <v/>
      </c>
      <c r="J203" s="37" t="str">
        <f>IF(A203="","",COUNTIF('Consolidated Income Statement_Y'!$C$7:$V$7,D203)&gt;0)</f>
        <v/>
      </c>
      <c r="K203" s="38">
        <f t="shared" si="15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13"/>
        <v/>
      </c>
      <c r="I204" s="47" t="str">
        <f t="shared" si="14"/>
        <v/>
      </c>
      <c r="J204" s="37" t="str">
        <f>IF(A204="","",COUNTIF('Consolidated Income Statement_Y'!$C$7:$V$7,D204)&gt;0)</f>
        <v/>
      </c>
      <c r="K204" s="38">
        <f t="shared" si="15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13"/>
        <v/>
      </c>
      <c r="I205" s="47" t="str">
        <f t="shared" si="14"/>
        <v/>
      </c>
      <c r="J205" s="37" t="str">
        <f>IF(A205="","",COUNTIF('Consolidated Income Statement_Y'!$C$7:$V$7,D205)&gt;0)</f>
        <v/>
      </c>
      <c r="K205" s="38">
        <f t="shared" si="15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13"/>
        <v/>
      </c>
      <c r="I206" s="47" t="str">
        <f t="shared" si="14"/>
        <v/>
      </c>
      <c r="J206" s="37" t="str">
        <f>IF(A206="","",COUNTIF('Consolidated Income Statement_Y'!$C$7:$V$7,D206)&gt;0)</f>
        <v/>
      </c>
      <c r="K206" s="38">
        <f t="shared" si="15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13"/>
        <v/>
      </c>
      <c r="I207" s="47" t="str">
        <f t="shared" si="14"/>
        <v/>
      </c>
      <c r="J207" s="37" t="str">
        <f>IF(A207="","",COUNTIF('Consolidated Income Statement_Y'!$C$7:$V$7,D207)&gt;0)</f>
        <v/>
      </c>
      <c r="K207" s="38">
        <f t="shared" si="15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13"/>
        <v/>
      </c>
      <c r="I208" s="47" t="str">
        <f t="shared" si="14"/>
        <v/>
      </c>
      <c r="J208" s="37" t="str">
        <f>IF(A208="","",COUNTIF('Consolidated Income Statement_Y'!$C$7:$V$7,D208)&gt;0)</f>
        <v/>
      </c>
      <c r="K208" s="38">
        <f t="shared" si="15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3" x14ac:dyDescent="0.2">
      <c r="A209" s="43"/>
      <c r="B209" s="43"/>
      <c r="C209" s="43"/>
      <c r="D209" s="43"/>
      <c r="E209" s="45"/>
      <c r="F209" s="46"/>
      <c r="G209" s="46"/>
      <c r="H209" s="47" t="str">
        <f t="shared" si="13"/>
        <v/>
      </c>
      <c r="I209" s="47" t="str">
        <f t="shared" si="14"/>
        <v/>
      </c>
      <c r="J209" s="37" t="str">
        <f>IF(A209="","",COUNTIF('Consolidated Income Statement_Y'!$C$7:$V$7,D209)&gt;0)</f>
        <v/>
      </c>
      <c r="K209" s="38">
        <f t="shared" si="15"/>
        <v>0</v>
      </c>
      <c r="L209" s="37" t="str">
        <f>IFERROR(VLOOKUP($A209,Account_Mapping!$A:$C,3,0),"")</f>
        <v/>
      </c>
      <c r="M209" s="37" t="str">
        <f>IFERROR(VLOOKUP($A209,Account_Mapping!$A:$C,4,0),"")</f>
        <v/>
      </c>
    </row>
    <row r="210" spans="1:13" x14ac:dyDescent="0.2">
      <c r="A210" s="43"/>
      <c r="B210" s="43"/>
      <c r="C210" s="43"/>
      <c r="D210" s="43"/>
      <c r="E210" s="45"/>
      <c r="F210" s="46"/>
      <c r="G210" s="46"/>
      <c r="H210" s="47" t="str">
        <f t="shared" si="13"/>
        <v/>
      </c>
      <c r="I210" s="47" t="str">
        <f t="shared" si="14"/>
        <v/>
      </c>
      <c r="J210" s="37" t="str">
        <f>IF(A210="","",COUNTIF('Consolidated Income Statement_Y'!$C$7:$V$7,D210)&gt;0)</f>
        <v/>
      </c>
      <c r="K210" s="38">
        <f t="shared" si="15"/>
        <v>0</v>
      </c>
      <c r="L210" s="37" t="str">
        <f>IFERROR(VLOOKUP($A210,Account_Mapping!$A:$C,3,0),"")</f>
        <v/>
      </c>
      <c r="M210" s="37" t="str">
        <f>IFERROR(VLOOKUP($A210,Account_Mapping!$A:$C,4,0),"")</f>
        <v/>
      </c>
    </row>
    <row r="211" spans="1:13" x14ac:dyDescent="0.2">
      <c r="A211" s="43"/>
      <c r="B211" s="43"/>
      <c r="C211" s="43"/>
      <c r="D211" s="43"/>
      <c r="E211" s="45"/>
      <c r="F211" s="46"/>
      <c r="G211" s="46"/>
      <c r="H211" s="47" t="str">
        <f t="shared" si="13"/>
        <v/>
      </c>
      <c r="I211" s="47" t="str">
        <f t="shared" si="14"/>
        <v/>
      </c>
      <c r="J211" s="37" t="str">
        <f>IF(A211="","",COUNTIF('Consolidated Income Statement_Y'!$C$7:$V$7,D211)&gt;0)</f>
        <v/>
      </c>
      <c r="K211" s="38">
        <f t="shared" si="15"/>
        <v>0</v>
      </c>
      <c r="L211" s="37" t="str">
        <f>IFERROR(VLOOKUP($A211,Account_Mapping!$A:$C,3,0),"")</f>
        <v/>
      </c>
      <c r="M211" s="37" t="str">
        <f>IFERROR(VLOOKUP($A211,Account_Mapping!$A:$C,4,0),"")</f>
        <v/>
      </c>
    </row>
    <row r="212" spans="1:13" x14ac:dyDescent="0.2">
      <c r="A212" s="43"/>
      <c r="B212" s="43"/>
      <c r="C212" s="43"/>
      <c r="D212" s="43"/>
      <c r="E212" s="45"/>
      <c r="F212" s="46"/>
      <c r="G212" s="46"/>
      <c r="H212" s="47" t="str">
        <f t="shared" si="13"/>
        <v/>
      </c>
      <c r="I212" s="47" t="str">
        <f t="shared" si="14"/>
        <v/>
      </c>
      <c r="J212" s="37" t="str">
        <f>IF(A212="","",COUNTIF('Consolidated Income Statement_Y'!$C$7:$V$7,D212)&gt;0)</f>
        <v/>
      </c>
      <c r="K212" s="38">
        <f t="shared" si="15"/>
        <v>0</v>
      </c>
      <c r="L212" s="37" t="str">
        <f>IFERROR(VLOOKUP($A212,Account_Mapping!$A:$C,3,0),"")</f>
        <v/>
      </c>
      <c r="M212" s="37" t="str">
        <f>IFERROR(VLOOKUP($A212,Account_Mapping!$A:$C,4,0),"")</f>
        <v/>
      </c>
    </row>
    <row r="213" spans="1:13" x14ac:dyDescent="0.2">
      <c r="A213" s="43"/>
      <c r="B213" s="43"/>
      <c r="C213" s="43"/>
      <c r="D213" s="43"/>
      <c r="E213" s="45"/>
      <c r="F213" s="46"/>
      <c r="G213" s="46"/>
      <c r="H213" s="47" t="str">
        <f t="shared" si="13"/>
        <v/>
      </c>
      <c r="I213" s="47" t="str">
        <f t="shared" si="14"/>
        <v/>
      </c>
      <c r="J213" s="37" t="str">
        <f>IF(A213="","",COUNTIF('Consolidated Income Statement_Y'!$C$7:$V$7,D213)&gt;0)</f>
        <v/>
      </c>
      <c r="K213" s="38">
        <f t="shared" si="15"/>
        <v>0</v>
      </c>
      <c r="L213" s="37" t="str">
        <f>IFERROR(VLOOKUP($A213,Account_Mapping!$A:$C,3,0),"")</f>
        <v/>
      </c>
    </row>
    <row r="214" spans="1:13" x14ac:dyDescent="0.2">
      <c r="A214" s="43"/>
      <c r="B214" s="43"/>
      <c r="C214" s="43"/>
      <c r="D214" s="43"/>
      <c r="E214" s="45"/>
      <c r="F214" s="46"/>
      <c r="G214" s="46"/>
      <c r="H214" s="47" t="str">
        <f t="shared" si="13"/>
        <v/>
      </c>
      <c r="I214" s="47" t="str">
        <f t="shared" si="14"/>
        <v/>
      </c>
      <c r="J214" s="37" t="str">
        <f>IF(A214="","",COUNTIF('Consolidated Income Statement_Y'!$C$7:$V$7,D214)&gt;0)</f>
        <v/>
      </c>
      <c r="K214" s="38">
        <f t="shared" si="15"/>
        <v>0</v>
      </c>
      <c r="L214" s="37" t="str">
        <f>IFERROR(VLOOKUP($A214,Account_Mapping!$A:$C,3,0),"")</f>
        <v/>
      </c>
    </row>
    <row r="215" spans="1:13" x14ac:dyDescent="0.2">
      <c r="A215" s="43"/>
      <c r="B215" s="43"/>
      <c r="C215" s="43"/>
      <c r="D215" s="43"/>
      <c r="E215" s="45"/>
      <c r="F215" s="46"/>
      <c r="G215" s="46"/>
      <c r="H215" s="47" t="str">
        <f t="shared" si="13"/>
        <v/>
      </c>
      <c r="I215" s="47" t="str">
        <f t="shared" si="14"/>
        <v/>
      </c>
      <c r="J215" s="37" t="str">
        <f>IF(A215="","",COUNTIF('Consolidated Income Statement_Y'!$C$7:$V$7,D215)&gt;0)</f>
        <v/>
      </c>
      <c r="K215" s="38">
        <f t="shared" si="15"/>
        <v>0</v>
      </c>
      <c r="L215" s="37" t="str">
        <f>IFERROR(VLOOKUP($A215,Account_Mapping!$A:$C,3,0),"")</f>
        <v/>
      </c>
    </row>
    <row r="216" spans="1:13" x14ac:dyDescent="0.2">
      <c r="A216" s="43"/>
      <c r="B216" s="43"/>
      <c r="C216" s="43"/>
      <c r="D216" s="43"/>
      <c r="E216" s="45"/>
      <c r="F216" s="46"/>
      <c r="G216" s="46"/>
      <c r="H216" s="47" t="str">
        <f t="shared" si="13"/>
        <v/>
      </c>
      <c r="I216" s="47" t="str">
        <f t="shared" si="14"/>
        <v/>
      </c>
      <c r="J216" s="37" t="str">
        <f>IF(A216="","",COUNTIF('Consolidated Income Statement_Y'!$C$7:$V$7,D216)&gt;0)</f>
        <v/>
      </c>
      <c r="K216" s="38">
        <f t="shared" si="15"/>
        <v>0</v>
      </c>
      <c r="L216" s="37" t="str">
        <f>IFERROR(VLOOKUP($A216,Account_Mapping!$A:$C,3,0),"")</f>
        <v/>
      </c>
    </row>
    <row r="217" spans="1:13" x14ac:dyDescent="0.2">
      <c r="A217" s="43"/>
      <c r="B217" s="43"/>
      <c r="C217" s="43"/>
      <c r="D217" s="43"/>
      <c r="E217" s="45"/>
      <c r="F217" s="46"/>
      <c r="G217" s="46"/>
      <c r="H217" s="47" t="str">
        <f t="shared" si="13"/>
        <v/>
      </c>
      <c r="I217" s="47" t="str">
        <f t="shared" si="14"/>
        <v/>
      </c>
      <c r="J217" s="37" t="str">
        <f>IF(A217="","",COUNTIF('Consolidated Income Statement_Y'!$C$7:$V$7,D217)&gt;0)</f>
        <v/>
      </c>
      <c r="K217" s="38">
        <f t="shared" si="15"/>
        <v>0</v>
      </c>
      <c r="L217" s="37" t="str">
        <f>IFERROR(VLOOKUP($A217,Account_Mapping!$A:$C,3,0),"")</f>
        <v/>
      </c>
    </row>
    <row r="218" spans="1:13" x14ac:dyDescent="0.2">
      <c r="A218" s="43"/>
      <c r="B218" s="43"/>
      <c r="C218" s="43"/>
      <c r="D218" s="43"/>
      <c r="E218" s="45"/>
      <c r="F218" s="46"/>
      <c r="G218" s="46"/>
      <c r="H218" s="47" t="str">
        <f t="shared" si="13"/>
        <v/>
      </c>
      <c r="I218" s="47" t="str">
        <f t="shared" si="14"/>
        <v/>
      </c>
      <c r="J218" s="37" t="str">
        <f>IF(A218="","",COUNTIF('Consolidated Income Statement_Y'!$C$7:$V$7,D218)&gt;0)</f>
        <v/>
      </c>
      <c r="K218" s="38">
        <f t="shared" si="15"/>
        <v>0</v>
      </c>
      <c r="L218" s="37" t="str">
        <f>IFERROR(VLOOKUP($A218,Account_Mapping!$A:$C,3,0),"")</f>
        <v/>
      </c>
    </row>
    <row r="219" spans="1:13" x14ac:dyDescent="0.2">
      <c r="A219" s="43"/>
      <c r="B219" s="43"/>
      <c r="C219" s="43"/>
      <c r="D219" s="43"/>
      <c r="E219" s="45"/>
      <c r="F219" s="46"/>
      <c r="G219" s="46"/>
      <c r="H219" s="47" t="str">
        <f t="shared" si="13"/>
        <v/>
      </c>
      <c r="I219" s="47" t="str">
        <f t="shared" si="14"/>
        <v/>
      </c>
      <c r="J219" s="37" t="str">
        <f>IF(A219="","",COUNTIF('Consolidated Income Statement_Y'!$C$7:$V$7,D219)&gt;0)</f>
        <v/>
      </c>
      <c r="K219" s="38">
        <f t="shared" si="15"/>
        <v>0</v>
      </c>
      <c r="L219" s="37" t="str">
        <f>IFERROR(VLOOKUP($A219,Account_Mapping!$A:$C,3,0),"")</f>
        <v/>
      </c>
    </row>
    <row r="220" spans="1:13" x14ac:dyDescent="0.2">
      <c r="A220" s="43"/>
      <c r="B220" s="43"/>
      <c r="C220" s="43"/>
      <c r="D220" s="43"/>
      <c r="E220" s="45"/>
      <c r="F220" s="46"/>
      <c r="G220" s="46"/>
      <c r="H220" s="47" t="str">
        <f t="shared" si="13"/>
        <v/>
      </c>
      <c r="I220" s="47" t="str">
        <f t="shared" si="14"/>
        <v/>
      </c>
      <c r="J220" s="37" t="str">
        <f>IF(A220="","",COUNTIF('Consolidated Income Statement_Y'!$C$7:$V$7,D220)&gt;0)</f>
        <v/>
      </c>
      <c r="K220" s="38">
        <f t="shared" si="15"/>
        <v>0</v>
      </c>
      <c r="L220" s="37" t="str">
        <f>IFERROR(VLOOKUP($A220,Account_Mapping!$A:$C,3,0),"")</f>
        <v/>
      </c>
    </row>
    <row r="221" spans="1:13" x14ac:dyDescent="0.2">
      <c r="A221" s="43"/>
      <c r="B221" s="43"/>
      <c r="C221" s="43"/>
      <c r="D221" s="43"/>
      <c r="E221" s="45"/>
      <c r="F221" s="46"/>
      <c r="G221" s="46"/>
      <c r="H221" s="47" t="str">
        <f t="shared" si="13"/>
        <v/>
      </c>
      <c r="I221" s="47" t="str">
        <f t="shared" si="14"/>
        <v/>
      </c>
      <c r="J221" s="37" t="str">
        <f>IF(A221="","",COUNTIF('Consolidated Income Statement_Y'!$C$7:$V$7,D221)&gt;0)</f>
        <v/>
      </c>
      <c r="K221" s="38">
        <f t="shared" si="15"/>
        <v>0</v>
      </c>
      <c r="L221" s="37" t="str">
        <f>IFERROR(VLOOKUP($A221,Account_Mapping!$A:$C,3,0),"")</f>
        <v/>
      </c>
    </row>
    <row r="222" spans="1:13" x14ac:dyDescent="0.2">
      <c r="A222" s="43"/>
      <c r="B222" s="43"/>
      <c r="C222" s="43"/>
      <c r="D222" s="43"/>
      <c r="E222" s="45"/>
      <c r="F222" s="46"/>
      <c r="G222" s="46"/>
      <c r="H222" s="47" t="str">
        <f t="shared" si="13"/>
        <v/>
      </c>
      <c r="I222" s="47" t="str">
        <f t="shared" si="14"/>
        <v/>
      </c>
      <c r="J222" s="37" t="str">
        <f>IF(A222="","",COUNTIF('Consolidated Income Statement_Y'!$C$7:$V$7,D222)&gt;0)</f>
        <v/>
      </c>
      <c r="K222" s="38">
        <f t="shared" si="15"/>
        <v>0</v>
      </c>
      <c r="L222" s="37" t="str">
        <f>IFERROR(VLOOKUP($A222,Account_Mapping!$A:$C,3,0),"")</f>
        <v/>
      </c>
    </row>
    <row r="223" spans="1:13" x14ac:dyDescent="0.2">
      <c r="A223" s="43"/>
      <c r="B223" s="43"/>
      <c r="C223" s="43"/>
      <c r="D223" s="43"/>
      <c r="E223" s="45"/>
      <c r="F223" s="46"/>
      <c r="G223" s="46"/>
      <c r="H223" s="47" t="str">
        <f t="shared" si="13"/>
        <v/>
      </c>
      <c r="I223" s="47" t="str">
        <f t="shared" si="14"/>
        <v/>
      </c>
      <c r="J223" s="37" t="str">
        <f>IF(A223="","",COUNTIF('Consolidated Income Statement_Y'!$C$7:$V$7,D223)&gt;0)</f>
        <v/>
      </c>
      <c r="K223" s="38">
        <f t="shared" si="15"/>
        <v>0</v>
      </c>
      <c r="L223" s="37" t="str">
        <f>IFERROR(VLOOKUP($A223,Account_Mapping!$A:$C,3,0),"")</f>
        <v/>
      </c>
    </row>
    <row r="224" spans="1:13" x14ac:dyDescent="0.2">
      <c r="A224" s="43"/>
      <c r="B224" s="43"/>
      <c r="C224" s="43"/>
      <c r="D224" s="43"/>
      <c r="E224" s="45"/>
      <c r="F224" s="46"/>
      <c r="G224" s="46"/>
      <c r="H224" s="47" t="str">
        <f t="shared" si="13"/>
        <v/>
      </c>
      <c r="I224" s="47" t="str">
        <f t="shared" si="14"/>
        <v/>
      </c>
      <c r="J224" s="37" t="str">
        <f>IF(A224="","",COUNTIF('Consolidated Income Statement_Y'!$C$7:$V$7,D224)&gt;0)</f>
        <v/>
      </c>
      <c r="K224" s="38">
        <f t="shared" si="15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13"/>
        <v/>
      </c>
      <c r="I225" s="47" t="str">
        <f t="shared" si="14"/>
        <v/>
      </c>
      <c r="J225" s="37" t="str">
        <f>IF(A225="","",COUNTIF('Consolidated Income Statement_Y'!$C$7:$V$7,D225)&gt;0)</f>
        <v/>
      </c>
      <c r="K225" s="38">
        <f t="shared" si="15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13"/>
        <v/>
      </c>
      <c r="I226" s="47" t="str">
        <f t="shared" si="14"/>
        <v/>
      </c>
      <c r="J226" s="37" t="str">
        <f>IF(A226="","",COUNTIF('Consolidated Income Statement_Y'!$C$7:$V$7,D226)&gt;0)</f>
        <v/>
      </c>
      <c r="K226" s="38">
        <f t="shared" si="15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13"/>
        <v/>
      </c>
      <c r="I227" s="47" t="str">
        <f t="shared" si="14"/>
        <v/>
      </c>
      <c r="J227" s="37" t="str">
        <f>IF(A227="","",COUNTIF('Consolidated Income Statement_Y'!$C$7:$V$7,D227)&gt;0)</f>
        <v/>
      </c>
      <c r="K227" s="38">
        <f t="shared" si="15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13"/>
        <v/>
      </c>
      <c r="I228" s="47" t="str">
        <f t="shared" si="14"/>
        <v/>
      </c>
      <c r="J228" s="37" t="str">
        <f>IF(A228="","",COUNTIF('Consolidated Income Statement_Y'!$C$7:$V$7,D228)&gt;0)</f>
        <v/>
      </c>
      <c r="K228" s="38">
        <f t="shared" si="15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13"/>
        <v/>
      </c>
      <c r="I229" s="47" t="str">
        <f t="shared" si="14"/>
        <v/>
      </c>
      <c r="J229" s="37" t="str">
        <f>IF(A229="","",COUNTIF('Consolidated Income Statement_Y'!$C$7:$V$7,D229)&gt;0)</f>
        <v/>
      </c>
      <c r="K229" s="38">
        <f t="shared" si="15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13"/>
        <v/>
      </c>
      <c r="I230" s="47" t="str">
        <f t="shared" si="14"/>
        <v/>
      </c>
      <c r="J230" s="37" t="str">
        <f>IF(A230="","",COUNTIF('Consolidated Income Statement_Y'!$C$7:$V$7,D230)&gt;0)</f>
        <v/>
      </c>
      <c r="K230" s="38">
        <f t="shared" si="15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13"/>
        <v/>
      </c>
      <c r="I231" s="47" t="str">
        <f t="shared" si="14"/>
        <v/>
      </c>
      <c r="J231" s="37" t="str">
        <f>IF(A231="","",COUNTIF('Consolidated Income Statement_Y'!$C$7:$V$7,D231)&gt;0)</f>
        <v/>
      </c>
      <c r="K231" s="38">
        <f t="shared" si="15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13"/>
        <v/>
      </c>
      <c r="I232" s="47" t="str">
        <f t="shared" si="14"/>
        <v/>
      </c>
      <c r="J232" s="37" t="str">
        <f>IF(A232="","",COUNTIF('Consolidated Income Statement_Y'!$C$7:$V$7,D232)&gt;0)</f>
        <v/>
      </c>
      <c r="K232" s="38">
        <f t="shared" si="15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13"/>
        <v/>
      </c>
      <c r="I233" s="47" t="str">
        <f t="shared" si="14"/>
        <v/>
      </c>
      <c r="J233" s="37" t="str">
        <f>IF(A233="","",COUNTIF('Consolidated Income Statement_Y'!$C$7:$V$7,D233)&gt;0)</f>
        <v/>
      </c>
      <c r="K233" s="38">
        <f t="shared" si="15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13"/>
        <v/>
      </c>
      <c r="I234" s="47" t="str">
        <f t="shared" si="14"/>
        <v/>
      </c>
      <c r="J234" s="37" t="str">
        <f>IF(A234="","",COUNTIF('Consolidated Income Statement_Y'!$C$7:$V$7,D234)&gt;0)</f>
        <v/>
      </c>
      <c r="K234" s="38">
        <f t="shared" si="15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13"/>
        <v/>
      </c>
      <c r="I235" s="47" t="str">
        <f t="shared" si="14"/>
        <v/>
      </c>
      <c r="J235" s="37" t="str">
        <f>IF(A235="","",COUNTIF('Consolidated Income Statement_Y'!$C$7:$V$7,D235)&gt;0)</f>
        <v/>
      </c>
      <c r="K235" s="38">
        <f t="shared" si="15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13"/>
        <v/>
      </c>
      <c r="I236" s="47" t="str">
        <f t="shared" si="14"/>
        <v/>
      </c>
      <c r="J236" s="37" t="str">
        <f>IF(A236="","",COUNTIF('Consolidated Income Statement_Y'!$C$7:$V$7,D236)&gt;0)</f>
        <v/>
      </c>
      <c r="K236" s="38">
        <f t="shared" si="15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13"/>
        <v/>
      </c>
      <c r="I237" s="47" t="str">
        <f t="shared" si="14"/>
        <v/>
      </c>
      <c r="J237" s="37" t="str">
        <f>IF(A237="","",COUNTIF('Consolidated Income Statement_Y'!$C$7:$V$7,D237)&gt;0)</f>
        <v/>
      </c>
      <c r="K237" s="38">
        <f t="shared" si="15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13"/>
        <v/>
      </c>
      <c r="I238" s="47" t="str">
        <f t="shared" si="14"/>
        <v/>
      </c>
      <c r="J238" s="37" t="str">
        <f>IF(A238="","",COUNTIF('Consolidated Income Statement_Y'!$C$7:$V$7,D238)&gt;0)</f>
        <v/>
      </c>
      <c r="K238" s="38">
        <f t="shared" si="15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13"/>
        <v/>
      </c>
      <c r="I239" s="47" t="str">
        <f t="shared" si="14"/>
        <v/>
      </c>
      <c r="J239" s="37" t="str">
        <f>IF(A239="","",COUNTIF('Consolidated Income Statement_Y'!$C$7:$V$7,D239)&gt;0)</f>
        <v/>
      </c>
      <c r="K239" s="38">
        <f t="shared" si="15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13"/>
        <v/>
      </c>
      <c r="I240" s="47" t="str">
        <f t="shared" si="14"/>
        <v/>
      </c>
      <c r="J240" s="37" t="str">
        <f>IF(A240="","",COUNTIF('Consolidated Income Statement_Y'!$C$7:$V$7,D240)&gt;0)</f>
        <v/>
      </c>
      <c r="K240" s="38">
        <f t="shared" si="15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13"/>
        <v/>
      </c>
      <c r="I241" s="47" t="str">
        <f t="shared" si="14"/>
        <v/>
      </c>
      <c r="J241" s="37" t="str">
        <f>IF(A241="","",COUNTIF('Consolidated Income Statement_Y'!$C$7:$V$7,D241)&gt;0)</f>
        <v/>
      </c>
      <c r="K241" s="38">
        <f t="shared" si="15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13"/>
        <v/>
      </c>
      <c r="I242" s="47" t="str">
        <f t="shared" si="14"/>
        <v/>
      </c>
      <c r="J242" s="37" t="str">
        <f>IF(A242="","",COUNTIF('Consolidated Income Statement_Y'!$C$7:$V$7,D242)&gt;0)</f>
        <v/>
      </c>
      <c r="K242" s="38">
        <f t="shared" si="15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13"/>
        <v/>
      </c>
      <c r="I243" s="47" t="str">
        <f t="shared" si="14"/>
        <v/>
      </c>
      <c r="J243" s="37" t="str">
        <f>IF(A243="","",COUNTIF('Consolidated Income Statement_Y'!$C$7:$V$7,D243)&gt;0)</f>
        <v/>
      </c>
      <c r="K243" s="38">
        <f t="shared" si="15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13"/>
        <v/>
      </c>
      <c r="I244" s="47" t="str">
        <f t="shared" si="14"/>
        <v/>
      </c>
      <c r="J244" s="37" t="str">
        <f>IF(A244="","",COUNTIF('Consolidated Income Statement_Y'!$C$7:$V$7,D244)&gt;0)</f>
        <v/>
      </c>
      <c r="K244" s="38">
        <f t="shared" si="15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13"/>
        <v/>
      </c>
      <c r="I245" s="47" t="str">
        <f t="shared" si="14"/>
        <v/>
      </c>
      <c r="J245" s="37" t="str">
        <f>IF(A245="","",COUNTIF('Consolidated Income Statement_Y'!$C$7:$V$7,D245)&gt;0)</f>
        <v/>
      </c>
      <c r="K245" s="38">
        <f t="shared" si="15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13"/>
        <v/>
      </c>
      <c r="I246" s="47" t="str">
        <f t="shared" si="14"/>
        <v/>
      </c>
      <c r="J246" s="37" t="str">
        <f>IF(A246="","",COUNTIF('Consolidated Income Statement_Y'!$C$7:$V$7,D246)&gt;0)</f>
        <v/>
      </c>
      <c r="K246" s="38">
        <f t="shared" si="15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13"/>
        <v/>
      </c>
      <c r="I247" s="47" t="str">
        <f t="shared" si="14"/>
        <v/>
      </c>
      <c r="J247" s="37" t="str">
        <f>IF(A247="","",COUNTIF('Consolidated Income Statement_Y'!$C$7:$V$7,D247)&gt;0)</f>
        <v/>
      </c>
      <c r="K247" s="38">
        <f t="shared" si="15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13"/>
        <v/>
      </c>
      <c r="I248" s="47" t="str">
        <f t="shared" si="14"/>
        <v/>
      </c>
      <c r="J248" s="37" t="str">
        <f>IF(A248="","",COUNTIF('Consolidated Income Statement_Y'!$C$7:$V$7,D248)&gt;0)</f>
        <v/>
      </c>
      <c r="K248" s="38">
        <f t="shared" si="15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13"/>
        <v/>
      </c>
      <c r="I249" s="47" t="str">
        <f t="shared" si="14"/>
        <v/>
      </c>
      <c r="J249" s="37" t="str">
        <f>IF(A249="","",COUNTIF('Consolidated Income Statement_Y'!$C$7:$V$7,D249)&gt;0)</f>
        <v/>
      </c>
      <c r="K249" s="38">
        <f t="shared" si="15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13"/>
        <v/>
      </c>
      <c r="I250" s="47" t="str">
        <f t="shared" si="14"/>
        <v/>
      </c>
      <c r="J250" s="37" t="str">
        <f>IF(A250="","",COUNTIF('Consolidated Income Statement_Y'!$C$7:$V$7,D250)&gt;0)</f>
        <v/>
      </c>
      <c r="K250" s="38">
        <f t="shared" si="15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13"/>
        <v/>
      </c>
      <c r="I251" s="47" t="str">
        <f t="shared" si="14"/>
        <v/>
      </c>
      <c r="J251" s="37" t="str">
        <f>IF(A251="","",COUNTIF('Consolidated Income Statement_Y'!$C$7:$V$7,D251)&gt;0)</f>
        <v/>
      </c>
      <c r="K251" s="38">
        <f t="shared" si="15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13"/>
        <v/>
      </c>
      <c r="I252" s="47" t="str">
        <f t="shared" si="14"/>
        <v/>
      </c>
      <c r="J252" s="37" t="str">
        <f>IF(A252="","",COUNTIF('Consolidated Income Statement_Y'!$C$7:$V$7,D252)&gt;0)</f>
        <v/>
      </c>
      <c r="K252" s="38">
        <f t="shared" si="15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13"/>
        <v/>
      </c>
      <c r="I253" s="47" t="str">
        <f t="shared" si="14"/>
        <v/>
      </c>
      <c r="J253" s="37" t="str">
        <f>IF(A253="","",COUNTIF('Consolidated Income Statement_Y'!$C$7:$V$7,D253)&gt;0)</f>
        <v/>
      </c>
      <c r="K253" s="38">
        <f t="shared" si="15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13"/>
        <v/>
      </c>
      <c r="I254" s="47" t="str">
        <f t="shared" si="14"/>
        <v/>
      </c>
      <c r="J254" s="37" t="str">
        <f>IF(A254="","",COUNTIF('Consolidated Income Statement_Y'!$C$7:$V$7,D254)&gt;0)</f>
        <v/>
      </c>
      <c r="K254" s="38">
        <f t="shared" si="15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13"/>
        <v/>
      </c>
      <c r="I255" s="47" t="str">
        <f t="shared" si="14"/>
        <v/>
      </c>
      <c r="J255" s="37" t="str">
        <f>IF(A255="","",COUNTIF('Consolidated Income Statement_Y'!$C$7:$V$7,D255)&gt;0)</f>
        <v/>
      </c>
      <c r="K255" s="38">
        <f t="shared" si="15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13"/>
        <v/>
      </c>
      <c r="I256" s="47" t="str">
        <f t="shared" si="14"/>
        <v/>
      </c>
      <c r="J256" s="37" t="str">
        <f>IF(A256="","",COUNTIF('Consolidated Income Statement_Y'!$C$7:$V$7,D256)&gt;0)</f>
        <v/>
      </c>
      <c r="K256" s="38">
        <f t="shared" si="15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13"/>
        <v/>
      </c>
      <c r="I257" s="47" t="str">
        <f t="shared" si="14"/>
        <v/>
      </c>
      <c r="J257" s="37" t="str">
        <f>IF(A257="","",COUNTIF('Consolidated Income Statement_Y'!$C$7:$V$7,D257)&gt;0)</f>
        <v/>
      </c>
      <c r="K257" s="38">
        <f t="shared" si="15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13"/>
        <v/>
      </c>
      <c r="I258" s="47" t="str">
        <f t="shared" si="14"/>
        <v/>
      </c>
      <c r="J258" s="37" t="str">
        <f>IF(A258="","",COUNTIF('Consolidated Income Statement_Y'!$C$7:$V$7,D258)&gt;0)</f>
        <v/>
      </c>
      <c r="K258" s="38">
        <f t="shared" si="15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si="13"/>
        <v/>
      </c>
      <c r="I259" s="47" t="str">
        <f t="shared" si="14"/>
        <v/>
      </c>
      <c r="J259" s="37" t="str">
        <f>IF(A259="","",COUNTIF('Consolidated Income Statement_Y'!$C$7:$V$7,D259)&gt;0)</f>
        <v/>
      </c>
      <c r="K259" s="38">
        <f t="shared" si="15"/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3"/>
        <v/>
      </c>
      <c r="I260" s="47" t="str">
        <f t="shared" si="14"/>
        <v/>
      </c>
      <c r="J260" s="37" t="str">
        <f>IF(A260="","",COUNTIF('Consolidated Income Statement_Y'!$C$7:$V$7,D260)&gt;0)</f>
        <v/>
      </c>
      <c r="K260" s="38">
        <f t="shared" si="15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3"/>
        <v/>
      </c>
      <c r="I261" s="47" t="str">
        <f t="shared" si="14"/>
        <v/>
      </c>
      <c r="J261" s="37" t="str">
        <f>IF(A261="","",COUNTIF('Consolidated Income Statement_Y'!$C$7:$V$7,D261)&gt;0)</f>
        <v/>
      </c>
      <c r="K261" s="38">
        <f t="shared" si="15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3"/>
        <v/>
      </c>
      <c r="I262" s="47" t="str">
        <f t="shared" si="14"/>
        <v/>
      </c>
      <c r="J262" s="37" t="str">
        <f>IF(A262="","",COUNTIF('Consolidated Income Statement_Y'!$C$7:$V$7,D262)&gt;0)</f>
        <v/>
      </c>
      <c r="K262" s="38">
        <f t="shared" si="15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ref="H263:H326" si="16">IF(E263="","",EOMONTH(E263,0))</f>
        <v/>
      </c>
      <c r="I263" s="47" t="str">
        <f t="shared" ref="I263:I326" si="17">IF(H263="","","Q"&amp;ROUNDUP(MONTH(H263)/3,0))</f>
        <v/>
      </c>
      <c r="J263" s="37" t="str">
        <f>IF(A263="","",COUNTIF('Consolidated Income Statement_Y'!$C$7:$V$7,D263)&gt;0)</f>
        <v/>
      </c>
      <c r="K263" s="38">
        <f t="shared" ref="K263:K326" si="18">F263-G263</f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6"/>
        <v/>
      </c>
      <c r="I264" s="47" t="str">
        <f t="shared" si="17"/>
        <v/>
      </c>
      <c r="J264" s="37" t="str">
        <f>IF(A264="","",COUNTIF('Consolidated Income Statement_Y'!$C$7:$V$7,D264)&gt;0)</f>
        <v/>
      </c>
      <c r="K264" s="38">
        <f t="shared" si="18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6"/>
        <v/>
      </c>
      <c r="I265" s="47" t="str">
        <f t="shared" si="17"/>
        <v/>
      </c>
      <c r="J265" s="37" t="str">
        <f>IF(A265="","",COUNTIF('Consolidated Income Statement_Y'!$C$7:$V$7,D265)&gt;0)</f>
        <v/>
      </c>
      <c r="K265" s="38">
        <f t="shared" si="18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6"/>
        <v/>
      </c>
      <c r="I266" s="47" t="str">
        <f t="shared" si="17"/>
        <v/>
      </c>
      <c r="J266" s="37" t="str">
        <f>IF(A266="","",COUNTIF('Consolidated Income Statement_Y'!$C$7:$V$7,D266)&gt;0)</f>
        <v/>
      </c>
      <c r="K266" s="38">
        <f t="shared" si="18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6"/>
        <v/>
      </c>
      <c r="I267" s="47" t="str">
        <f t="shared" si="17"/>
        <v/>
      </c>
      <c r="J267" s="37" t="str">
        <f>IF(A267="","",COUNTIF('Consolidated Income Statement_Y'!$C$7:$V$7,D267)&gt;0)</f>
        <v/>
      </c>
      <c r="K267" s="38">
        <f t="shared" si="18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6"/>
        <v/>
      </c>
      <c r="I268" s="47" t="str">
        <f t="shared" si="17"/>
        <v/>
      </c>
      <c r="J268" s="37" t="str">
        <f>IF(A268="","",COUNTIF('Consolidated Income Statement_Y'!$C$7:$V$7,D268)&gt;0)</f>
        <v/>
      </c>
      <c r="K268" s="38">
        <f t="shared" si="18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6"/>
        <v/>
      </c>
      <c r="I269" s="47" t="str">
        <f t="shared" si="17"/>
        <v/>
      </c>
      <c r="J269" s="37" t="str">
        <f>IF(A269="","",COUNTIF('Consolidated Income Statement_Y'!$C$7:$V$7,D269)&gt;0)</f>
        <v/>
      </c>
      <c r="K269" s="38">
        <f t="shared" si="18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6"/>
        <v/>
      </c>
      <c r="I270" s="47" t="str">
        <f t="shared" si="17"/>
        <v/>
      </c>
      <c r="J270" s="37" t="str">
        <f>IF(A270="","",COUNTIF('Consolidated Income Statement_Y'!$C$7:$V$7,D270)&gt;0)</f>
        <v/>
      </c>
      <c r="K270" s="38">
        <f t="shared" si="18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6"/>
        <v/>
      </c>
      <c r="I271" s="47" t="str">
        <f t="shared" si="17"/>
        <v/>
      </c>
      <c r="J271" s="37" t="str">
        <f>IF(A271="","",COUNTIF('Consolidated Income Statement_Y'!$C$7:$V$7,D271)&gt;0)</f>
        <v/>
      </c>
      <c r="K271" s="38">
        <f t="shared" si="18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6"/>
        <v/>
      </c>
      <c r="I272" s="47" t="str">
        <f t="shared" si="17"/>
        <v/>
      </c>
      <c r="J272" s="37" t="str">
        <f>IF(A272="","",COUNTIF('Consolidated Income Statement_Y'!$C$7:$V$7,D272)&gt;0)</f>
        <v/>
      </c>
      <c r="K272" s="38">
        <f t="shared" si="18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6"/>
        <v/>
      </c>
      <c r="I273" s="47" t="str">
        <f t="shared" si="17"/>
        <v/>
      </c>
      <c r="J273" s="37" t="str">
        <f>IF(A273="","",COUNTIF('Consolidated Income Statement_Y'!$C$7:$V$7,D273)&gt;0)</f>
        <v/>
      </c>
      <c r="K273" s="38">
        <f t="shared" si="18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6"/>
        <v/>
      </c>
      <c r="I274" s="47" t="str">
        <f t="shared" si="17"/>
        <v/>
      </c>
      <c r="J274" s="37" t="str">
        <f>IF(A274="","",COUNTIF('Consolidated Income Statement_Y'!$C$7:$V$7,D274)&gt;0)</f>
        <v/>
      </c>
      <c r="K274" s="38">
        <f t="shared" si="18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6"/>
        <v/>
      </c>
      <c r="I275" s="47" t="str">
        <f t="shared" si="17"/>
        <v/>
      </c>
      <c r="J275" s="37" t="str">
        <f>IF(A275="","",COUNTIF('Consolidated Income Statement_Y'!$C$7:$V$7,D275)&gt;0)</f>
        <v/>
      </c>
      <c r="K275" s="38">
        <f t="shared" si="18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6"/>
        <v/>
      </c>
      <c r="I276" s="47" t="str">
        <f t="shared" si="17"/>
        <v/>
      </c>
      <c r="J276" s="37" t="str">
        <f>IF(A276="","",COUNTIF('Consolidated Income Statement_Y'!$C$7:$V$7,D276)&gt;0)</f>
        <v/>
      </c>
      <c r="K276" s="38">
        <f t="shared" si="18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6"/>
        <v/>
      </c>
      <c r="I277" s="47" t="str">
        <f t="shared" si="17"/>
        <v/>
      </c>
      <c r="J277" s="37" t="str">
        <f>IF(A277="","",COUNTIF('Consolidated Income Statement_Y'!$C$7:$V$7,D277)&gt;0)</f>
        <v/>
      </c>
      <c r="K277" s="38">
        <f t="shared" si="18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6"/>
        <v/>
      </c>
      <c r="I278" s="47" t="str">
        <f t="shared" si="17"/>
        <v/>
      </c>
      <c r="J278" s="37" t="str">
        <f>IF(A278="","",COUNTIF('Consolidated Income Statement_Y'!$C$7:$V$7,D278)&gt;0)</f>
        <v/>
      </c>
      <c r="K278" s="38">
        <f t="shared" si="18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6"/>
        <v/>
      </c>
      <c r="I279" s="47" t="str">
        <f t="shared" si="17"/>
        <v/>
      </c>
      <c r="J279" s="37" t="str">
        <f>IF(A279="","",COUNTIF('Consolidated Income Statement_Y'!$C$7:$V$7,D279)&gt;0)</f>
        <v/>
      </c>
      <c r="K279" s="38">
        <f t="shared" si="18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6"/>
        <v/>
      </c>
      <c r="I280" s="47" t="str">
        <f t="shared" si="17"/>
        <v/>
      </c>
      <c r="J280" s="37" t="str">
        <f>IF(A280="","",COUNTIF('Consolidated Income Statement_Y'!$C$7:$V$7,D280)&gt;0)</f>
        <v/>
      </c>
      <c r="K280" s="38">
        <f t="shared" si="18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6"/>
        <v/>
      </c>
      <c r="I281" s="47" t="str">
        <f t="shared" si="17"/>
        <v/>
      </c>
      <c r="J281" s="37" t="str">
        <f>IF(A281="","",COUNTIF('Consolidated Income Statement_Y'!$C$7:$V$7,D281)&gt;0)</f>
        <v/>
      </c>
      <c r="K281" s="38">
        <f t="shared" si="18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6"/>
        <v/>
      </c>
      <c r="I282" s="47" t="str">
        <f t="shared" si="17"/>
        <v/>
      </c>
      <c r="J282" s="37" t="str">
        <f>IF(A282="","",COUNTIF('Consolidated Income Statement_Y'!$C$7:$V$7,D282)&gt;0)</f>
        <v/>
      </c>
      <c r="K282" s="38">
        <f t="shared" si="18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6"/>
        <v/>
      </c>
      <c r="I283" s="47" t="str">
        <f t="shared" si="17"/>
        <v/>
      </c>
      <c r="J283" s="37" t="str">
        <f>IF(A283="","",COUNTIF('Consolidated Income Statement_Y'!$C$7:$V$7,D283)&gt;0)</f>
        <v/>
      </c>
      <c r="K283" s="38">
        <f t="shared" si="18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6"/>
        <v/>
      </c>
      <c r="I284" s="47" t="str">
        <f t="shared" si="17"/>
        <v/>
      </c>
      <c r="J284" s="37" t="str">
        <f>IF(A284="","",COUNTIF('Consolidated Income Statement_Y'!$C$7:$V$7,D284)&gt;0)</f>
        <v/>
      </c>
      <c r="K284" s="38">
        <f t="shared" si="18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6"/>
        <v/>
      </c>
      <c r="I285" s="47" t="str">
        <f t="shared" si="17"/>
        <v/>
      </c>
      <c r="J285" s="37" t="str">
        <f>IF(A285="","",COUNTIF('Consolidated Income Statement_Y'!$C$7:$V$7,D285)&gt;0)</f>
        <v/>
      </c>
      <c r="K285" s="38">
        <f t="shared" si="18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6"/>
        <v/>
      </c>
      <c r="I286" s="47" t="str">
        <f t="shared" si="17"/>
        <v/>
      </c>
      <c r="J286" s="37" t="str">
        <f>IF(A286="","",COUNTIF('Consolidated Income Statement_Y'!$C$7:$V$7,D286)&gt;0)</f>
        <v/>
      </c>
      <c r="K286" s="38">
        <f t="shared" si="18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6"/>
        <v/>
      </c>
      <c r="I287" s="47" t="str">
        <f t="shared" si="17"/>
        <v/>
      </c>
      <c r="J287" s="37" t="str">
        <f>IF(A287="","",COUNTIF('Consolidated Income Statement_Y'!$C$7:$V$7,D287)&gt;0)</f>
        <v/>
      </c>
      <c r="K287" s="38">
        <f t="shared" si="18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6"/>
        <v/>
      </c>
      <c r="I288" s="47" t="str">
        <f t="shared" si="17"/>
        <v/>
      </c>
      <c r="J288" s="37" t="str">
        <f>IF(A288="","",COUNTIF('Consolidated Income Statement_Y'!$C$7:$V$7,D288)&gt;0)</f>
        <v/>
      </c>
      <c r="K288" s="38">
        <f t="shared" si="18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6"/>
        <v/>
      </c>
      <c r="I289" s="47" t="str">
        <f t="shared" si="17"/>
        <v/>
      </c>
      <c r="J289" s="37" t="str">
        <f>IF(A289="","",COUNTIF('Consolidated Income Statement_Y'!$C$7:$V$7,D289)&gt;0)</f>
        <v/>
      </c>
      <c r="K289" s="38">
        <f t="shared" si="18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6"/>
        <v/>
      </c>
      <c r="I290" s="47" t="str">
        <f t="shared" si="17"/>
        <v/>
      </c>
      <c r="J290" s="37" t="str">
        <f>IF(A290="","",COUNTIF('Consolidated Income Statement_Y'!$C$7:$V$7,D290)&gt;0)</f>
        <v/>
      </c>
      <c r="K290" s="38">
        <f t="shared" si="18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6"/>
        <v/>
      </c>
      <c r="I291" s="47" t="str">
        <f t="shared" si="17"/>
        <v/>
      </c>
      <c r="J291" s="37" t="str">
        <f>IF(A291="","",COUNTIF('Consolidated Income Statement_Y'!$C$7:$V$7,D291)&gt;0)</f>
        <v/>
      </c>
      <c r="K291" s="38">
        <f t="shared" si="18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6"/>
        <v/>
      </c>
      <c r="I292" s="47" t="str">
        <f t="shared" si="17"/>
        <v/>
      </c>
      <c r="J292" s="37" t="str">
        <f>IF(A292="","",COUNTIF('Consolidated Income Statement_Y'!$C$7:$V$7,D292)&gt;0)</f>
        <v/>
      </c>
      <c r="K292" s="38">
        <f t="shared" si="18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6"/>
        <v/>
      </c>
      <c r="I293" s="47" t="str">
        <f t="shared" si="17"/>
        <v/>
      </c>
      <c r="J293" s="37" t="str">
        <f>IF(A293="","",COUNTIF('Consolidated Income Statement_Y'!$C$7:$V$7,D293)&gt;0)</f>
        <v/>
      </c>
      <c r="K293" s="38">
        <f t="shared" si="18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6"/>
        <v/>
      </c>
      <c r="I294" s="47" t="str">
        <f t="shared" si="17"/>
        <v/>
      </c>
      <c r="J294" s="37" t="str">
        <f>IF(A294="","",COUNTIF('Consolidated Income Statement_Y'!$C$7:$V$7,D294)&gt;0)</f>
        <v/>
      </c>
      <c r="K294" s="38">
        <f t="shared" si="18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6"/>
        <v/>
      </c>
      <c r="I295" s="47" t="str">
        <f t="shared" si="17"/>
        <v/>
      </c>
      <c r="J295" s="37" t="str">
        <f>IF(A295="","",COUNTIF('Consolidated Income Statement_Y'!$C$7:$V$7,D295)&gt;0)</f>
        <v/>
      </c>
      <c r="K295" s="38">
        <f t="shared" si="18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6"/>
        <v/>
      </c>
      <c r="I296" s="47" t="str">
        <f t="shared" si="17"/>
        <v/>
      </c>
      <c r="J296" s="37" t="str">
        <f>IF(A296="","",COUNTIF('Consolidated Income Statement_Y'!$C$7:$V$7,D296)&gt;0)</f>
        <v/>
      </c>
      <c r="K296" s="38">
        <f t="shared" si="18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6"/>
        <v/>
      </c>
      <c r="I297" s="47" t="str">
        <f t="shared" si="17"/>
        <v/>
      </c>
      <c r="J297" s="37" t="str">
        <f>IF(A297="","",COUNTIF('Consolidated Income Statement_Y'!$C$7:$V$7,D297)&gt;0)</f>
        <v/>
      </c>
      <c r="K297" s="38">
        <f t="shared" si="18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6"/>
        <v/>
      </c>
      <c r="I298" s="47" t="str">
        <f t="shared" si="17"/>
        <v/>
      </c>
      <c r="J298" s="37" t="str">
        <f>IF(A298="","",COUNTIF('Consolidated Income Statement_Y'!$C$7:$V$7,D298)&gt;0)</f>
        <v/>
      </c>
      <c r="K298" s="38">
        <f t="shared" si="18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6"/>
        <v/>
      </c>
      <c r="I299" s="47" t="str">
        <f t="shared" si="17"/>
        <v/>
      </c>
      <c r="J299" s="37" t="str">
        <f>IF(A299="","",COUNTIF('Consolidated Income Statement_Y'!$C$7:$V$7,D299)&gt;0)</f>
        <v/>
      </c>
      <c r="K299" s="38">
        <f t="shared" si="18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6"/>
        <v/>
      </c>
      <c r="I300" s="47" t="str">
        <f t="shared" si="17"/>
        <v/>
      </c>
      <c r="J300" s="37" t="str">
        <f>IF(A300="","",COUNTIF('Consolidated Income Statement_Y'!$C$7:$V$7,D300)&gt;0)</f>
        <v/>
      </c>
      <c r="K300" s="38">
        <f t="shared" si="18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6"/>
        <v/>
      </c>
      <c r="I301" s="47" t="str">
        <f t="shared" si="17"/>
        <v/>
      </c>
      <c r="J301" s="37" t="str">
        <f>IF(A301="","",COUNTIF('Consolidated Income Statement_Y'!$C$7:$V$7,D301)&gt;0)</f>
        <v/>
      </c>
      <c r="K301" s="38">
        <f t="shared" si="18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6"/>
        <v/>
      </c>
      <c r="I302" s="47" t="str">
        <f t="shared" si="17"/>
        <v/>
      </c>
      <c r="J302" s="37" t="str">
        <f>IF(A302="","",COUNTIF('Consolidated Income Statement_Y'!$C$7:$V$7,D302)&gt;0)</f>
        <v/>
      </c>
      <c r="K302" s="38">
        <f t="shared" si="18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6"/>
        <v/>
      </c>
      <c r="I303" s="47" t="str">
        <f t="shared" si="17"/>
        <v/>
      </c>
      <c r="J303" s="37" t="str">
        <f>IF(A303="","",COUNTIF('Consolidated Income Statement_Y'!$C$7:$V$7,D303)&gt;0)</f>
        <v/>
      </c>
      <c r="K303" s="38">
        <f t="shared" si="18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6"/>
        <v/>
      </c>
      <c r="I304" s="47" t="str">
        <f t="shared" si="17"/>
        <v/>
      </c>
      <c r="J304" s="37" t="str">
        <f>IF(A304="","",COUNTIF('Consolidated Income Statement_Y'!$C$7:$V$7,D304)&gt;0)</f>
        <v/>
      </c>
      <c r="K304" s="38">
        <f t="shared" si="18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6"/>
        <v/>
      </c>
      <c r="I305" s="47" t="str">
        <f t="shared" si="17"/>
        <v/>
      </c>
      <c r="J305" s="37" t="str">
        <f>IF(A305="","",COUNTIF('Consolidated Income Statement_Y'!$C$7:$V$7,D305)&gt;0)</f>
        <v/>
      </c>
      <c r="K305" s="38">
        <f t="shared" si="18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6"/>
        <v/>
      </c>
      <c r="I306" s="47" t="str">
        <f t="shared" si="17"/>
        <v/>
      </c>
      <c r="J306" s="37" t="str">
        <f>IF(A306="","",COUNTIF('Consolidated Income Statement_Y'!$C$7:$V$7,D306)&gt;0)</f>
        <v/>
      </c>
      <c r="K306" s="38">
        <f t="shared" si="18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6"/>
        <v/>
      </c>
      <c r="I307" s="47" t="str">
        <f t="shared" si="17"/>
        <v/>
      </c>
      <c r="J307" s="37" t="str">
        <f>IF(A307="","",COUNTIF('Consolidated Income Statement_Y'!$C$7:$V$7,D307)&gt;0)</f>
        <v/>
      </c>
      <c r="K307" s="38">
        <f t="shared" si="18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6"/>
        <v/>
      </c>
      <c r="I308" s="47" t="str">
        <f t="shared" si="17"/>
        <v/>
      </c>
      <c r="J308" s="37" t="str">
        <f>IF(A308="","",COUNTIF('Consolidated Income Statement_Y'!$C$7:$V$7,D308)&gt;0)</f>
        <v/>
      </c>
      <c r="K308" s="38">
        <f t="shared" si="18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6"/>
        <v/>
      </c>
      <c r="I309" s="47" t="str">
        <f t="shared" si="17"/>
        <v/>
      </c>
      <c r="J309" s="37" t="str">
        <f>IF(A309="","",COUNTIF('Consolidated Income Statement_Y'!$C$7:$V$7,D309)&gt;0)</f>
        <v/>
      </c>
      <c r="K309" s="38">
        <f t="shared" si="18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6"/>
        <v/>
      </c>
      <c r="I310" s="47" t="str">
        <f t="shared" si="17"/>
        <v/>
      </c>
      <c r="J310" s="37" t="str">
        <f>IF(A310="","",COUNTIF('Consolidated Income Statement_Y'!$C$7:$V$7,D310)&gt;0)</f>
        <v/>
      </c>
      <c r="K310" s="38">
        <f t="shared" si="18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6"/>
        <v/>
      </c>
      <c r="I311" s="47" t="str">
        <f t="shared" si="17"/>
        <v/>
      </c>
      <c r="J311" s="37" t="str">
        <f>IF(A311="","",COUNTIF('Consolidated Income Statement_Y'!$C$7:$V$7,D311)&gt;0)</f>
        <v/>
      </c>
      <c r="K311" s="38">
        <f t="shared" si="18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6"/>
        <v/>
      </c>
      <c r="I312" s="47" t="str">
        <f t="shared" si="17"/>
        <v/>
      </c>
      <c r="J312" s="37" t="str">
        <f>IF(A312="","",COUNTIF('Consolidated Income Statement_Y'!$C$7:$V$7,D312)&gt;0)</f>
        <v/>
      </c>
      <c r="K312" s="38">
        <f t="shared" si="18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6"/>
        <v/>
      </c>
      <c r="I313" s="47" t="str">
        <f t="shared" si="17"/>
        <v/>
      </c>
      <c r="J313" s="37" t="str">
        <f>IF(A313="","",COUNTIF('Consolidated Income Statement_Y'!$C$7:$V$7,D313)&gt;0)</f>
        <v/>
      </c>
      <c r="K313" s="38">
        <f t="shared" si="18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6"/>
        <v/>
      </c>
      <c r="I314" s="47" t="str">
        <f t="shared" si="17"/>
        <v/>
      </c>
      <c r="J314" s="37" t="str">
        <f>IF(A314="","",COUNTIF('Consolidated Income Statement_Y'!$C$7:$V$7,D314)&gt;0)</f>
        <v/>
      </c>
      <c r="K314" s="38">
        <f t="shared" si="18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6"/>
        <v/>
      </c>
      <c r="I315" s="47" t="str">
        <f t="shared" si="17"/>
        <v/>
      </c>
      <c r="J315" s="37" t="str">
        <f>IF(A315="","",COUNTIF('Consolidated Income Statement_Y'!$C$7:$V$7,D315)&gt;0)</f>
        <v/>
      </c>
      <c r="K315" s="38">
        <f t="shared" si="18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6"/>
        <v/>
      </c>
      <c r="I316" s="47" t="str">
        <f t="shared" si="17"/>
        <v/>
      </c>
      <c r="J316" s="37" t="str">
        <f>IF(A316="","",COUNTIF('Consolidated Income Statement_Y'!$C$7:$V$7,D316)&gt;0)</f>
        <v/>
      </c>
      <c r="K316" s="38">
        <f t="shared" si="18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6"/>
        <v/>
      </c>
      <c r="I317" s="47" t="str">
        <f t="shared" si="17"/>
        <v/>
      </c>
      <c r="J317" s="37" t="str">
        <f>IF(A317="","",COUNTIF('Consolidated Income Statement_Y'!$C$7:$V$7,D317)&gt;0)</f>
        <v/>
      </c>
      <c r="K317" s="38">
        <f t="shared" si="18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6"/>
        <v/>
      </c>
      <c r="I318" s="47" t="str">
        <f t="shared" si="17"/>
        <v/>
      </c>
      <c r="J318" s="37" t="str">
        <f>IF(A318="","",COUNTIF('Consolidated Income Statement_Y'!$C$7:$V$7,D318)&gt;0)</f>
        <v/>
      </c>
      <c r="K318" s="38">
        <f t="shared" si="18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6"/>
        <v/>
      </c>
      <c r="I319" s="47" t="str">
        <f t="shared" si="17"/>
        <v/>
      </c>
      <c r="J319" s="37" t="str">
        <f>IF(A319="","",COUNTIF('Consolidated Income Statement_Y'!$C$7:$V$7,D319)&gt;0)</f>
        <v/>
      </c>
      <c r="K319" s="38">
        <f t="shared" si="18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6"/>
        <v/>
      </c>
      <c r="I320" s="47" t="str">
        <f t="shared" si="17"/>
        <v/>
      </c>
      <c r="J320" s="37" t="str">
        <f>IF(A320="","",COUNTIF('Consolidated Income Statement_Y'!$C$7:$V$7,D320)&gt;0)</f>
        <v/>
      </c>
      <c r="K320" s="38">
        <f t="shared" si="18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6"/>
        <v/>
      </c>
      <c r="I321" s="47" t="str">
        <f t="shared" si="17"/>
        <v/>
      </c>
      <c r="J321" s="37" t="str">
        <f>IF(A321="","",COUNTIF('Consolidated Income Statement_Y'!$C$7:$V$7,D321)&gt;0)</f>
        <v/>
      </c>
      <c r="K321" s="38">
        <f t="shared" si="18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6"/>
        <v/>
      </c>
      <c r="I322" s="47" t="str">
        <f t="shared" si="17"/>
        <v/>
      </c>
      <c r="J322" s="37" t="str">
        <f>IF(A322="","",COUNTIF('Consolidated Income Statement_Y'!$C$7:$V$7,D322)&gt;0)</f>
        <v/>
      </c>
      <c r="K322" s="38">
        <f t="shared" si="18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si="16"/>
        <v/>
      </c>
      <c r="I323" s="47" t="str">
        <f t="shared" si="17"/>
        <v/>
      </c>
      <c r="J323" s="37" t="str">
        <f>IF(A323="","",COUNTIF('Consolidated Income Statement_Y'!$C$7:$V$7,D323)&gt;0)</f>
        <v/>
      </c>
      <c r="K323" s="38">
        <f t="shared" si="18"/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6"/>
        <v/>
      </c>
      <c r="I324" s="47" t="str">
        <f t="shared" si="17"/>
        <v/>
      </c>
      <c r="J324" s="37" t="str">
        <f>IF(A324="","",COUNTIF('Consolidated Income Statement_Y'!$C$7:$V$7,D324)&gt;0)</f>
        <v/>
      </c>
      <c r="K324" s="38">
        <f t="shared" si="18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6"/>
        <v/>
      </c>
      <c r="I325" s="47" t="str">
        <f t="shared" si="17"/>
        <v/>
      </c>
      <c r="J325" s="37" t="str">
        <f>IF(A325="","",COUNTIF('Consolidated Income Statement_Y'!$C$7:$V$7,D325)&gt;0)</f>
        <v/>
      </c>
      <c r="K325" s="38">
        <f t="shared" si="18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6"/>
        <v/>
      </c>
      <c r="I326" s="47" t="str">
        <f t="shared" si="17"/>
        <v/>
      </c>
      <c r="J326" s="37" t="str">
        <f>IF(A326="","",COUNTIF('Consolidated Income Statement_Y'!$C$7:$V$7,D326)&gt;0)</f>
        <v/>
      </c>
      <c r="K326" s="38">
        <f t="shared" si="18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ref="H327:H390" si="19">IF(E327="","",EOMONTH(E327,0))</f>
        <v/>
      </c>
      <c r="I327" s="47" t="str">
        <f t="shared" ref="I327:I390" si="20">IF(H327="","","Q"&amp;ROUNDUP(MONTH(H327)/3,0))</f>
        <v/>
      </c>
      <c r="J327" s="37" t="str">
        <f>IF(A327="","",COUNTIF('Consolidated Income Statement_Y'!$C$7:$V$7,D327)&gt;0)</f>
        <v/>
      </c>
      <c r="K327" s="38">
        <f t="shared" ref="K327:K390" si="21">F327-G327</f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9"/>
        <v/>
      </c>
      <c r="I328" s="47" t="str">
        <f t="shared" si="20"/>
        <v/>
      </c>
      <c r="J328" s="37" t="str">
        <f>IF(A328="","",COUNTIF('Consolidated Income Statement_Y'!$C$7:$V$7,D328)&gt;0)</f>
        <v/>
      </c>
      <c r="K328" s="38">
        <f t="shared" si="21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9"/>
        <v/>
      </c>
      <c r="I329" s="47" t="str">
        <f t="shared" si="20"/>
        <v/>
      </c>
      <c r="J329" s="37" t="str">
        <f>IF(A329="","",COUNTIF('Consolidated Income Statement_Y'!$C$7:$V$7,D329)&gt;0)</f>
        <v/>
      </c>
      <c r="K329" s="38">
        <f t="shared" si="21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9"/>
        <v/>
      </c>
      <c r="I330" s="47" t="str">
        <f t="shared" si="20"/>
        <v/>
      </c>
      <c r="J330" s="37" t="str">
        <f>IF(A330="","",COUNTIF('Consolidated Income Statement_Y'!$C$7:$V$7,D330)&gt;0)</f>
        <v/>
      </c>
      <c r="K330" s="38">
        <f t="shared" si="21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9"/>
        <v/>
      </c>
      <c r="I331" s="47" t="str">
        <f t="shared" si="20"/>
        <v/>
      </c>
      <c r="J331" s="37" t="str">
        <f>IF(A331="","",COUNTIF('Consolidated Income Statement_Y'!$C$7:$V$7,D331)&gt;0)</f>
        <v/>
      </c>
      <c r="K331" s="38">
        <f t="shared" si="21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9"/>
        <v/>
      </c>
      <c r="I332" s="47" t="str">
        <f t="shared" si="20"/>
        <v/>
      </c>
      <c r="J332" s="37" t="str">
        <f>IF(A332="","",COUNTIF('Consolidated Income Statement_Y'!$C$7:$V$7,D332)&gt;0)</f>
        <v/>
      </c>
      <c r="K332" s="38">
        <f t="shared" si="21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9"/>
        <v/>
      </c>
      <c r="I333" s="47" t="str">
        <f t="shared" si="20"/>
        <v/>
      </c>
      <c r="J333" s="37" t="str">
        <f>IF(A333="","",COUNTIF('Consolidated Income Statement_Y'!$C$7:$V$7,D333)&gt;0)</f>
        <v/>
      </c>
      <c r="K333" s="38">
        <f t="shared" si="21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9"/>
        <v/>
      </c>
      <c r="I334" s="47" t="str">
        <f t="shared" si="20"/>
        <v/>
      </c>
      <c r="J334" s="37" t="str">
        <f>IF(A334="","",COUNTIF('Consolidated Income Statement_Y'!$C$7:$V$7,D334)&gt;0)</f>
        <v/>
      </c>
      <c r="K334" s="38">
        <f t="shared" si="21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9"/>
        <v/>
      </c>
      <c r="I335" s="47" t="str">
        <f t="shared" si="20"/>
        <v/>
      </c>
      <c r="J335" s="37" t="str">
        <f>IF(A335="","",COUNTIF('Consolidated Income Statement_Y'!$C$7:$V$7,D335)&gt;0)</f>
        <v/>
      </c>
      <c r="K335" s="38">
        <f t="shared" si="21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9"/>
        <v/>
      </c>
      <c r="I336" s="47" t="str">
        <f t="shared" si="20"/>
        <v/>
      </c>
      <c r="J336" s="37" t="str">
        <f>IF(A336="","",COUNTIF('Consolidated Income Statement_Y'!$C$7:$V$7,D336)&gt;0)</f>
        <v/>
      </c>
      <c r="K336" s="38">
        <f t="shared" si="21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9"/>
        <v/>
      </c>
      <c r="I337" s="47" t="str">
        <f t="shared" si="20"/>
        <v/>
      </c>
      <c r="J337" s="37" t="str">
        <f>IF(A337="","",COUNTIF('Consolidated Income Statement_Y'!$C$7:$V$7,D337)&gt;0)</f>
        <v/>
      </c>
      <c r="K337" s="38">
        <f t="shared" si="21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9"/>
        <v/>
      </c>
      <c r="I338" s="47" t="str">
        <f t="shared" si="20"/>
        <v/>
      </c>
      <c r="J338" s="37" t="str">
        <f>IF(A338="","",COUNTIF('Consolidated Income Statement_Y'!$C$7:$V$7,D338)&gt;0)</f>
        <v/>
      </c>
      <c r="K338" s="38">
        <f t="shared" si="21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9"/>
        <v/>
      </c>
      <c r="I339" s="47" t="str">
        <f t="shared" si="20"/>
        <v/>
      </c>
      <c r="J339" s="37" t="str">
        <f>IF(A339="","",COUNTIF('Consolidated Income Statement_Y'!$C$7:$V$7,D339)&gt;0)</f>
        <v/>
      </c>
      <c r="K339" s="38">
        <f t="shared" si="21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9"/>
        <v/>
      </c>
      <c r="I340" s="47" t="str">
        <f t="shared" si="20"/>
        <v/>
      </c>
      <c r="J340" s="37" t="str">
        <f>IF(A340="","",COUNTIF('Consolidated Income Statement_Y'!$C$7:$V$7,D340)&gt;0)</f>
        <v/>
      </c>
      <c r="K340" s="38">
        <f t="shared" si="21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9"/>
        <v/>
      </c>
      <c r="I341" s="47" t="str">
        <f t="shared" si="20"/>
        <v/>
      </c>
      <c r="J341" s="37" t="str">
        <f>IF(A341="","",COUNTIF('Consolidated Income Statement_Y'!$C$7:$V$7,D341)&gt;0)</f>
        <v/>
      </c>
      <c r="K341" s="38">
        <f t="shared" si="21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9"/>
        <v/>
      </c>
      <c r="I342" s="47" t="str">
        <f t="shared" si="20"/>
        <v/>
      </c>
      <c r="J342" s="37" t="str">
        <f>IF(A342="","",COUNTIF('Consolidated Income Statement_Y'!$C$7:$V$7,D342)&gt;0)</f>
        <v/>
      </c>
      <c r="K342" s="38">
        <f t="shared" si="21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9"/>
        <v/>
      </c>
      <c r="I343" s="47" t="str">
        <f t="shared" si="20"/>
        <v/>
      </c>
      <c r="J343" s="37" t="str">
        <f>IF(A343="","",COUNTIF('Consolidated Income Statement_Y'!$C$7:$V$7,D343)&gt;0)</f>
        <v/>
      </c>
      <c r="K343" s="38">
        <f t="shared" si="21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9"/>
        <v/>
      </c>
      <c r="I344" s="47" t="str">
        <f t="shared" si="20"/>
        <v/>
      </c>
      <c r="J344" s="37" t="str">
        <f>IF(A344="","",COUNTIF('Consolidated Income Statement_Y'!$C$7:$V$7,D344)&gt;0)</f>
        <v/>
      </c>
      <c r="K344" s="38">
        <f t="shared" si="21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9"/>
        <v/>
      </c>
      <c r="I345" s="47" t="str">
        <f t="shared" si="20"/>
        <v/>
      </c>
      <c r="J345" s="37" t="str">
        <f>IF(A345="","",COUNTIF('Consolidated Income Statement_Y'!$C$7:$V$7,D345)&gt;0)</f>
        <v/>
      </c>
      <c r="K345" s="38">
        <f t="shared" si="21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9"/>
        <v/>
      </c>
      <c r="I346" s="47" t="str">
        <f t="shared" si="20"/>
        <v/>
      </c>
      <c r="J346" s="37" t="str">
        <f>IF(A346="","",COUNTIF('Consolidated Income Statement_Y'!$C$7:$V$7,D346)&gt;0)</f>
        <v/>
      </c>
      <c r="K346" s="38">
        <f t="shared" si="21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9"/>
        <v/>
      </c>
      <c r="I347" s="47" t="str">
        <f t="shared" si="20"/>
        <v/>
      </c>
      <c r="J347" s="37" t="str">
        <f>IF(A347="","",COUNTIF('Consolidated Income Statement_Y'!$C$7:$V$7,D347)&gt;0)</f>
        <v/>
      </c>
      <c r="K347" s="38">
        <f t="shared" si="21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9"/>
        <v/>
      </c>
      <c r="I348" s="47" t="str">
        <f t="shared" si="20"/>
        <v/>
      </c>
      <c r="J348" s="37" t="str">
        <f>IF(A348="","",COUNTIF('Consolidated Income Statement_Y'!$C$7:$V$7,D348)&gt;0)</f>
        <v/>
      </c>
      <c r="K348" s="38">
        <f t="shared" si="21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9"/>
        <v/>
      </c>
      <c r="I349" s="47" t="str">
        <f t="shared" si="20"/>
        <v/>
      </c>
      <c r="J349" s="37" t="str">
        <f>IF(A349="","",COUNTIF('Consolidated Income Statement_Y'!$C$7:$V$7,D349)&gt;0)</f>
        <v/>
      </c>
      <c r="K349" s="38">
        <f t="shared" si="21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9"/>
        <v/>
      </c>
      <c r="I350" s="47" t="str">
        <f t="shared" si="20"/>
        <v/>
      </c>
      <c r="J350" s="37" t="str">
        <f>IF(A350="","",COUNTIF('Consolidated Income Statement_Y'!$C$7:$V$7,D350)&gt;0)</f>
        <v/>
      </c>
      <c r="K350" s="38">
        <f t="shared" si="21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9"/>
        <v/>
      </c>
      <c r="I351" s="47" t="str">
        <f t="shared" si="20"/>
        <v/>
      </c>
      <c r="J351" s="37" t="str">
        <f>IF(A351="","",COUNTIF('Consolidated Income Statement_Y'!$C$7:$V$7,D351)&gt;0)</f>
        <v/>
      </c>
      <c r="K351" s="38">
        <f t="shared" si="21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9"/>
        <v/>
      </c>
      <c r="I352" s="47" t="str">
        <f t="shared" si="20"/>
        <v/>
      </c>
      <c r="J352" s="37" t="str">
        <f>IF(A352="","",COUNTIF('Consolidated Income Statement_Y'!$C$7:$V$7,D352)&gt;0)</f>
        <v/>
      </c>
      <c r="K352" s="38">
        <f t="shared" si="21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9"/>
        <v/>
      </c>
      <c r="I353" s="47" t="str">
        <f t="shared" si="20"/>
        <v/>
      </c>
      <c r="J353" s="37" t="str">
        <f>IF(A353="","",COUNTIF('Consolidated Income Statement_Y'!$C$7:$V$7,D353)&gt;0)</f>
        <v/>
      </c>
      <c r="K353" s="38">
        <f t="shared" si="21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9"/>
        <v/>
      </c>
      <c r="I354" s="47" t="str">
        <f t="shared" si="20"/>
        <v/>
      </c>
      <c r="J354" s="37" t="str">
        <f>IF(A354="","",COUNTIF('Consolidated Income Statement_Y'!$C$7:$V$7,D354)&gt;0)</f>
        <v/>
      </c>
      <c r="K354" s="38">
        <f t="shared" si="21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9"/>
        <v/>
      </c>
      <c r="I355" s="47" t="str">
        <f t="shared" si="20"/>
        <v/>
      </c>
      <c r="J355" s="37" t="str">
        <f>IF(A355="","",COUNTIF('Consolidated Income Statement_Y'!$C$7:$V$7,D355)&gt;0)</f>
        <v/>
      </c>
      <c r="K355" s="38">
        <f t="shared" si="21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9"/>
        <v/>
      </c>
      <c r="I356" s="47" t="str">
        <f t="shared" si="20"/>
        <v/>
      </c>
      <c r="J356" s="37" t="str">
        <f>IF(A356="","",COUNTIF('Consolidated Income Statement_Y'!$C$7:$V$7,D356)&gt;0)</f>
        <v/>
      </c>
      <c r="K356" s="38">
        <f t="shared" si="21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9"/>
        <v/>
      </c>
      <c r="I357" s="47" t="str">
        <f t="shared" si="20"/>
        <v/>
      </c>
      <c r="J357" s="37" t="str">
        <f>IF(A357="","",COUNTIF('Consolidated Income Statement_Y'!$C$7:$V$7,D357)&gt;0)</f>
        <v/>
      </c>
      <c r="K357" s="38">
        <f t="shared" si="21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9"/>
        <v/>
      </c>
      <c r="I358" s="47" t="str">
        <f t="shared" si="20"/>
        <v/>
      </c>
      <c r="J358" s="37" t="str">
        <f>IF(A358="","",COUNTIF('Consolidated Income Statement_Y'!$C$7:$V$7,D358)&gt;0)</f>
        <v/>
      </c>
      <c r="K358" s="38">
        <f t="shared" si="21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9"/>
        <v/>
      </c>
      <c r="I359" s="47" t="str">
        <f t="shared" si="20"/>
        <v/>
      </c>
      <c r="J359" s="37" t="str">
        <f>IF(A359="","",COUNTIF('Consolidated Income Statement_Y'!$C$7:$V$7,D359)&gt;0)</f>
        <v/>
      </c>
      <c r="K359" s="38">
        <f t="shared" si="21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9"/>
        <v/>
      </c>
      <c r="I360" s="47" t="str">
        <f t="shared" si="20"/>
        <v/>
      </c>
      <c r="J360" s="37" t="str">
        <f>IF(A360="","",COUNTIF('Consolidated Income Statement_Y'!$C$7:$V$7,D360)&gt;0)</f>
        <v/>
      </c>
      <c r="K360" s="38">
        <f t="shared" si="21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9"/>
        <v/>
      </c>
      <c r="I361" s="47" t="str">
        <f t="shared" si="20"/>
        <v/>
      </c>
      <c r="J361" s="37" t="str">
        <f>IF(A361="","",COUNTIF('Consolidated Income Statement_Y'!$C$7:$V$7,D361)&gt;0)</f>
        <v/>
      </c>
      <c r="K361" s="38">
        <f t="shared" si="21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9"/>
        <v/>
      </c>
      <c r="I362" s="47" t="str">
        <f t="shared" si="20"/>
        <v/>
      </c>
      <c r="J362" s="37" t="str">
        <f>IF(A362="","",COUNTIF('Consolidated Income Statement_Y'!$C$7:$V$7,D362)&gt;0)</f>
        <v/>
      </c>
      <c r="K362" s="38">
        <f t="shared" si="21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9"/>
        <v/>
      </c>
      <c r="I363" s="47" t="str">
        <f t="shared" si="20"/>
        <v/>
      </c>
      <c r="J363" s="37" t="str">
        <f>IF(A363="","",COUNTIF('Consolidated Income Statement_Y'!$C$7:$V$7,D363)&gt;0)</f>
        <v/>
      </c>
      <c r="K363" s="38">
        <f t="shared" si="21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9"/>
        <v/>
      </c>
      <c r="I364" s="47" t="str">
        <f t="shared" si="20"/>
        <v/>
      </c>
      <c r="J364" s="37" t="str">
        <f>IF(A364="","",COUNTIF('Consolidated Income Statement_Y'!$C$7:$V$7,D364)&gt;0)</f>
        <v/>
      </c>
      <c r="K364" s="38">
        <f t="shared" si="21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9"/>
        <v/>
      </c>
      <c r="I365" s="47" t="str">
        <f t="shared" si="20"/>
        <v/>
      </c>
      <c r="J365" s="37" t="str">
        <f>IF(A365="","",COUNTIF('Consolidated Income Statement_Y'!$C$7:$V$7,D365)&gt;0)</f>
        <v/>
      </c>
      <c r="K365" s="38">
        <f t="shared" si="21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9"/>
        <v/>
      </c>
      <c r="I366" s="47" t="str">
        <f t="shared" si="20"/>
        <v/>
      </c>
      <c r="J366" s="37" t="str">
        <f>IF(A366="","",COUNTIF('Consolidated Income Statement_Y'!$C$7:$V$7,D366)&gt;0)</f>
        <v/>
      </c>
      <c r="K366" s="38">
        <f t="shared" si="21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9"/>
        <v/>
      </c>
      <c r="I367" s="47" t="str">
        <f t="shared" si="20"/>
        <v/>
      </c>
      <c r="J367" s="37" t="str">
        <f>IF(A367="","",COUNTIF('Consolidated Income Statement_Y'!$C$7:$V$7,D367)&gt;0)</f>
        <v/>
      </c>
      <c r="K367" s="38">
        <f t="shared" si="21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9"/>
        <v/>
      </c>
      <c r="I368" s="47" t="str">
        <f t="shared" si="20"/>
        <v/>
      </c>
      <c r="J368" s="37" t="str">
        <f>IF(A368="","",COUNTIF('Consolidated Income Statement_Y'!$C$7:$V$7,D368)&gt;0)</f>
        <v/>
      </c>
      <c r="K368" s="38">
        <f t="shared" si="21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9"/>
        <v/>
      </c>
      <c r="I369" s="47" t="str">
        <f t="shared" si="20"/>
        <v/>
      </c>
      <c r="J369" s="37" t="str">
        <f>IF(A369="","",COUNTIF('Consolidated Income Statement_Y'!$C$7:$V$7,D369)&gt;0)</f>
        <v/>
      </c>
      <c r="K369" s="38">
        <f t="shared" si="21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9"/>
        <v/>
      </c>
      <c r="I370" s="47" t="str">
        <f t="shared" si="20"/>
        <v/>
      </c>
      <c r="J370" s="37" t="str">
        <f>IF(A370="","",COUNTIF('Consolidated Income Statement_Y'!$C$7:$V$7,D370)&gt;0)</f>
        <v/>
      </c>
      <c r="K370" s="38">
        <f t="shared" si="21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9"/>
        <v/>
      </c>
      <c r="I371" s="47" t="str">
        <f t="shared" si="20"/>
        <v/>
      </c>
      <c r="J371" s="37" t="str">
        <f>IF(A371="","",COUNTIF('Consolidated Income Statement_Y'!$C$7:$V$7,D371)&gt;0)</f>
        <v/>
      </c>
      <c r="K371" s="38">
        <f t="shared" si="21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9"/>
        <v/>
      </c>
      <c r="I372" s="47" t="str">
        <f t="shared" si="20"/>
        <v/>
      </c>
      <c r="J372" s="37" t="str">
        <f>IF(A372="","",COUNTIF('Consolidated Income Statement_Y'!$C$7:$V$7,D372)&gt;0)</f>
        <v/>
      </c>
      <c r="K372" s="38">
        <f t="shared" si="21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9"/>
        <v/>
      </c>
      <c r="I373" s="47" t="str">
        <f t="shared" si="20"/>
        <v/>
      </c>
      <c r="J373" s="37" t="str">
        <f>IF(A373="","",COUNTIF('Consolidated Income Statement_Y'!$C$7:$V$7,D373)&gt;0)</f>
        <v/>
      </c>
      <c r="K373" s="38">
        <f t="shared" si="21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9"/>
        <v/>
      </c>
      <c r="I374" s="47" t="str">
        <f t="shared" si="20"/>
        <v/>
      </c>
      <c r="J374" s="37" t="str">
        <f>IF(A374="","",COUNTIF('Consolidated Income Statement_Y'!$C$7:$V$7,D374)&gt;0)</f>
        <v/>
      </c>
      <c r="K374" s="38">
        <f t="shared" si="21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9"/>
        <v/>
      </c>
      <c r="I375" s="47" t="str">
        <f t="shared" si="20"/>
        <v/>
      </c>
      <c r="J375" s="37" t="str">
        <f>IF(A375="","",COUNTIF('Consolidated Income Statement_Y'!$C$7:$V$7,D375)&gt;0)</f>
        <v/>
      </c>
      <c r="K375" s="38">
        <f t="shared" si="21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9"/>
        <v/>
      </c>
      <c r="I376" s="47" t="str">
        <f t="shared" si="20"/>
        <v/>
      </c>
      <c r="J376" s="37" t="str">
        <f>IF(A376="","",COUNTIF('Consolidated Income Statement_Y'!$C$7:$V$7,D376)&gt;0)</f>
        <v/>
      </c>
      <c r="K376" s="38">
        <f t="shared" si="21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9"/>
        <v/>
      </c>
      <c r="I377" s="47" t="str">
        <f t="shared" si="20"/>
        <v/>
      </c>
      <c r="J377" s="37" t="str">
        <f>IF(A377="","",COUNTIF('Consolidated Income Statement_Y'!$C$7:$V$7,D377)&gt;0)</f>
        <v/>
      </c>
      <c r="K377" s="38">
        <f t="shared" si="21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9"/>
        <v/>
      </c>
      <c r="I378" s="47" t="str">
        <f t="shared" si="20"/>
        <v/>
      </c>
      <c r="J378" s="37" t="str">
        <f>IF(A378="","",COUNTIF('Consolidated Income Statement_Y'!$C$7:$V$7,D378)&gt;0)</f>
        <v/>
      </c>
      <c r="K378" s="38">
        <f t="shared" si="21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9"/>
        <v/>
      </c>
      <c r="I379" s="47" t="str">
        <f t="shared" si="20"/>
        <v/>
      </c>
      <c r="J379" s="37" t="str">
        <f>IF(A379="","",COUNTIF('Consolidated Income Statement_Y'!$C$7:$V$7,D379)&gt;0)</f>
        <v/>
      </c>
      <c r="K379" s="38">
        <f t="shared" si="21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9"/>
        <v/>
      </c>
      <c r="I380" s="47" t="str">
        <f t="shared" si="20"/>
        <v/>
      </c>
      <c r="J380" s="37" t="str">
        <f>IF(A380="","",COUNTIF('Consolidated Income Statement_Y'!$C$7:$V$7,D380)&gt;0)</f>
        <v/>
      </c>
      <c r="K380" s="38">
        <f t="shared" si="21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9"/>
        <v/>
      </c>
      <c r="I381" s="47" t="str">
        <f t="shared" si="20"/>
        <v/>
      </c>
      <c r="J381" s="37" t="str">
        <f>IF(A381="","",COUNTIF('Consolidated Income Statement_Y'!$C$7:$V$7,D381)&gt;0)</f>
        <v/>
      </c>
      <c r="K381" s="38">
        <f t="shared" si="21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9"/>
        <v/>
      </c>
      <c r="I382" s="47" t="str">
        <f t="shared" si="20"/>
        <v/>
      </c>
      <c r="J382" s="37" t="str">
        <f>IF(A382="","",COUNTIF('Consolidated Income Statement_Y'!$C$7:$V$7,D382)&gt;0)</f>
        <v/>
      </c>
      <c r="K382" s="38">
        <f t="shared" si="21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9"/>
        <v/>
      </c>
      <c r="I383" s="47" t="str">
        <f t="shared" si="20"/>
        <v/>
      </c>
      <c r="J383" s="37" t="str">
        <f>IF(A383="","",COUNTIF('Consolidated Income Statement_Y'!$C$7:$V$7,D383)&gt;0)</f>
        <v/>
      </c>
      <c r="K383" s="38">
        <f t="shared" si="21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9"/>
        <v/>
      </c>
      <c r="I384" s="47" t="str">
        <f t="shared" si="20"/>
        <v/>
      </c>
      <c r="J384" s="37" t="str">
        <f>IF(A384="","",COUNTIF('Consolidated Income Statement_Y'!$C$7:$V$7,D384)&gt;0)</f>
        <v/>
      </c>
      <c r="K384" s="38">
        <f t="shared" si="21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9"/>
        <v/>
      </c>
      <c r="I385" s="47" t="str">
        <f t="shared" si="20"/>
        <v/>
      </c>
      <c r="J385" s="37" t="str">
        <f>IF(A385="","",COUNTIF('Consolidated Income Statement_Y'!$C$7:$V$7,D385)&gt;0)</f>
        <v/>
      </c>
      <c r="K385" s="38">
        <f t="shared" si="21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9"/>
        <v/>
      </c>
      <c r="I386" s="47" t="str">
        <f t="shared" si="20"/>
        <v/>
      </c>
      <c r="J386" s="37" t="str">
        <f>IF(A386="","",COUNTIF('Consolidated Income Statement_Y'!$C$7:$V$7,D386)&gt;0)</f>
        <v/>
      </c>
      <c r="K386" s="38">
        <f t="shared" si="21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si="19"/>
        <v/>
      </c>
      <c r="I387" s="47" t="str">
        <f t="shared" si="20"/>
        <v/>
      </c>
      <c r="J387" s="37" t="str">
        <f>IF(A387="","",COUNTIF('Consolidated Income Statement_Y'!$C$7:$V$7,D387)&gt;0)</f>
        <v/>
      </c>
      <c r="K387" s="38">
        <f t="shared" si="21"/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9"/>
        <v/>
      </c>
      <c r="I388" s="47" t="str">
        <f t="shared" si="20"/>
        <v/>
      </c>
      <c r="J388" s="37" t="str">
        <f>IF(A388="","",COUNTIF('Consolidated Income Statement_Y'!$C$7:$V$7,D388)&gt;0)</f>
        <v/>
      </c>
      <c r="K388" s="38">
        <f t="shared" si="21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9"/>
        <v/>
      </c>
      <c r="I389" s="47" t="str">
        <f t="shared" si="20"/>
        <v/>
      </c>
      <c r="J389" s="37" t="str">
        <f>IF(A389="","",COUNTIF('Consolidated Income Statement_Y'!$C$7:$V$7,D389)&gt;0)</f>
        <v/>
      </c>
      <c r="K389" s="38">
        <f t="shared" si="21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9"/>
        <v/>
      </c>
      <c r="I390" s="47" t="str">
        <f t="shared" si="20"/>
        <v/>
      </c>
      <c r="J390" s="37" t="str">
        <f>IF(A390="","",COUNTIF('Consolidated Income Statement_Y'!$C$7:$V$7,D390)&gt;0)</f>
        <v/>
      </c>
      <c r="K390" s="38">
        <f t="shared" si="21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ref="H391:H454" si="22">IF(E391="","",EOMONTH(E391,0))</f>
        <v/>
      </c>
      <c r="I391" s="47" t="str">
        <f t="shared" ref="I391:I454" si="23">IF(H391="","","Q"&amp;ROUNDUP(MONTH(H391)/3,0))</f>
        <v/>
      </c>
      <c r="J391" s="37" t="str">
        <f>IF(A391="","",COUNTIF('Consolidated Income Statement_Y'!$C$7:$V$7,D391)&gt;0)</f>
        <v/>
      </c>
      <c r="K391" s="38">
        <f t="shared" ref="K391:K454" si="24">F391-G391</f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22"/>
        <v/>
      </c>
      <c r="I392" s="47" t="str">
        <f t="shared" si="23"/>
        <v/>
      </c>
      <c r="J392" s="37" t="str">
        <f>IF(A392="","",COUNTIF('Consolidated Income Statement_Y'!$C$7:$V$7,D392)&gt;0)</f>
        <v/>
      </c>
      <c r="K392" s="38">
        <f t="shared" si="24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22"/>
        <v/>
      </c>
      <c r="I393" s="47" t="str">
        <f t="shared" si="23"/>
        <v/>
      </c>
      <c r="J393" s="37" t="str">
        <f>IF(A393="","",COUNTIF('Consolidated Income Statement_Y'!$C$7:$V$7,D393)&gt;0)</f>
        <v/>
      </c>
      <c r="K393" s="38">
        <f t="shared" si="24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22"/>
        <v/>
      </c>
      <c r="I394" s="47" t="str">
        <f t="shared" si="23"/>
        <v/>
      </c>
      <c r="J394" s="37" t="str">
        <f>IF(A394="","",COUNTIF('Consolidated Income Statement_Y'!$C$7:$V$7,D394)&gt;0)</f>
        <v/>
      </c>
      <c r="K394" s="38">
        <f t="shared" si="24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22"/>
        <v/>
      </c>
      <c r="I395" s="47" t="str">
        <f t="shared" si="23"/>
        <v/>
      </c>
      <c r="J395" s="37" t="str">
        <f>IF(A395="","",COUNTIF('Consolidated Income Statement_Y'!$C$7:$V$7,D395)&gt;0)</f>
        <v/>
      </c>
      <c r="K395" s="38">
        <f t="shared" si="24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22"/>
        <v/>
      </c>
      <c r="I396" s="47" t="str">
        <f t="shared" si="23"/>
        <v/>
      </c>
      <c r="J396" s="37" t="str">
        <f>IF(A396="","",COUNTIF('Consolidated Income Statement_Y'!$C$7:$V$7,D396)&gt;0)</f>
        <v/>
      </c>
      <c r="K396" s="38">
        <f t="shared" si="24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22"/>
        <v/>
      </c>
      <c r="I397" s="47" t="str">
        <f t="shared" si="23"/>
        <v/>
      </c>
      <c r="J397" s="37" t="str">
        <f>IF(A397="","",COUNTIF('Consolidated Income Statement_Y'!$C$7:$V$7,D397)&gt;0)</f>
        <v/>
      </c>
      <c r="K397" s="38">
        <f t="shared" si="24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22"/>
        <v/>
      </c>
      <c r="I398" s="47" t="str">
        <f t="shared" si="23"/>
        <v/>
      </c>
      <c r="J398" s="37" t="str">
        <f>IF(A398="","",COUNTIF('Consolidated Income Statement_Y'!$C$7:$V$7,D398)&gt;0)</f>
        <v/>
      </c>
      <c r="K398" s="38">
        <f t="shared" si="24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22"/>
        <v/>
      </c>
      <c r="I399" s="47" t="str">
        <f t="shared" si="23"/>
        <v/>
      </c>
      <c r="J399" s="37" t="str">
        <f>IF(A399="","",COUNTIF('Consolidated Income Statement_Y'!$C$7:$V$7,D399)&gt;0)</f>
        <v/>
      </c>
      <c r="K399" s="38">
        <f t="shared" si="24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22"/>
        <v/>
      </c>
      <c r="I400" s="47" t="str">
        <f t="shared" si="23"/>
        <v/>
      </c>
      <c r="J400" s="37" t="str">
        <f>IF(A400="","",COUNTIF('Consolidated Income Statement_Y'!$C$7:$V$7,D400)&gt;0)</f>
        <v/>
      </c>
      <c r="K400" s="38">
        <f t="shared" si="24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22"/>
        <v/>
      </c>
      <c r="I401" s="47" t="str">
        <f t="shared" si="23"/>
        <v/>
      </c>
      <c r="J401" s="37" t="str">
        <f>IF(A401="","",COUNTIF('Consolidated Income Statement_Y'!$C$7:$V$7,D401)&gt;0)</f>
        <v/>
      </c>
      <c r="K401" s="38">
        <f t="shared" si="24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22"/>
        <v/>
      </c>
      <c r="I402" s="47" t="str">
        <f t="shared" si="23"/>
        <v/>
      </c>
      <c r="J402" s="37" t="str">
        <f>IF(A402="","",COUNTIF('Consolidated Income Statement_Y'!$C$7:$V$7,D402)&gt;0)</f>
        <v/>
      </c>
      <c r="K402" s="38">
        <f t="shared" si="24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22"/>
        <v/>
      </c>
      <c r="I403" s="47" t="str">
        <f t="shared" si="23"/>
        <v/>
      </c>
      <c r="J403" s="37" t="str">
        <f>IF(A403="","",COUNTIF('Consolidated Income Statement_Y'!$C$7:$V$7,D403)&gt;0)</f>
        <v/>
      </c>
      <c r="K403" s="38">
        <f t="shared" si="24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22"/>
        <v/>
      </c>
      <c r="I404" s="47" t="str">
        <f t="shared" si="23"/>
        <v/>
      </c>
      <c r="J404" s="37" t="str">
        <f>IF(A404="","",COUNTIF('Consolidated Income Statement_Y'!$C$7:$V$7,D404)&gt;0)</f>
        <v/>
      </c>
      <c r="K404" s="38">
        <f t="shared" si="24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22"/>
        <v/>
      </c>
      <c r="I405" s="47" t="str">
        <f t="shared" si="23"/>
        <v/>
      </c>
      <c r="J405" s="37" t="str">
        <f>IF(A405="","",COUNTIF('Consolidated Income Statement_Y'!$C$7:$V$7,D405)&gt;0)</f>
        <v/>
      </c>
      <c r="K405" s="38">
        <f t="shared" si="24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22"/>
        <v/>
      </c>
      <c r="I406" s="47" t="str">
        <f t="shared" si="23"/>
        <v/>
      </c>
      <c r="J406" s="37" t="str">
        <f>IF(A406="","",COUNTIF('Consolidated Income Statement_Y'!$C$7:$V$7,D406)&gt;0)</f>
        <v/>
      </c>
      <c r="K406" s="38">
        <f t="shared" si="24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22"/>
        <v/>
      </c>
      <c r="I407" s="47" t="str">
        <f t="shared" si="23"/>
        <v/>
      </c>
      <c r="J407" s="37" t="str">
        <f>IF(A407="","",COUNTIF('Consolidated Income Statement_Y'!$C$7:$V$7,D407)&gt;0)</f>
        <v/>
      </c>
      <c r="K407" s="38">
        <f t="shared" si="24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22"/>
        <v/>
      </c>
      <c r="I408" s="47" t="str">
        <f t="shared" si="23"/>
        <v/>
      </c>
      <c r="J408" s="37" t="str">
        <f>IF(A408="","",COUNTIF('Consolidated Income Statement_Y'!$C$7:$V$7,D408)&gt;0)</f>
        <v/>
      </c>
      <c r="K408" s="38">
        <f t="shared" si="24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22"/>
        <v/>
      </c>
      <c r="I409" s="47" t="str">
        <f t="shared" si="23"/>
        <v/>
      </c>
      <c r="J409" s="37" t="str">
        <f>IF(A409="","",COUNTIF('Consolidated Income Statement_Y'!$C$7:$V$7,D409)&gt;0)</f>
        <v/>
      </c>
      <c r="K409" s="38">
        <f t="shared" si="24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22"/>
        <v/>
      </c>
      <c r="I410" s="47" t="str">
        <f t="shared" si="23"/>
        <v/>
      </c>
      <c r="J410" s="37" t="str">
        <f>IF(A410="","",COUNTIF('Consolidated Income Statement_Y'!$C$7:$V$7,D410)&gt;0)</f>
        <v/>
      </c>
      <c r="K410" s="38">
        <f t="shared" si="24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22"/>
        <v/>
      </c>
      <c r="I411" s="47" t="str">
        <f t="shared" si="23"/>
        <v/>
      </c>
      <c r="J411" s="37" t="str">
        <f>IF(A411="","",COUNTIF('Consolidated Income Statement_Y'!$C$7:$V$7,D411)&gt;0)</f>
        <v/>
      </c>
      <c r="K411" s="38">
        <f t="shared" si="24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22"/>
        <v/>
      </c>
      <c r="I412" s="47" t="str">
        <f t="shared" si="23"/>
        <v/>
      </c>
      <c r="J412" s="37" t="str">
        <f>IF(A412="","",COUNTIF('Consolidated Income Statement_Y'!$C$7:$V$7,D412)&gt;0)</f>
        <v/>
      </c>
      <c r="K412" s="38">
        <f t="shared" si="24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22"/>
        <v/>
      </c>
      <c r="I413" s="47" t="str">
        <f t="shared" si="23"/>
        <v/>
      </c>
      <c r="J413" s="37" t="str">
        <f>IF(A413="","",COUNTIF('Consolidated Income Statement_Y'!$C$7:$V$7,D413)&gt;0)</f>
        <v/>
      </c>
      <c r="K413" s="38">
        <f t="shared" si="24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22"/>
        <v/>
      </c>
      <c r="I414" s="47" t="str">
        <f t="shared" si="23"/>
        <v/>
      </c>
      <c r="J414" s="37" t="str">
        <f>IF(A414="","",COUNTIF('Consolidated Income Statement_Y'!$C$7:$V$7,D414)&gt;0)</f>
        <v/>
      </c>
      <c r="K414" s="38">
        <f t="shared" si="24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22"/>
        <v/>
      </c>
      <c r="I415" s="47" t="str">
        <f t="shared" si="23"/>
        <v/>
      </c>
      <c r="J415" s="37" t="str">
        <f>IF(A415="","",COUNTIF('Consolidated Income Statement_Y'!$C$7:$V$7,D415)&gt;0)</f>
        <v/>
      </c>
      <c r="K415" s="38">
        <f t="shared" si="24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22"/>
        <v/>
      </c>
      <c r="I416" s="47" t="str">
        <f t="shared" si="23"/>
        <v/>
      </c>
      <c r="J416" s="37" t="str">
        <f>IF(A416="","",COUNTIF('Consolidated Income Statement_Y'!$C$7:$V$7,D416)&gt;0)</f>
        <v/>
      </c>
      <c r="K416" s="38">
        <f t="shared" si="24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22"/>
        <v/>
      </c>
      <c r="I417" s="47" t="str">
        <f t="shared" si="23"/>
        <v/>
      </c>
      <c r="J417" s="37" t="str">
        <f>IF(A417="","",COUNTIF('Consolidated Income Statement_Y'!$C$7:$V$7,D417)&gt;0)</f>
        <v/>
      </c>
      <c r="K417" s="38">
        <f t="shared" si="24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22"/>
        <v/>
      </c>
      <c r="I418" s="47" t="str">
        <f t="shared" si="23"/>
        <v/>
      </c>
      <c r="J418" s="37" t="str">
        <f>IF(A418="","",COUNTIF('Consolidated Income Statement_Y'!$C$7:$V$7,D418)&gt;0)</f>
        <v/>
      </c>
      <c r="K418" s="38">
        <f t="shared" si="24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22"/>
        <v/>
      </c>
      <c r="I419" s="47" t="str">
        <f t="shared" si="23"/>
        <v/>
      </c>
      <c r="J419" s="37" t="str">
        <f>IF(A419="","",COUNTIF('Consolidated Income Statement_Y'!$C$7:$V$7,D419)&gt;0)</f>
        <v/>
      </c>
      <c r="K419" s="38">
        <f t="shared" si="24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22"/>
        <v/>
      </c>
      <c r="I420" s="47" t="str">
        <f t="shared" si="23"/>
        <v/>
      </c>
      <c r="J420" s="37" t="str">
        <f>IF(A420="","",COUNTIF('Consolidated Income Statement_Y'!$C$7:$V$7,D420)&gt;0)</f>
        <v/>
      </c>
      <c r="K420" s="38">
        <f t="shared" si="24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22"/>
        <v/>
      </c>
      <c r="I421" s="47" t="str">
        <f t="shared" si="23"/>
        <v/>
      </c>
      <c r="J421" s="37" t="str">
        <f>IF(A421="","",COUNTIF('Consolidated Income Statement_Y'!$C$7:$V$7,D421)&gt;0)</f>
        <v/>
      </c>
      <c r="K421" s="38">
        <f t="shared" si="24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22"/>
        <v/>
      </c>
      <c r="I422" s="47" t="str">
        <f t="shared" si="23"/>
        <v/>
      </c>
      <c r="J422" s="37" t="str">
        <f>IF(A422="","",COUNTIF('Consolidated Income Statement_Y'!$C$7:$V$7,D422)&gt;0)</f>
        <v/>
      </c>
      <c r="K422" s="38">
        <f t="shared" si="24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22"/>
        <v/>
      </c>
      <c r="I423" s="47" t="str">
        <f t="shared" si="23"/>
        <v/>
      </c>
      <c r="J423" s="37" t="str">
        <f>IF(A423="","",COUNTIF('Consolidated Income Statement_Y'!$C$7:$V$7,D423)&gt;0)</f>
        <v/>
      </c>
      <c r="K423" s="38">
        <f t="shared" si="24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22"/>
        <v/>
      </c>
      <c r="I424" s="47" t="str">
        <f t="shared" si="23"/>
        <v/>
      </c>
      <c r="J424" s="37" t="str">
        <f>IF(A424="","",COUNTIF('Consolidated Income Statement_Y'!$C$7:$V$7,D424)&gt;0)</f>
        <v/>
      </c>
      <c r="K424" s="38">
        <f t="shared" si="24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22"/>
        <v/>
      </c>
      <c r="I425" s="47" t="str">
        <f t="shared" si="23"/>
        <v/>
      </c>
      <c r="J425" s="37" t="str">
        <f>IF(A425="","",COUNTIF('Consolidated Income Statement_Y'!$C$7:$V$7,D425)&gt;0)</f>
        <v/>
      </c>
      <c r="K425" s="38">
        <f t="shared" si="24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22"/>
        <v/>
      </c>
      <c r="I426" s="47" t="str">
        <f t="shared" si="23"/>
        <v/>
      </c>
      <c r="J426" s="37" t="str">
        <f>IF(A426="","",COUNTIF('Consolidated Income Statement_Y'!$C$7:$V$7,D426)&gt;0)</f>
        <v/>
      </c>
      <c r="K426" s="38">
        <f t="shared" si="24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22"/>
        <v/>
      </c>
      <c r="I427" s="47" t="str">
        <f t="shared" si="23"/>
        <v/>
      </c>
      <c r="J427" s="37" t="str">
        <f>IF(A427="","",COUNTIF('Consolidated Income Statement_Y'!$C$7:$V$7,D427)&gt;0)</f>
        <v/>
      </c>
      <c r="K427" s="38">
        <f t="shared" si="24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22"/>
        <v/>
      </c>
      <c r="I428" s="47" t="str">
        <f t="shared" si="23"/>
        <v/>
      </c>
      <c r="J428" s="37" t="str">
        <f>IF(A428="","",COUNTIF('Consolidated Income Statement_Y'!$C$7:$V$7,D428)&gt;0)</f>
        <v/>
      </c>
      <c r="K428" s="38">
        <f t="shared" si="24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22"/>
        <v/>
      </c>
      <c r="I429" s="47" t="str">
        <f t="shared" si="23"/>
        <v/>
      </c>
      <c r="J429" s="37" t="str">
        <f>IF(A429="","",COUNTIF('Consolidated Income Statement_Y'!$C$7:$V$7,D429)&gt;0)</f>
        <v/>
      </c>
      <c r="K429" s="38">
        <f t="shared" si="24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22"/>
        <v/>
      </c>
      <c r="I430" s="47" t="str">
        <f t="shared" si="23"/>
        <v/>
      </c>
      <c r="J430" s="37" t="str">
        <f>IF(A430="","",COUNTIF('Consolidated Income Statement_Y'!$C$7:$V$7,D430)&gt;0)</f>
        <v/>
      </c>
      <c r="K430" s="38">
        <f t="shared" si="24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22"/>
        <v/>
      </c>
      <c r="I431" s="47" t="str">
        <f t="shared" si="23"/>
        <v/>
      </c>
      <c r="J431" s="37" t="str">
        <f>IF(A431="","",COUNTIF('Consolidated Income Statement_Y'!$C$7:$V$7,D431)&gt;0)</f>
        <v/>
      </c>
      <c r="K431" s="38">
        <f t="shared" si="24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22"/>
        <v/>
      </c>
      <c r="I432" s="47" t="str">
        <f t="shared" si="23"/>
        <v/>
      </c>
      <c r="J432" s="37" t="str">
        <f>IF(A432="","",COUNTIF('Consolidated Income Statement_Y'!$C$7:$V$7,D432)&gt;0)</f>
        <v/>
      </c>
      <c r="K432" s="38">
        <f t="shared" si="24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22"/>
        <v/>
      </c>
      <c r="I433" s="47" t="str">
        <f t="shared" si="23"/>
        <v/>
      </c>
      <c r="J433" s="37" t="str">
        <f>IF(A433="","",COUNTIF('Consolidated Income Statement_Y'!$C$7:$V$7,D433)&gt;0)</f>
        <v/>
      </c>
      <c r="K433" s="38">
        <f t="shared" si="24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22"/>
        <v/>
      </c>
      <c r="I434" s="47" t="str">
        <f t="shared" si="23"/>
        <v/>
      </c>
      <c r="J434" s="37" t="str">
        <f>IF(A434="","",COUNTIF('Consolidated Income Statement_Y'!$C$7:$V$7,D434)&gt;0)</f>
        <v/>
      </c>
      <c r="K434" s="38">
        <f t="shared" si="24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22"/>
        <v/>
      </c>
      <c r="I435" s="47" t="str">
        <f t="shared" si="23"/>
        <v/>
      </c>
      <c r="J435" s="37" t="str">
        <f>IF(A435="","",COUNTIF('Consolidated Income Statement_Y'!$C$7:$V$7,D435)&gt;0)</f>
        <v/>
      </c>
      <c r="K435" s="38">
        <f t="shared" si="24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22"/>
        <v/>
      </c>
      <c r="I436" s="47" t="str">
        <f t="shared" si="23"/>
        <v/>
      </c>
      <c r="J436" s="37" t="str">
        <f>IF(A436="","",COUNTIF('Consolidated Income Statement_Y'!$C$7:$V$7,D436)&gt;0)</f>
        <v/>
      </c>
      <c r="K436" s="38">
        <f t="shared" si="24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22"/>
        <v/>
      </c>
      <c r="I437" s="47" t="str">
        <f t="shared" si="23"/>
        <v/>
      </c>
      <c r="J437" s="37" t="str">
        <f>IF(A437="","",COUNTIF('Consolidated Income Statement_Y'!$C$7:$V$7,D437)&gt;0)</f>
        <v/>
      </c>
      <c r="K437" s="38">
        <f t="shared" si="24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22"/>
        <v/>
      </c>
      <c r="I438" s="47" t="str">
        <f t="shared" si="23"/>
        <v/>
      </c>
      <c r="J438" s="37" t="str">
        <f>IF(A438="","",COUNTIF('Consolidated Income Statement_Y'!$C$7:$V$7,D438)&gt;0)</f>
        <v/>
      </c>
      <c r="K438" s="38">
        <f t="shared" si="24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22"/>
        <v/>
      </c>
      <c r="I439" s="47" t="str">
        <f t="shared" si="23"/>
        <v/>
      </c>
      <c r="J439" s="37" t="str">
        <f>IF(A439="","",COUNTIF('Consolidated Income Statement_Y'!$C$7:$V$7,D439)&gt;0)</f>
        <v/>
      </c>
      <c r="K439" s="38">
        <f t="shared" si="24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22"/>
        <v/>
      </c>
      <c r="I440" s="47" t="str">
        <f t="shared" si="23"/>
        <v/>
      </c>
      <c r="J440" s="37" t="str">
        <f>IF(A440="","",COUNTIF('Consolidated Income Statement_Y'!$C$7:$V$7,D440)&gt;0)</f>
        <v/>
      </c>
      <c r="K440" s="38">
        <f t="shared" si="24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22"/>
        <v/>
      </c>
      <c r="I441" s="47" t="str">
        <f t="shared" si="23"/>
        <v/>
      </c>
      <c r="J441" s="37" t="str">
        <f>IF(A441="","",COUNTIF('Consolidated Income Statement_Y'!$C$7:$V$7,D441)&gt;0)</f>
        <v/>
      </c>
      <c r="K441" s="38">
        <f t="shared" si="24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22"/>
        <v/>
      </c>
      <c r="I442" s="47" t="str">
        <f t="shared" si="23"/>
        <v/>
      </c>
      <c r="J442" s="37" t="str">
        <f>IF(A442="","",COUNTIF('Consolidated Income Statement_Y'!$C$7:$V$7,D442)&gt;0)</f>
        <v/>
      </c>
      <c r="K442" s="38">
        <f t="shared" si="24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22"/>
        <v/>
      </c>
      <c r="I443" s="47" t="str">
        <f t="shared" si="23"/>
        <v/>
      </c>
      <c r="J443" s="37" t="str">
        <f>IF(A443="","",COUNTIF('Consolidated Income Statement_Y'!$C$7:$V$7,D443)&gt;0)</f>
        <v/>
      </c>
      <c r="K443" s="38">
        <f t="shared" si="24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22"/>
        <v/>
      </c>
      <c r="I444" s="47" t="str">
        <f t="shared" si="23"/>
        <v/>
      </c>
      <c r="J444" s="37" t="str">
        <f>IF(A444="","",COUNTIF('Consolidated Income Statement_Y'!$C$7:$V$7,D444)&gt;0)</f>
        <v/>
      </c>
      <c r="K444" s="38">
        <f t="shared" si="24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22"/>
        <v/>
      </c>
      <c r="I445" s="47" t="str">
        <f t="shared" si="23"/>
        <v/>
      </c>
      <c r="J445" s="37" t="str">
        <f>IF(A445="","",COUNTIF('Consolidated Income Statement_Y'!$C$7:$V$7,D445)&gt;0)</f>
        <v/>
      </c>
      <c r="K445" s="38">
        <f t="shared" si="24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22"/>
        <v/>
      </c>
      <c r="I446" s="47" t="str">
        <f t="shared" si="23"/>
        <v/>
      </c>
      <c r="J446" s="37" t="str">
        <f>IF(A446="","",COUNTIF('Consolidated Income Statement_Y'!$C$7:$V$7,D446)&gt;0)</f>
        <v/>
      </c>
      <c r="K446" s="38">
        <f t="shared" si="24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22"/>
        <v/>
      </c>
      <c r="I447" s="47" t="str">
        <f t="shared" si="23"/>
        <v/>
      </c>
      <c r="J447" s="37" t="str">
        <f>IF(A447="","",COUNTIF('Consolidated Income Statement_Y'!$C$7:$V$7,D447)&gt;0)</f>
        <v/>
      </c>
      <c r="K447" s="38">
        <f t="shared" si="24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22"/>
        <v/>
      </c>
      <c r="I448" s="47" t="str">
        <f t="shared" si="23"/>
        <v/>
      </c>
      <c r="J448" s="37" t="str">
        <f>IF(A448="","",COUNTIF('Consolidated Income Statement_Y'!$C$7:$V$7,D448)&gt;0)</f>
        <v/>
      </c>
      <c r="K448" s="38">
        <f t="shared" si="24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22"/>
        <v/>
      </c>
      <c r="I449" s="47" t="str">
        <f t="shared" si="23"/>
        <v/>
      </c>
      <c r="J449" s="37" t="str">
        <f>IF(A449="","",COUNTIF('Consolidated Income Statement_Y'!$C$7:$V$7,D449)&gt;0)</f>
        <v/>
      </c>
      <c r="K449" s="38">
        <f t="shared" si="24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22"/>
        <v/>
      </c>
      <c r="I450" s="47" t="str">
        <f t="shared" si="23"/>
        <v/>
      </c>
      <c r="J450" s="37" t="str">
        <f>IF(A450="","",COUNTIF('Consolidated Income Statement_Y'!$C$7:$V$7,D450)&gt;0)</f>
        <v/>
      </c>
      <c r="K450" s="38">
        <f t="shared" si="24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si="22"/>
        <v/>
      </c>
      <c r="I451" s="47" t="str">
        <f t="shared" si="23"/>
        <v/>
      </c>
      <c r="J451" s="37" t="str">
        <f>IF(A451="","",COUNTIF('Consolidated Income Statement_Y'!$C$7:$V$7,D451)&gt;0)</f>
        <v/>
      </c>
      <c r="K451" s="38">
        <f t="shared" si="24"/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2"/>
        <v/>
      </c>
      <c r="I452" s="47" t="str">
        <f t="shared" si="23"/>
        <v/>
      </c>
      <c r="J452" s="37" t="str">
        <f>IF(A452="","",COUNTIF('Consolidated Income Statement_Y'!$C$7:$V$7,D452)&gt;0)</f>
        <v/>
      </c>
      <c r="K452" s="38">
        <f t="shared" si="24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2"/>
        <v/>
      </c>
      <c r="I453" s="47" t="str">
        <f t="shared" si="23"/>
        <v/>
      </c>
      <c r="J453" s="37" t="str">
        <f>IF(A453="","",COUNTIF('Consolidated Income Statement_Y'!$C$7:$V$7,D453)&gt;0)</f>
        <v/>
      </c>
      <c r="K453" s="38">
        <f t="shared" si="24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2"/>
        <v/>
      </c>
      <c r="I454" s="47" t="str">
        <f t="shared" si="23"/>
        <v/>
      </c>
      <c r="J454" s="37" t="str">
        <f>IF(A454="","",COUNTIF('Consolidated Income Statement_Y'!$C$7:$V$7,D454)&gt;0)</f>
        <v/>
      </c>
      <c r="K454" s="38">
        <f t="shared" si="24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ref="H455:H518" si="25">IF(E455="","",EOMONTH(E455,0))</f>
        <v/>
      </c>
      <c r="I455" s="47" t="str">
        <f t="shared" ref="I455:I518" si="26">IF(H455="","","Q"&amp;ROUNDUP(MONTH(H455)/3,0))</f>
        <v/>
      </c>
      <c r="J455" s="37" t="str">
        <f>IF(A455="","",COUNTIF('Consolidated Income Statement_Y'!$C$7:$V$7,D455)&gt;0)</f>
        <v/>
      </c>
      <c r="K455" s="38">
        <f t="shared" ref="K455:K518" si="27">F455-G455</f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5"/>
        <v/>
      </c>
      <c r="I456" s="47" t="str">
        <f t="shared" si="26"/>
        <v/>
      </c>
      <c r="J456" s="37" t="str">
        <f>IF(A456="","",COUNTIF('Consolidated Income Statement_Y'!$C$7:$V$7,D456)&gt;0)</f>
        <v/>
      </c>
      <c r="K456" s="38">
        <f t="shared" si="27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5"/>
        <v/>
      </c>
      <c r="I457" s="47" t="str">
        <f t="shared" si="26"/>
        <v/>
      </c>
      <c r="J457" s="37" t="str">
        <f>IF(A457="","",COUNTIF('Consolidated Income Statement_Y'!$C$7:$V$7,D457)&gt;0)</f>
        <v/>
      </c>
      <c r="K457" s="38">
        <f t="shared" si="27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5"/>
        <v/>
      </c>
      <c r="I458" s="47" t="str">
        <f t="shared" si="26"/>
        <v/>
      </c>
      <c r="J458" s="37" t="str">
        <f>IF(A458="","",COUNTIF('Consolidated Income Statement_Y'!$C$7:$V$7,D458)&gt;0)</f>
        <v/>
      </c>
      <c r="K458" s="38">
        <f t="shared" si="27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5"/>
        <v/>
      </c>
      <c r="I459" s="47" t="str">
        <f t="shared" si="26"/>
        <v/>
      </c>
      <c r="J459" s="37" t="str">
        <f>IF(A459="","",COUNTIF('Consolidated Income Statement_Y'!$C$7:$V$7,D459)&gt;0)</f>
        <v/>
      </c>
      <c r="K459" s="38">
        <f t="shared" si="27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5"/>
        <v/>
      </c>
      <c r="I460" s="47" t="str">
        <f t="shared" si="26"/>
        <v/>
      </c>
      <c r="J460" s="37" t="str">
        <f>IF(A460="","",COUNTIF('Consolidated Income Statement_Y'!$C$7:$V$7,D460)&gt;0)</f>
        <v/>
      </c>
      <c r="K460" s="38">
        <f t="shared" si="27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5"/>
        <v/>
      </c>
      <c r="I461" s="47" t="str">
        <f t="shared" si="26"/>
        <v/>
      </c>
      <c r="J461" s="37" t="str">
        <f>IF(A461="","",COUNTIF('Consolidated Income Statement_Y'!$C$7:$V$7,D461)&gt;0)</f>
        <v/>
      </c>
      <c r="K461" s="38">
        <f t="shared" si="27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5"/>
        <v/>
      </c>
      <c r="I462" s="47" t="str">
        <f t="shared" si="26"/>
        <v/>
      </c>
      <c r="J462" s="37" t="str">
        <f>IF(A462="","",COUNTIF('Consolidated Income Statement_Y'!$C$7:$V$7,D462)&gt;0)</f>
        <v/>
      </c>
      <c r="K462" s="38">
        <f t="shared" si="27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5"/>
        <v/>
      </c>
      <c r="I463" s="47" t="str">
        <f t="shared" si="26"/>
        <v/>
      </c>
      <c r="J463" s="37" t="str">
        <f>IF(A463="","",COUNTIF('Consolidated Income Statement_Y'!$C$7:$V$7,D463)&gt;0)</f>
        <v/>
      </c>
      <c r="K463" s="38">
        <f t="shared" si="27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5"/>
        <v/>
      </c>
      <c r="I464" s="47" t="str">
        <f t="shared" si="26"/>
        <v/>
      </c>
      <c r="J464" s="37" t="str">
        <f>IF(A464="","",COUNTIF('Consolidated Income Statement_Y'!$C$7:$V$7,D464)&gt;0)</f>
        <v/>
      </c>
      <c r="K464" s="38">
        <f t="shared" si="27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5"/>
        <v/>
      </c>
      <c r="I465" s="47" t="str">
        <f t="shared" si="26"/>
        <v/>
      </c>
      <c r="J465" s="37" t="str">
        <f>IF(A465="","",COUNTIF('Consolidated Income Statement_Y'!$C$7:$V$7,D465)&gt;0)</f>
        <v/>
      </c>
      <c r="K465" s="38">
        <f t="shared" si="27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5"/>
        <v/>
      </c>
      <c r="I466" s="47" t="str">
        <f t="shared" si="26"/>
        <v/>
      </c>
      <c r="J466" s="37" t="str">
        <f>IF(A466="","",COUNTIF('Consolidated Income Statement_Y'!$C$7:$V$7,D466)&gt;0)</f>
        <v/>
      </c>
      <c r="K466" s="38">
        <f t="shared" si="27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5"/>
        <v/>
      </c>
      <c r="I467" s="47" t="str">
        <f t="shared" si="26"/>
        <v/>
      </c>
      <c r="J467" s="37" t="str">
        <f>IF(A467="","",COUNTIF('Consolidated Income Statement_Y'!$C$7:$V$7,D467)&gt;0)</f>
        <v/>
      </c>
      <c r="K467" s="38">
        <f t="shared" si="27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5"/>
        <v/>
      </c>
      <c r="I468" s="47" t="str">
        <f t="shared" si="26"/>
        <v/>
      </c>
      <c r="J468" s="37" t="str">
        <f>IF(A468="","",COUNTIF('Consolidated Income Statement_Y'!$C$7:$V$7,D468)&gt;0)</f>
        <v/>
      </c>
      <c r="K468" s="38">
        <f t="shared" si="27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5"/>
        <v/>
      </c>
      <c r="I469" s="47" t="str">
        <f t="shared" si="26"/>
        <v/>
      </c>
      <c r="J469" s="37" t="str">
        <f>IF(A469="","",COUNTIF('Consolidated Income Statement_Y'!$C$7:$V$7,D469)&gt;0)</f>
        <v/>
      </c>
      <c r="K469" s="38">
        <f t="shared" si="27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5"/>
        <v/>
      </c>
      <c r="I470" s="47" t="str">
        <f t="shared" si="26"/>
        <v/>
      </c>
      <c r="J470" s="37" t="str">
        <f>IF(A470="","",COUNTIF('Consolidated Income Statement_Y'!$C$7:$V$7,D470)&gt;0)</f>
        <v/>
      </c>
      <c r="K470" s="38">
        <f t="shared" si="27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5"/>
        <v/>
      </c>
      <c r="I471" s="47" t="str">
        <f t="shared" si="26"/>
        <v/>
      </c>
      <c r="J471" s="37" t="str">
        <f>IF(A471="","",COUNTIF('Consolidated Income Statement_Y'!$C$7:$V$7,D471)&gt;0)</f>
        <v/>
      </c>
      <c r="K471" s="38">
        <f t="shared" si="27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5"/>
        <v/>
      </c>
      <c r="I472" s="47" t="str">
        <f t="shared" si="26"/>
        <v/>
      </c>
      <c r="J472" s="37" t="str">
        <f>IF(A472="","",COUNTIF('Consolidated Income Statement_Y'!$C$7:$V$7,D472)&gt;0)</f>
        <v/>
      </c>
      <c r="K472" s="38">
        <f t="shared" si="27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5"/>
        <v/>
      </c>
      <c r="I473" s="47" t="str">
        <f t="shared" si="26"/>
        <v/>
      </c>
      <c r="J473" s="37" t="str">
        <f>IF(A473="","",COUNTIF('Consolidated Income Statement_Y'!$C$7:$V$7,D473)&gt;0)</f>
        <v/>
      </c>
      <c r="K473" s="38">
        <f t="shared" si="27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5"/>
        <v/>
      </c>
      <c r="I474" s="47" t="str">
        <f t="shared" si="26"/>
        <v/>
      </c>
      <c r="J474" s="37" t="str">
        <f>IF(A474="","",COUNTIF('Consolidated Income Statement_Y'!$C$7:$V$7,D474)&gt;0)</f>
        <v/>
      </c>
      <c r="K474" s="38">
        <f t="shared" si="27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5"/>
        <v/>
      </c>
      <c r="I475" s="47" t="str">
        <f t="shared" si="26"/>
        <v/>
      </c>
      <c r="J475" s="37" t="str">
        <f>IF(A475="","",COUNTIF('Consolidated Income Statement_Y'!$C$7:$V$7,D475)&gt;0)</f>
        <v/>
      </c>
      <c r="K475" s="38">
        <f t="shared" si="27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5"/>
        <v/>
      </c>
      <c r="I476" s="47" t="str">
        <f t="shared" si="26"/>
        <v/>
      </c>
      <c r="J476" s="37" t="str">
        <f>IF(A476="","",COUNTIF('Consolidated Income Statement_Y'!$C$7:$V$7,D476)&gt;0)</f>
        <v/>
      </c>
      <c r="K476" s="38">
        <f t="shared" si="27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5"/>
        <v/>
      </c>
      <c r="I477" s="47" t="str">
        <f t="shared" si="26"/>
        <v/>
      </c>
      <c r="J477" s="37" t="str">
        <f>IF(A477="","",COUNTIF('Consolidated Income Statement_Y'!$C$7:$V$7,D477)&gt;0)</f>
        <v/>
      </c>
      <c r="K477" s="38">
        <f t="shared" si="27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5"/>
        <v/>
      </c>
      <c r="I478" s="47" t="str">
        <f t="shared" si="26"/>
        <v/>
      </c>
      <c r="J478" s="37" t="str">
        <f>IF(A478="","",COUNTIF('Consolidated Income Statement_Y'!$C$7:$V$7,D478)&gt;0)</f>
        <v/>
      </c>
      <c r="K478" s="38">
        <f t="shared" si="27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5"/>
        <v/>
      </c>
      <c r="I479" s="47" t="str">
        <f t="shared" si="26"/>
        <v/>
      </c>
      <c r="J479" s="37" t="str">
        <f>IF(A479="","",COUNTIF('Consolidated Income Statement_Y'!$C$7:$V$7,D479)&gt;0)</f>
        <v/>
      </c>
      <c r="K479" s="38">
        <f t="shared" si="27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5"/>
        <v/>
      </c>
      <c r="I480" s="47" t="str">
        <f t="shared" si="26"/>
        <v/>
      </c>
      <c r="J480" s="37" t="str">
        <f>IF(A480="","",COUNTIF('Consolidated Income Statement_Y'!$C$7:$V$7,D480)&gt;0)</f>
        <v/>
      </c>
      <c r="K480" s="38">
        <f t="shared" si="27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5"/>
        <v/>
      </c>
      <c r="I481" s="47" t="str">
        <f t="shared" si="26"/>
        <v/>
      </c>
      <c r="J481" s="37" t="str">
        <f>IF(A481="","",COUNTIF('Consolidated Income Statement_Y'!$C$7:$V$7,D481)&gt;0)</f>
        <v/>
      </c>
      <c r="K481" s="38">
        <f t="shared" si="27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5"/>
        <v/>
      </c>
      <c r="I482" s="47" t="str">
        <f t="shared" si="26"/>
        <v/>
      </c>
      <c r="J482" s="37" t="str">
        <f>IF(A482="","",COUNTIF('Consolidated Income Statement_Y'!$C$7:$V$7,D482)&gt;0)</f>
        <v/>
      </c>
      <c r="K482" s="38">
        <f t="shared" si="27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5"/>
        <v/>
      </c>
      <c r="I483" s="47" t="str">
        <f t="shared" si="26"/>
        <v/>
      </c>
      <c r="J483" s="37" t="str">
        <f>IF(A483="","",COUNTIF('Consolidated Income Statement_Y'!$C$7:$V$7,D483)&gt;0)</f>
        <v/>
      </c>
      <c r="K483" s="38">
        <f t="shared" si="27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5"/>
        <v/>
      </c>
      <c r="I484" s="47" t="str">
        <f t="shared" si="26"/>
        <v/>
      </c>
      <c r="J484" s="37" t="str">
        <f>IF(A484="","",COUNTIF('Consolidated Income Statement_Y'!$C$7:$V$7,D484)&gt;0)</f>
        <v/>
      </c>
      <c r="K484" s="38">
        <f t="shared" si="27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5"/>
        <v/>
      </c>
      <c r="I485" s="47" t="str">
        <f t="shared" si="26"/>
        <v/>
      </c>
      <c r="J485" s="37" t="str">
        <f>IF(A485="","",COUNTIF('Consolidated Income Statement_Y'!$C$7:$V$7,D485)&gt;0)</f>
        <v/>
      </c>
      <c r="K485" s="38">
        <f t="shared" si="27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5"/>
        <v/>
      </c>
      <c r="I486" s="47" t="str">
        <f t="shared" si="26"/>
        <v/>
      </c>
      <c r="J486" s="37" t="str">
        <f>IF(A486="","",COUNTIF('Consolidated Income Statement_Y'!$C$7:$V$7,D486)&gt;0)</f>
        <v/>
      </c>
      <c r="K486" s="38">
        <f t="shared" si="27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5"/>
        <v/>
      </c>
      <c r="I487" s="47" t="str">
        <f t="shared" si="26"/>
        <v/>
      </c>
      <c r="J487" s="37" t="str">
        <f>IF(A487="","",COUNTIF('Consolidated Income Statement_Y'!$C$7:$V$7,D487)&gt;0)</f>
        <v/>
      </c>
      <c r="K487" s="38">
        <f t="shared" si="27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5"/>
        <v/>
      </c>
      <c r="I488" s="47" t="str">
        <f t="shared" si="26"/>
        <v/>
      </c>
      <c r="J488" s="37" t="str">
        <f>IF(A488="","",COUNTIF('Consolidated Income Statement_Y'!$C$7:$V$7,D488)&gt;0)</f>
        <v/>
      </c>
      <c r="K488" s="38">
        <f t="shared" si="27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5"/>
        <v/>
      </c>
      <c r="I489" s="47" t="str">
        <f t="shared" si="26"/>
        <v/>
      </c>
      <c r="J489" s="37" t="str">
        <f>IF(A489="","",COUNTIF('Consolidated Income Statement_Y'!$C$7:$V$7,D489)&gt;0)</f>
        <v/>
      </c>
      <c r="K489" s="38">
        <f t="shared" si="27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5"/>
        <v/>
      </c>
      <c r="I490" s="47" t="str">
        <f t="shared" si="26"/>
        <v/>
      </c>
      <c r="J490" s="37" t="str">
        <f>IF(A490="","",COUNTIF('Consolidated Income Statement_Y'!$C$7:$V$7,D490)&gt;0)</f>
        <v/>
      </c>
      <c r="K490" s="38">
        <f t="shared" si="27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5"/>
        <v/>
      </c>
      <c r="I491" s="47" t="str">
        <f t="shared" si="26"/>
        <v/>
      </c>
      <c r="J491" s="37" t="str">
        <f>IF(A491="","",COUNTIF('Consolidated Income Statement_Y'!$C$7:$V$7,D491)&gt;0)</f>
        <v/>
      </c>
      <c r="K491" s="38">
        <f t="shared" si="27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5"/>
        <v/>
      </c>
      <c r="I492" s="47" t="str">
        <f t="shared" si="26"/>
        <v/>
      </c>
      <c r="J492" s="37" t="str">
        <f>IF(A492="","",COUNTIF('Consolidated Income Statement_Y'!$C$7:$V$7,D492)&gt;0)</f>
        <v/>
      </c>
      <c r="K492" s="38">
        <f t="shared" si="27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5"/>
        <v/>
      </c>
      <c r="I493" s="47" t="str">
        <f t="shared" si="26"/>
        <v/>
      </c>
      <c r="J493" s="37" t="str">
        <f>IF(A493="","",COUNTIF('Consolidated Income Statement_Y'!$C$7:$V$7,D493)&gt;0)</f>
        <v/>
      </c>
      <c r="K493" s="38">
        <f t="shared" si="27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5"/>
        <v/>
      </c>
      <c r="I494" s="47" t="str">
        <f t="shared" si="26"/>
        <v/>
      </c>
      <c r="J494" s="37" t="str">
        <f>IF(A494="","",COUNTIF('Consolidated Income Statement_Y'!$C$7:$V$7,D494)&gt;0)</f>
        <v/>
      </c>
      <c r="K494" s="38">
        <f t="shared" si="27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5"/>
        <v/>
      </c>
      <c r="I495" s="47" t="str">
        <f t="shared" si="26"/>
        <v/>
      </c>
      <c r="J495" s="37" t="str">
        <f>IF(A495="","",COUNTIF('Consolidated Income Statement_Y'!$C$7:$V$7,D495)&gt;0)</f>
        <v/>
      </c>
      <c r="K495" s="38">
        <f t="shared" si="27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5"/>
        <v/>
      </c>
      <c r="I496" s="47" t="str">
        <f t="shared" si="26"/>
        <v/>
      </c>
      <c r="J496" s="37" t="str">
        <f>IF(A496="","",COUNTIF('Consolidated Income Statement_Y'!$C$7:$V$7,D496)&gt;0)</f>
        <v/>
      </c>
      <c r="K496" s="38">
        <f t="shared" si="27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5"/>
        <v/>
      </c>
      <c r="I497" s="47" t="str">
        <f t="shared" si="26"/>
        <v/>
      </c>
      <c r="J497" s="37" t="str">
        <f>IF(A497="","",COUNTIF('Consolidated Income Statement_Y'!$C$7:$V$7,D497)&gt;0)</f>
        <v/>
      </c>
      <c r="K497" s="38">
        <f t="shared" si="27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5"/>
        <v/>
      </c>
      <c r="I498" s="47" t="str">
        <f t="shared" si="26"/>
        <v/>
      </c>
      <c r="J498" s="37" t="str">
        <f>IF(A498="","",COUNTIF('Consolidated Income Statement_Y'!$C$7:$V$7,D498)&gt;0)</f>
        <v/>
      </c>
      <c r="K498" s="38">
        <f t="shared" si="27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5"/>
        <v/>
      </c>
      <c r="I499" s="47" t="str">
        <f t="shared" si="26"/>
        <v/>
      </c>
      <c r="J499" s="37" t="str">
        <f>IF(A499="","",COUNTIF('Consolidated Income Statement_Y'!$C$7:$V$7,D499)&gt;0)</f>
        <v/>
      </c>
      <c r="K499" s="38">
        <f t="shared" si="27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5"/>
        <v/>
      </c>
      <c r="I500" s="47" t="str">
        <f t="shared" si="26"/>
        <v/>
      </c>
      <c r="J500" s="37" t="str">
        <f>IF(A500="","",COUNTIF('Consolidated Income Statement_Y'!$C$7:$V$7,D500)&gt;0)</f>
        <v/>
      </c>
      <c r="K500" s="38">
        <f t="shared" si="27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5"/>
        <v/>
      </c>
      <c r="I501" s="47" t="str">
        <f t="shared" si="26"/>
        <v/>
      </c>
      <c r="J501" s="37" t="str">
        <f>IF(A501="","",COUNTIF('Consolidated Income Statement_Y'!$C$7:$V$7,D501)&gt;0)</f>
        <v/>
      </c>
      <c r="K501" s="38">
        <f t="shared" si="27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5"/>
        <v/>
      </c>
      <c r="I502" s="47" t="str">
        <f t="shared" si="26"/>
        <v/>
      </c>
      <c r="J502" s="37" t="str">
        <f>IF(A502="","",COUNTIF('Consolidated Income Statement_Y'!$C$7:$V$7,D502)&gt;0)</f>
        <v/>
      </c>
      <c r="K502" s="38">
        <f t="shared" si="27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5"/>
        <v/>
      </c>
      <c r="I503" s="47" t="str">
        <f t="shared" si="26"/>
        <v/>
      </c>
      <c r="J503" s="37" t="str">
        <f>IF(A503="","",COUNTIF('Consolidated Income Statement_Y'!$C$7:$V$7,D503)&gt;0)</f>
        <v/>
      </c>
      <c r="K503" s="38">
        <f t="shared" si="27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5"/>
        <v/>
      </c>
      <c r="I504" s="47" t="str">
        <f t="shared" si="26"/>
        <v/>
      </c>
      <c r="J504" s="37" t="str">
        <f>IF(A504="","",COUNTIF('Consolidated Income Statement_Y'!$C$7:$V$7,D504)&gt;0)</f>
        <v/>
      </c>
      <c r="K504" s="38">
        <f t="shared" si="27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5"/>
        <v/>
      </c>
      <c r="I505" s="47" t="str">
        <f t="shared" si="26"/>
        <v/>
      </c>
      <c r="J505" s="37" t="str">
        <f>IF(A505="","",COUNTIF('Consolidated Income Statement_Y'!$C$7:$V$7,D505)&gt;0)</f>
        <v/>
      </c>
      <c r="K505" s="38">
        <f t="shared" si="27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5"/>
        <v/>
      </c>
      <c r="I506" s="47" t="str">
        <f t="shared" si="26"/>
        <v/>
      </c>
      <c r="J506" s="37" t="str">
        <f>IF(A506="","",COUNTIF('Consolidated Income Statement_Y'!$C$7:$V$7,D506)&gt;0)</f>
        <v/>
      </c>
      <c r="K506" s="38">
        <f t="shared" si="27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5"/>
        <v/>
      </c>
      <c r="I507" s="47" t="str">
        <f t="shared" si="26"/>
        <v/>
      </c>
      <c r="J507" s="37" t="str">
        <f>IF(A507="","",COUNTIF('Consolidated Income Statement_Y'!$C$7:$V$7,D507)&gt;0)</f>
        <v/>
      </c>
      <c r="K507" s="38">
        <f t="shared" si="27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5"/>
        <v/>
      </c>
      <c r="I508" s="47" t="str">
        <f t="shared" si="26"/>
        <v/>
      </c>
      <c r="J508" s="37" t="str">
        <f>IF(A508="","",COUNTIF('Consolidated Income Statement_Y'!$C$7:$V$7,D508)&gt;0)</f>
        <v/>
      </c>
      <c r="K508" s="38">
        <f t="shared" si="27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5"/>
        <v/>
      </c>
      <c r="I509" s="47" t="str">
        <f t="shared" si="26"/>
        <v/>
      </c>
      <c r="J509" s="37" t="str">
        <f>IF(A509="","",COUNTIF('Consolidated Income Statement_Y'!$C$7:$V$7,D509)&gt;0)</f>
        <v/>
      </c>
      <c r="K509" s="38">
        <f t="shared" si="27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5"/>
        <v/>
      </c>
      <c r="I510" s="47" t="str">
        <f t="shared" si="26"/>
        <v/>
      </c>
      <c r="J510" s="37" t="str">
        <f>IF(A510="","",COUNTIF('Consolidated Income Statement_Y'!$C$7:$V$7,D510)&gt;0)</f>
        <v/>
      </c>
      <c r="K510" s="38">
        <f t="shared" si="27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5"/>
        <v/>
      </c>
      <c r="I511" s="47" t="str">
        <f t="shared" si="26"/>
        <v/>
      </c>
      <c r="J511" s="37" t="str">
        <f>IF(A511="","",COUNTIF('Consolidated Income Statement_Y'!$C$7:$V$7,D511)&gt;0)</f>
        <v/>
      </c>
      <c r="K511" s="38">
        <f t="shared" si="27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5"/>
        <v/>
      </c>
      <c r="I512" s="47" t="str">
        <f t="shared" si="26"/>
        <v/>
      </c>
      <c r="J512" s="37" t="str">
        <f>IF(A512="","",COUNTIF('Consolidated Income Statement_Y'!$C$7:$V$7,D512)&gt;0)</f>
        <v/>
      </c>
      <c r="K512" s="38">
        <f t="shared" si="27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5"/>
        <v/>
      </c>
      <c r="I513" s="47" t="str">
        <f t="shared" si="26"/>
        <v/>
      </c>
      <c r="J513" s="37" t="str">
        <f>IF(A513="","",COUNTIF('Consolidated Income Statement_Y'!$C$7:$V$7,D513)&gt;0)</f>
        <v/>
      </c>
      <c r="K513" s="38">
        <f t="shared" si="27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5"/>
        <v/>
      </c>
      <c r="I514" s="47" t="str">
        <f t="shared" si="26"/>
        <v/>
      </c>
      <c r="J514" s="37" t="str">
        <f>IF(A514="","",COUNTIF('Consolidated Income Statement_Y'!$C$7:$V$7,D514)&gt;0)</f>
        <v/>
      </c>
      <c r="K514" s="38">
        <f t="shared" si="27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si="25"/>
        <v/>
      </c>
      <c r="I515" s="47" t="str">
        <f t="shared" si="26"/>
        <v/>
      </c>
      <c r="J515" s="37" t="str">
        <f>IF(A515="","",COUNTIF('Consolidated Income Statement_Y'!$C$7:$V$7,D515)&gt;0)</f>
        <v/>
      </c>
      <c r="K515" s="38">
        <f t="shared" si="27"/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5"/>
        <v/>
      </c>
      <c r="I516" s="47" t="str">
        <f t="shared" si="26"/>
        <v/>
      </c>
      <c r="J516" s="37" t="str">
        <f>IF(A516="","",COUNTIF('Consolidated Income Statement_Y'!$C$7:$V$7,D516)&gt;0)</f>
        <v/>
      </c>
      <c r="K516" s="38">
        <f t="shared" si="27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5"/>
        <v/>
      </c>
      <c r="I517" s="47" t="str">
        <f t="shared" si="26"/>
        <v/>
      </c>
      <c r="J517" s="37" t="str">
        <f>IF(A517="","",COUNTIF('Consolidated Income Statement_Y'!$C$7:$V$7,D517)&gt;0)</f>
        <v/>
      </c>
      <c r="K517" s="38">
        <f t="shared" si="27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5"/>
        <v/>
      </c>
      <c r="I518" s="47" t="str">
        <f t="shared" si="26"/>
        <v/>
      </c>
      <c r="J518" s="37" t="str">
        <f>IF(A518="","",COUNTIF('Consolidated Income Statement_Y'!$C$7:$V$7,D518)&gt;0)</f>
        <v/>
      </c>
      <c r="K518" s="38">
        <f t="shared" si="27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ref="H519:H582" si="28">IF(E519="","",EOMONTH(E519,0))</f>
        <v/>
      </c>
      <c r="I519" s="47" t="str">
        <f t="shared" ref="I519:I582" si="29">IF(H519="","","Q"&amp;ROUNDUP(MONTH(H519)/3,0))</f>
        <v/>
      </c>
      <c r="J519" s="37" t="str">
        <f>IF(A519="","",COUNTIF('Consolidated Income Statement_Y'!$C$7:$V$7,D519)&gt;0)</f>
        <v/>
      </c>
      <c r="K519" s="38">
        <f t="shared" ref="K519:K582" si="30">F519-G519</f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8"/>
        <v/>
      </c>
      <c r="I520" s="47" t="str">
        <f t="shared" si="29"/>
        <v/>
      </c>
      <c r="J520" s="37" t="str">
        <f>IF(A520="","",COUNTIF('Consolidated Income Statement_Y'!$C$7:$V$7,D520)&gt;0)</f>
        <v/>
      </c>
      <c r="K520" s="38">
        <f t="shared" si="30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8"/>
        <v/>
      </c>
      <c r="I521" s="47" t="str">
        <f t="shared" si="29"/>
        <v/>
      </c>
      <c r="J521" s="37" t="str">
        <f>IF(A521="","",COUNTIF('Consolidated Income Statement_Y'!$C$7:$V$7,D521)&gt;0)</f>
        <v/>
      </c>
      <c r="K521" s="38">
        <f t="shared" si="30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8"/>
        <v/>
      </c>
      <c r="I522" s="47" t="str">
        <f t="shared" si="29"/>
        <v/>
      </c>
      <c r="J522" s="37" t="str">
        <f>IF(A522="","",COUNTIF('Consolidated Income Statement_Y'!$C$7:$V$7,D522)&gt;0)</f>
        <v/>
      </c>
      <c r="K522" s="38">
        <f t="shared" si="30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8"/>
        <v/>
      </c>
      <c r="I523" s="47" t="str">
        <f t="shared" si="29"/>
        <v/>
      </c>
      <c r="J523" s="37" t="str">
        <f>IF(A523="","",COUNTIF('Consolidated Income Statement_Y'!$C$7:$V$7,D523)&gt;0)</f>
        <v/>
      </c>
      <c r="K523" s="38">
        <f t="shared" si="30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8"/>
        <v/>
      </c>
      <c r="I524" s="47" t="str">
        <f t="shared" si="29"/>
        <v/>
      </c>
      <c r="J524" s="37" t="str">
        <f>IF(A524="","",COUNTIF('Consolidated Income Statement_Y'!$C$7:$V$7,D524)&gt;0)</f>
        <v/>
      </c>
      <c r="K524" s="38">
        <f t="shared" si="30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8"/>
        <v/>
      </c>
      <c r="I525" s="47" t="str">
        <f t="shared" si="29"/>
        <v/>
      </c>
      <c r="J525" s="37" t="str">
        <f>IF(A525="","",COUNTIF('Consolidated Income Statement_Y'!$C$7:$V$7,D525)&gt;0)</f>
        <v/>
      </c>
      <c r="K525" s="38">
        <f t="shared" si="30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8"/>
        <v/>
      </c>
      <c r="I526" s="47" t="str">
        <f t="shared" si="29"/>
        <v/>
      </c>
      <c r="J526" s="37" t="str">
        <f>IF(A526="","",COUNTIF('Consolidated Income Statement_Y'!$C$7:$V$7,D526)&gt;0)</f>
        <v/>
      </c>
      <c r="K526" s="38">
        <f t="shared" si="30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8"/>
        <v/>
      </c>
      <c r="I527" s="47" t="str">
        <f t="shared" si="29"/>
        <v/>
      </c>
      <c r="J527" s="37" t="str">
        <f>IF(A527="","",COUNTIF('Consolidated Income Statement_Y'!$C$7:$V$7,D527)&gt;0)</f>
        <v/>
      </c>
      <c r="K527" s="38">
        <f t="shared" si="30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8"/>
        <v/>
      </c>
      <c r="I528" s="47" t="str">
        <f t="shared" si="29"/>
        <v/>
      </c>
      <c r="J528" s="37" t="str">
        <f>IF(A528="","",COUNTIF('Consolidated Income Statement_Y'!$C$7:$V$7,D528)&gt;0)</f>
        <v/>
      </c>
      <c r="K528" s="38">
        <f t="shared" si="30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8"/>
        <v/>
      </c>
      <c r="I529" s="47" t="str">
        <f t="shared" si="29"/>
        <v/>
      </c>
      <c r="J529" s="37" t="str">
        <f>IF(A529="","",COUNTIF('Consolidated Income Statement_Y'!$C$7:$V$7,D529)&gt;0)</f>
        <v/>
      </c>
      <c r="K529" s="38">
        <f t="shared" si="30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8"/>
        <v/>
      </c>
      <c r="I530" s="47" t="str">
        <f t="shared" si="29"/>
        <v/>
      </c>
      <c r="J530" s="37" t="str">
        <f>IF(A530="","",COUNTIF('Consolidated Income Statement_Y'!$C$7:$V$7,D530)&gt;0)</f>
        <v/>
      </c>
      <c r="K530" s="38">
        <f t="shared" si="30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8"/>
        <v/>
      </c>
      <c r="I531" s="47" t="str">
        <f t="shared" si="29"/>
        <v/>
      </c>
      <c r="J531" s="37" t="str">
        <f>IF(A531="","",COUNTIF('Consolidated Income Statement_Y'!$C$7:$V$7,D531)&gt;0)</f>
        <v/>
      </c>
      <c r="K531" s="38">
        <f t="shared" si="30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8"/>
        <v/>
      </c>
      <c r="I532" s="47" t="str">
        <f t="shared" si="29"/>
        <v/>
      </c>
      <c r="J532" s="37" t="str">
        <f>IF(A532="","",COUNTIF('Consolidated Income Statement_Y'!$C$7:$V$7,D532)&gt;0)</f>
        <v/>
      </c>
      <c r="K532" s="38">
        <f t="shared" si="30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8"/>
        <v/>
      </c>
      <c r="I533" s="47" t="str">
        <f t="shared" si="29"/>
        <v/>
      </c>
      <c r="J533" s="37" t="str">
        <f>IF(A533="","",COUNTIF('Consolidated Income Statement_Y'!$C$7:$V$7,D533)&gt;0)</f>
        <v/>
      </c>
      <c r="K533" s="38">
        <f t="shared" si="30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8"/>
        <v/>
      </c>
      <c r="I534" s="47" t="str">
        <f t="shared" si="29"/>
        <v/>
      </c>
      <c r="J534" s="37" t="str">
        <f>IF(A534="","",COUNTIF('Consolidated Income Statement_Y'!$C$7:$V$7,D534)&gt;0)</f>
        <v/>
      </c>
      <c r="K534" s="38">
        <f t="shared" si="30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8"/>
        <v/>
      </c>
      <c r="I535" s="47" t="str">
        <f t="shared" si="29"/>
        <v/>
      </c>
      <c r="J535" s="37" t="str">
        <f>IF(A535="","",COUNTIF('Consolidated Income Statement_Y'!$C$7:$V$7,D535)&gt;0)</f>
        <v/>
      </c>
      <c r="K535" s="38">
        <f t="shared" si="30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8"/>
        <v/>
      </c>
      <c r="I536" s="47" t="str">
        <f t="shared" si="29"/>
        <v/>
      </c>
      <c r="J536" s="37" t="str">
        <f>IF(A536="","",COUNTIF('Consolidated Income Statement_Y'!$C$7:$V$7,D536)&gt;0)</f>
        <v/>
      </c>
      <c r="K536" s="38">
        <f t="shared" si="30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8"/>
        <v/>
      </c>
      <c r="I537" s="47" t="str">
        <f t="shared" si="29"/>
        <v/>
      </c>
      <c r="J537" s="37" t="str">
        <f>IF(A537="","",COUNTIF('Consolidated Income Statement_Y'!$C$7:$V$7,D537)&gt;0)</f>
        <v/>
      </c>
      <c r="K537" s="38">
        <f t="shared" si="30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8"/>
        <v/>
      </c>
      <c r="I538" s="47" t="str">
        <f t="shared" si="29"/>
        <v/>
      </c>
      <c r="J538" s="37" t="str">
        <f>IF(A538="","",COUNTIF('Consolidated Income Statement_Y'!$C$7:$V$7,D538)&gt;0)</f>
        <v/>
      </c>
      <c r="K538" s="38">
        <f t="shared" si="30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8"/>
        <v/>
      </c>
      <c r="I539" s="47" t="str">
        <f t="shared" si="29"/>
        <v/>
      </c>
      <c r="J539" s="37" t="str">
        <f>IF(A539="","",COUNTIF('Consolidated Income Statement_Y'!$C$7:$V$7,D539)&gt;0)</f>
        <v/>
      </c>
      <c r="K539" s="38">
        <f t="shared" si="30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8"/>
        <v/>
      </c>
      <c r="I540" s="47" t="str">
        <f t="shared" si="29"/>
        <v/>
      </c>
      <c r="J540" s="37" t="str">
        <f>IF(A540="","",COUNTIF('Consolidated Income Statement_Y'!$C$7:$V$7,D540)&gt;0)</f>
        <v/>
      </c>
      <c r="K540" s="38">
        <f t="shared" si="30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8"/>
        <v/>
      </c>
      <c r="I541" s="47" t="str">
        <f t="shared" si="29"/>
        <v/>
      </c>
      <c r="J541" s="37" t="str">
        <f>IF(A541="","",COUNTIF('Consolidated Income Statement_Y'!$C$7:$V$7,D541)&gt;0)</f>
        <v/>
      </c>
      <c r="K541" s="38">
        <f t="shared" si="30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8"/>
        <v/>
      </c>
      <c r="I542" s="47" t="str">
        <f t="shared" si="29"/>
        <v/>
      </c>
      <c r="J542" s="37" t="str">
        <f>IF(A542="","",COUNTIF('Consolidated Income Statement_Y'!$C$7:$V$7,D542)&gt;0)</f>
        <v/>
      </c>
      <c r="K542" s="38">
        <f t="shared" si="30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8"/>
        <v/>
      </c>
      <c r="I543" s="47" t="str">
        <f t="shared" si="29"/>
        <v/>
      </c>
      <c r="J543" s="37" t="str">
        <f>IF(A543="","",COUNTIF('Consolidated Income Statement_Y'!$C$7:$V$7,D543)&gt;0)</f>
        <v/>
      </c>
      <c r="K543" s="38">
        <f t="shared" si="30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8"/>
        <v/>
      </c>
      <c r="I544" s="47" t="str">
        <f t="shared" si="29"/>
        <v/>
      </c>
      <c r="J544" s="37" t="str">
        <f>IF(A544="","",COUNTIF('Consolidated Income Statement_Y'!$C$7:$V$7,D544)&gt;0)</f>
        <v/>
      </c>
      <c r="K544" s="38">
        <f t="shared" si="30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8"/>
        <v/>
      </c>
      <c r="I545" s="47" t="str">
        <f t="shared" si="29"/>
        <v/>
      </c>
      <c r="J545" s="37" t="str">
        <f>IF(A545="","",COUNTIF('Consolidated Income Statement_Y'!$C$7:$V$7,D545)&gt;0)</f>
        <v/>
      </c>
      <c r="K545" s="38">
        <f t="shared" si="30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8"/>
        <v/>
      </c>
      <c r="I546" s="47" t="str">
        <f t="shared" si="29"/>
        <v/>
      </c>
      <c r="J546" s="37" t="str">
        <f>IF(A546="","",COUNTIF('Consolidated Income Statement_Y'!$C$7:$V$7,D546)&gt;0)</f>
        <v/>
      </c>
      <c r="K546" s="38">
        <f t="shared" si="30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8"/>
        <v/>
      </c>
      <c r="I547" s="47" t="str">
        <f t="shared" si="29"/>
        <v/>
      </c>
      <c r="J547" s="37" t="str">
        <f>IF(A547="","",COUNTIF('Consolidated Income Statement_Y'!$C$7:$V$7,D547)&gt;0)</f>
        <v/>
      </c>
      <c r="K547" s="38">
        <f t="shared" si="30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8"/>
        <v/>
      </c>
      <c r="I548" s="47" t="str">
        <f t="shared" si="29"/>
        <v/>
      </c>
      <c r="J548" s="37" t="str">
        <f>IF(A548="","",COUNTIF('Consolidated Income Statement_Y'!$C$7:$V$7,D548)&gt;0)</f>
        <v/>
      </c>
      <c r="K548" s="38">
        <f t="shared" si="30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8"/>
        <v/>
      </c>
      <c r="I549" s="47" t="str">
        <f t="shared" si="29"/>
        <v/>
      </c>
      <c r="J549" s="37" t="str">
        <f>IF(A549="","",COUNTIF('Consolidated Income Statement_Y'!$C$7:$V$7,D549)&gt;0)</f>
        <v/>
      </c>
      <c r="K549" s="38">
        <f t="shared" si="30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8"/>
        <v/>
      </c>
      <c r="I550" s="47" t="str">
        <f t="shared" si="29"/>
        <v/>
      </c>
      <c r="J550" s="37" t="str">
        <f>IF(A550="","",COUNTIF('Consolidated Income Statement_Y'!$C$7:$V$7,D550)&gt;0)</f>
        <v/>
      </c>
      <c r="K550" s="38">
        <f t="shared" si="30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8"/>
        <v/>
      </c>
      <c r="I551" s="47" t="str">
        <f t="shared" si="29"/>
        <v/>
      </c>
      <c r="J551" s="37" t="str">
        <f>IF(A551="","",COUNTIF('Consolidated Income Statement_Y'!$C$7:$V$7,D551)&gt;0)</f>
        <v/>
      </c>
      <c r="K551" s="38">
        <f t="shared" si="30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8"/>
        <v/>
      </c>
      <c r="I552" s="47" t="str">
        <f t="shared" si="29"/>
        <v/>
      </c>
      <c r="J552" s="37" t="str">
        <f>IF(A552="","",COUNTIF('Consolidated Income Statement_Y'!$C$7:$V$7,D552)&gt;0)</f>
        <v/>
      </c>
      <c r="K552" s="38">
        <f t="shared" si="30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8"/>
        <v/>
      </c>
      <c r="I553" s="47" t="str">
        <f t="shared" si="29"/>
        <v/>
      </c>
      <c r="J553" s="37" t="str">
        <f>IF(A553="","",COUNTIF('Consolidated Income Statement_Y'!$C$7:$V$7,D553)&gt;0)</f>
        <v/>
      </c>
      <c r="K553" s="38">
        <f t="shared" si="30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8"/>
        <v/>
      </c>
      <c r="I554" s="47" t="str">
        <f t="shared" si="29"/>
        <v/>
      </c>
      <c r="J554" s="37" t="str">
        <f>IF(A554="","",COUNTIF('Consolidated Income Statement_Y'!$C$7:$V$7,D554)&gt;0)</f>
        <v/>
      </c>
      <c r="K554" s="38">
        <f t="shared" si="30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8"/>
        <v/>
      </c>
      <c r="I555" s="47" t="str">
        <f t="shared" si="29"/>
        <v/>
      </c>
      <c r="J555" s="37" t="str">
        <f>IF(A555="","",COUNTIF('Consolidated Income Statement_Y'!$C$7:$V$7,D555)&gt;0)</f>
        <v/>
      </c>
      <c r="K555" s="38">
        <f t="shared" si="30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8"/>
        <v/>
      </c>
      <c r="I556" s="47" t="str">
        <f t="shared" si="29"/>
        <v/>
      </c>
      <c r="J556" s="37" t="str">
        <f>IF(A556="","",COUNTIF('Consolidated Income Statement_Y'!$C$7:$V$7,D556)&gt;0)</f>
        <v/>
      </c>
      <c r="K556" s="38">
        <f t="shared" si="30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8"/>
        <v/>
      </c>
      <c r="I557" s="47" t="str">
        <f t="shared" si="29"/>
        <v/>
      </c>
      <c r="J557" s="37" t="str">
        <f>IF(A557="","",COUNTIF('Consolidated Income Statement_Y'!$C$7:$V$7,D557)&gt;0)</f>
        <v/>
      </c>
      <c r="K557" s="38">
        <f t="shared" si="30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8"/>
        <v/>
      </c>
      <c r="I558" s="47" t="str">
        <f t="shared" si="29"/>
        <v/>
      </c>
      <c r="J558" s="37" t="str">
        <f>IF(A558="","",COUNTIF('Consolidated Income Statement_Y'!$C$7:$V$7,D558)&gt;0)</f>
        <v/>
      </c>
      <c r="K558" s="38">
        <f t="shared" si="30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8"/>
        <v/>
      </c>
      <c r="I559" s="47" t="str">
        <f t="shared" si="29"/>
        <v/>
      </c>
      <c r="J559" s="37" t="str">
        <f>IF(A559="","",COUNTIF('Consolidated Income Statement_Y'!$C$7:$V$7,D559)&gt;0)</f>
        <v/>
      </c>
      <c r="K559" s="38">
        <f t="shared" si="30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8"/>
        <v/>
      </c>
      <c r="I560" s="47" t="str">
        <f t="shared" si="29"/>
        <v/>
      </c>
      <c r="J560" s="37" t="str">
        <f>IF(A560="","",COUNTIF('Consolidated Income Statement_Y'!$C$7:$V$7,D560)&gt;0)</f>
        <v/>
      </c>
      <c r="K560" s="38">
        <f t="shared" si="30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8"/>
        <v/>
      </c>
      <c r="I561" s="47" t="str">
        <f t="shared" si="29"/>
        <v/>
      </c>
      <c r="J561" s="37" t="str">
        <f>IF(A561="","",COUNTIF('Consolidated Income Statement_Y'!$C$7:$V$7,D561)&gt;0)</f>
        <v/>
      </c>
      <c r="K561" s="38">
        <f t="shared" si="30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8"/>
        <v/>
      </c>
      <c r="I562" s="47" t="str">
        <f t="shared" si="29"/>
        <v/>
      </c>
      <c r="J562" s="37" t="str">
        <f>IF(A562="","",COUNTIF('Consolidated Income Statement_Y'!$C$7:$V$7,D562)&gt;0)</f>
        <v/>
      </c>
      <c r="K562" s="38">
        <f t="shared" si="30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8"/>
        <v/>
      </c>
      <c r="I563" s="47" t="str">
        <f t="shared" si="29"/>
        <v/>
      </c>
      <c r="J563" s="37" t="str">
        <f>IF(A563="","",COUNTIF('Consolidated Income Statement_Y'!$C$7:$V$7,D563)&gt;0)</f>
        <v/>
      </c>
      <c r="K563" s="38">
        <f t="shared" si="30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8"/>
        <v/>
      </c>
      <c r="I564" s="47" t="str">
        <f t="shared" si="29"/>
        <v/>
      </c>
      <c r="J564" s="37" t="str">
        <f>IF(A564="","",COUNTIF('Consolidated Income Statement_Y'!$C$7:$V$7,D564)&gt;0)</f>
        <v/>
      </c>
      <c r="K564" s="38">
        <f t="shared" si="30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8"/>
        <v/>
      </c>
      <c r="I565" s="47" t="str">
        <f t="shared" si="29"/>
        <v/>
      </c>
      <c r="J565" s="37" t="str">
        <f>IF(A565="","",COUNTIF('Consolidated Income Statement_Y'!$C$7:$V$7,D565)&gt;0)</f>
        <v/>
      </c>
      <c r="K565" s="38">
        <f t="shared" si="30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8"/>
        <v/>
      </c>
      <c r="I566" s="47" t="str">
        <f t="shared" si="29"/>
        <v/>
      </c>
      <c r="J566" s="37" t="str">
        <f>IF(A566="","",COUNTIF('Consolidated Income Statement_Y'!$C$7:$V$7,D566)&gt;0)</f>
        <v/>
      </c>
      <c r="K566" s="38">
        <f t="shared" si="30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8"/>
        <v/>
      </c>
      <c r="I567" s="47" t="str">
        <f t="shared" si="29"/>
        <v/>
      </c>
      <c r="J567" s="37" t="str">
        <f>IF(A567="","",COUNTIF('Consolidated Income Statement_Y'!$C$7:$V$7,D567)&gt;0)</f>
        <v/>
      </c>
      <c r="K567" s="38">
        <f t="shared" si="30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8"/>
        <v/>
      </c>
      <c r="I568" s="47" t="str">
        <f t="shared" si="29"/>
        <v/>
      </c>
      <c r="J568" s="37" t="str">
        <f>IF(A568="","",COUNTIF('Consolidated Income Statement_Y'!$C$7:$V$7,D568)&gt;0)</f>
        <v/>
      </c>
      <c r="K568" s="38">
        <f t="shared" si="30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8"/>
        <v/>
      </c>
      <c r="I569" s="47" t="str">
        <f t="shared" si="29"/>
        <v/>
      </c>
      <c r="J569" s="37" t="str">
        <f>IF(A569="","",COUNTIF('Consolidated Income Statement_Y'!$C$7:$V$7,D569)&gt;0)</f>
        <v/>
      </c>
      <c r="K569" s="38">
        <f t="shared" si="30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8"/>
        <v/>
      </c>
      <c r="I570" s="47" t="str">
        <f t="shared" si="29"/>
        <v/>
      </c>
      <c r="J570" s="37" t="str">
        <f>IF(A570="","",COUNTIF('Consolidated Income Statement_Y'!$C$7:$V$7,D570)&gt;0)</f>
        <v/>
      </c>
      <c r="K570" s="38">
        <f t="shared" si="30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8"/>
        <v/>
      </c>
      <c r="I571" s="47" t="str">
        <f t="shared" si="29"/>
        <v/>
      </c>
      <c r="J571" s="37" t="str">
        <f>IF(A571="","",COUNTIF('Consolidated Income Statement_Y'!$C$7:$V$7,D571)&gt;0)</f>
        <v/>
      </c>
      <c r="K571" s="38">
        <f t="shared" si="30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8"/>
        <v/>
      </c>
      <c r="I572" s="47" t="str">
        <f t="shared" si="29"/>
        <v/>
      </c>
      <c r="J572" s="37" t="str">
        <f>IF(A572="","",COUNTIF('Consolidated Income Statement_Y'!$C$7:$V$7,D572)&gt;0)</f>
        <v/>
      </c>
      <c r="K572" s="38">
        <f t="shared" si="30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8"/>
        <v/>
      </c>
      <c r="I573" s="47" t="str">
        <f t="shared" si="29"/>
        <v/>
      </c>
      <c r="J573" s="37" t="str">
        <f>IF(A573="","",COUNTIF('Consolidated Income Statement_Y'!$C$7:$V$7,D573)&gt;0)</f>
        <v/>
      </c>
      <c r="K573" s="38">
        <f t="shared" si="30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8"/>
        <v/>
      </c>
      <c r="I574" s="47" t="str">
        <f t="shared" si="29"/>
        <v/>
      </c>
      <c r="J574" s="37" t="str">
        <f>IF(A574="","",COUNTIF('Consolidated Income Statement_Y'!$C$7:$V$7,D574)&gt;0)</f>
        <v/>
      </c>
      <c r="K574" s="38">
        <f t="shared" si="30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8"/>
        <v/>
      </c>
      <c r="I575" s="47" t="str">
        <f t="shared" si="29"/>
        <v/>
      </c>
      <c r="J575" s="37" t="str">
        <f>IF(A575="","",COUNTIF('Consolidated Income Statement_Y'!$C$7:$V$7,D575)&gt;0)</f>
        <v/>
      </c>
      <c r="K575" s="38">
        <f t="shared" si="30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8"/>
        <v/>
      </c>
      <c r="I576" s="47" t="str">
        <f t="shared" si="29"/>
        <v/>
      </c>
      <c r="J576" s="37" t="str">
        <f>IF(A576="","",COUNTIF('Consolidated Income Statement_Y'!$C$7:$V$7,D576)&gt;0)</f>
        <v/>
      </c>
      <c r="K576" s="38">
        <f t="shared" si="30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8"/>
        <v/>
      </c>
      <c r="I577" s="47" t="str">
        <f t="shared" si="29"/>
        <v/>
      </c>
      <c r="J577" s="37" t="str">
        <f>IF(A577="","",COUNTIF('Consolidated Income Statement_Y'!$C$7:$V$7,D577)&gt;0)</f>
        <v/>
      </c>
      <c r="K577" s="38">
        <f t="shared" si="30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8"/>
        <v/>
      </c>
      <c r="I578" s="47" t="str">
        <f t="shared" si="29"/>
        <v/>
      </c>
      <c r="J578" s="37" t="str">
        <f>IF(A578="","",COUNTIF('Consolidated Income Statement_Y'!$C$7:$V$7,D578)&gt;0)</f>
        <v/>
      </c>
      <c r="K578" s="38">
        <f t="shared" si="30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si="28"/>
        <v/>
      </c>
      <c r="I579" s="47" t="str">
        <f t="shared" si="29"/>
        <v/>
      </c>
      <c r="J579" s="37" t="str">
        <f>IF(A579="","",COUNTIF('Consolidated Income Statement_Y'!$C$7:$V$7,D579)&gt;0)</f>
        <v/>
      </c>
      <c r="K579" s="38">
        <f t="shared" si="30"/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8"/>
        <v/>
      </c>
      <c r="I580" s="47" t="str">
        <f t="shared" si="29"/>
        <v/>
      </c>
      <c r="J580" s="37" t="str">
        <f>IF(A580="","",COUNTIF('Consolidated Income Statement_Y'!$C$7:$V$7,D580)&gt;0)</f>
        <v/>
      </c>
      <c r="K580" s="38">
        <f t="shared" si="30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8"/>
        <v/>
      </c>
      <c r="I581" s="47" t="str">
        <f t="shared" si="29"/>
        <v/>
      </c>
      <c r="J581" s="37" t="str">
        <f>IF(A581="","",COUNTIF('Consolidated Income Statement_Y'!$C$7:$V$7,D581)&gt;0)</f>
        <v/>
      </c>
      <c r="K581" s="38">
        <f t="shared" si="30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8"/>
        <v/>
      </c>
      <c r="I582" s="47" t="str">
        <f t="shared" si="29"/>
        <v/>
      </c>
      <c r="J582" s="37" t="str">
        <f>IF(A582="","",COUNTIF('Consolidated Income Statement_Y'!$C$7:$V$7,D582)&gt;0)</f>
        <v/>
      </c>
      <c r="K582" s="38">
        <f t="shared" si="30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ref="H583:H646" si="31">IF(E583="","",EOMONTH(E583,0))</f>
        <v/>
      </c>
      <c r="I583" s="47" t="str">
        <f t="shared" ref="I583:I646" si="32">IF(H583="","","Q"&amp;ROUNDUP(MONTH(H583)/3,0))</f>
        <v/>
      </c>
      <c r="J583" s="37" t="str">
        <f>IF(A583="","",COUNTIF('Consolidated Income Statement_Y'!$C$7:$V$7,D583)&gt;0)</f>
        <v/>
      </c>
      <c r="K583" s="38">
        <f t="shared" ref="K583:K646" si="33">F583-G583</f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31"/>
        <v/>
      </c>
      <c r="I584" s="47" t="str">
        <f t="shared" si="32"/>
        <v/>
      </c>
      <c r="J584" s="37" t="str">
        <f>IF(A584="","",COUNTIF('Consolidated Income Statement_Y'!$C$7:$V$7,D584)&gt;0)</f>
        <v/>
      </c>
      <c r="K584" s="38">
        <f t="shared" si="33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31"/>
        <v/>
      </c>
      <c r="I585" s="47" t="str">
        <f t="shared" si="32"/>
        <v/>
      </c>
      <c r="J585" s="37" t="str">
        <f>IF(A585="","",COUNTIF('Consolidated Income Statement_Y'!$C$7:$V$7,D585)&gt;0)</f>
        <v/>
      </c>
      <c r="K585" s="38">
        <f t="shared" si="33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31"/>
        <v/>
      </c>
      <c r="I586" s="47" t="str">
        <f t="shared" si="32"/>
        <v/>
      </c>
      <c r="J586" s="37" t="str">
        <f>IF(A586="","",COUNTIF('Consolidated Income Statement_Y'!$C$7:$V$7,D586)&gt;0)</f>
        <v/>
      </c>
      <c r="K586" s="38">
        <f t="shared" si="33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31"/>
        <v/>
      </c>
      <c r="I587" s="47" t="str">
        <f t="shared" si="32"/>
        <v/>
      </c>
      <c r="J587" s="37" t="str">
        <f>IF(A587="","",COUNTIF('Consolidated Income Statement_Y'!$C$7:$V$7,D587)&gt;0)</f>
        <v/>
      </c>
      <c r="K587" s="38">
        <f t="shared" si="33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31"/>
        <v/>
      </c>
      <c r="I588" s="47" t="str">
        <f t="shared" si="32"/>
        <v/>
      </c>
      <c r="J588" s="37" t="str">
        <f>IF(A588="","",COUNTIF('Consolidated Income Statement_Y'!$C$7:$V$7,D588)&gt;0)</f>
        <v/>
      </c>
      <c r="K588" s="38">
        <f t="shared" si="33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31"/>
        <v/>
      </c>
      <c r="I589" s="47" t="str">
        <f t="shared" si="32"/>
        <v/>
      </c>
      <c r="J589" s="37" t="str">
        <f>IF(A589="","",COUNTIF('Consolidated Income Statement_Y'!$C$7:$V$7,D589)&gt;0)</f>
        <v/>
      </c>
      <c r="K589" s="38">
        <f t="shared" si="33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31"/>
        <v/>
      </c>
      <c r="I590" s="47" t="str">
        <f t="shared" si="32"/>
        <v/>
      </c>
      <c r="J590" s="37" t="str">
        <f>IF(A590="","",COUNTIF('Consolidated Income Statement_Y'!$C$7:$V$7,D590)&gt;0)</f>
        <v/>
      </c>
      <c r="K590" s="38">
        <f t="shared" si="33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31"/>
        <v/>
      </c>
      <c r="I591" s="47" t="str">
        <f t="shared" si="32"/>
        <v/>
      </c>
      <c r="J591" s="37" t="str">
        <f>IF(A591="","",COUNTIF('Consolidated Income Statement_Y'!$C$7:$V$7,D591)&gt;0)</f>
        <v/>
      </c>
      <c r="K591" s="38">
        <f t="shared" si="33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31"/>
        <v/>
      </c>
      <c r="I592" s="47" t="str">
        <f t="shared" si="32"/>
        <v/>
      </c>
      <c r="J592" s="37" t="str">
        <f>IF(A592="","",COUNTIF('Consolidated Income Statement_Y'!$C$7:$V$7,D592)&gt;0)</f>
        <v/>
      </c>
      <c r="K592" s="38">
        <f t="shared" si="33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31"/>
        <v/>
      </c>
      <c r="I593" s="47" t="str">
        <f t="shared" si="32"/>
        <v/>
      </c>
      <c r="J593" s="37" t="str">
        <f>IF(A593="","",COUNTIF('Consolidated Income Statement_Y'!$C$7:$V$7,D593)&gt;0)</f>
        <v/>
      </c>
      <c r="K593" s="38">
        <f t="shared" si="33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31"/>
        <v/>
      </c>
      <c r="I594" s="47" t="str">
        <f t="shared" si="32"/>
        <v/>
      </c>
      <c r="J594" s="37" t="str">
        <f>IF(A594="","",COUNTIF('Consolidated Income Statement_Y'!$C$7:$V$7,D594)&gt;0)</f>
        <v/>
      </c>
      <c r="K594" s="38">
        <f t="shared" si="33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31"/>
        <v/>
      </c>
      <c r="I595" s="47" t="str">
        <f t="shared" si="32"/>
        <v/>
      </c>
      <c r="J595" s="37" t="str">
        <f>IF(A595="","",COUNTIF('Consolidated Income Statement_Y'!$C$7:$V$7,D595)&gt;0)</f>
        <v/>
      </c>
      <c r="K595" s="38">
        <f t="shared" si="33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31"/>
        <v/>
      </c>
      <c r="I596" s="47" t="str">
        <f t="shared" si="32"/>
        <v/>
      </c>
      <c r="J596" s="37" t="str">
        <f>IF(A596="","",COUNTIF('Consolidated Income Statement_Y'!$C$7:$V$7,D596)&gt;0)</f>
        <v/>
      </c>
      <c r="K596" s="38">
        <f t="shared" si="33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31"/>
        <v/>
      </c>
      <c r="I597" s="47" t="str">
        <f t="shared" si="32"/>
        <v/>
      </c>
      <c r="J597" s="37" t="str">
        <f>IF(A597="","",COUNTIF('Consolidated Income Statement_Y'!$C$7:$V$7,D597)&gt;0)</f>
        <v/>
      </c>
      <c r="K597" s="38">
        <f t="shared" si="33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31"/>
        <v/>
      </c>
      <c r="I598" s="47" t="str">
        <f t="shared" si="32"/>
        <v/>
      </c>
      <c r="J598" s="37" t="str">
        <f>IF(A598="","",COUNTIF('Consolidated Income Statement_Y'!$C$7:$V$7,D598)&gt;0)</f>
        <v/>
      </c>
      <c r="K598" s="38">
        <f t="shared" si="33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31"/>
        <v/>
      </c>
      <c r="I599" s="47" t="str">
        <f t="shared" si="32"/>
        <v/>
      </c>
      <c r="J599" s="37" t="str">
        <f>IF(A599="","",COUNTIF('Consolidated Income Statement_Y'!$C$7:$V$7,D599)&gt;0)</f>
        <v/>
      </c>
      <c r="K599" s="38">
        <f t="shared" si="33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31"/>
        <v/>
      </c>
      <c r="I600" s="47" t="str">
        <f t="shared" si="32"/>
        <v/>
      </c>
      <c r="J600" s="37" t="str">
        <f>IF(A600="","",COUNTIF('Consolidated Income Statement_Y'!$C$7:$V$7,D600)&gt;0)</f>
        <v/>
      </c>
      <c r="K600" s="38">
        <f t="shared" si="33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31"/>
        <v/>
      </c>
      <c r="I601" s="47" t="str">
        <f t="shared" si="32"/>
        <v/>
      </c>
      <c r="J601" s="37" t="str">
        <f>IF(A601="","",COUNTIF('Consolidated Income Statement_Y'!$C$7:$V$7,D601)&gt;0)</f>
        <v/>
      </c>
      <c r="K601" s="38">
        <f t="shared" si="33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31"/>
        <v/>
      </c>
      <c r="I602" s="47" t="str">
        <f t="shared" si="32"/>
        <v/>
      </c>
      <c r="J602" s="37" t="str">
        <f>IF(A602="","",COUNTIF('Consolidated Income Statement_Y'!$C$7:$V$7,D602)&gt;0)</f>
        <v/>
      </c>
      <c r="K602" s="38">
        <f t="shared" si="33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31"/>
        <v/>
      </c>
      <c r="I603" s="47" t="str">
        <f t="shared" si="32"/>
        <v/>
      </c>
      <c r="J603" s="37" t="str">
        <f>IF(A603="","",COUNTIF('Consolidated Income Statement_Y'!$C$7:$V$7,D603)&gt;0)</f>
        <v/>
      </c>
      <c r="K603" s="38">
        <f t="shared" si="33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31"/>
        <v/>
      </c>
      <c r="I604" s="47" t="str">
        <f t="shared" si="32"/>
        <v/>
      </c>
      <c r="J604" s="37" t="str">
        <f>IF(A604="","",COUNTIF('Consolidated Income Statement_Y'!$C$7:$V$7,D604)&gt;0)</f>
        <v/>
      </c>
      <c r="K604" s="38">
        <f t="shared" si="33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31"/>
        <v/>
      </c>
      <c r="I605" s="47" t="str">
        <f t="shared" si="32"/>
        <v/>
      </c>
      <c r="J605" s="37" t="str">
        <f>IF(A605="","",COUNTIF('Consolidated Income Statement_Y'!$C$7:$V$7,D605)&gt;0)</f>
        <v/>
      </c>
      <c r="K605" s="38">
        <f t="shared" si="33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31"/>
        <v/>
      </c>
      <c r="I606" s="47" t="str">
        <f t="shared" si="32"/>
        <v/>
      </c>
      <c r="J606" s="37" t="str">
        <f>IF(A606="","",COUNTIF('Consolidated Income Statement_Y'!$C$7:$V$7,D606)&gt;0)</f>
        <v/>
      </c>
      <c r="K606" s="38">
        <f t="shared" si="33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31"/>
        <v/>
      </c>
      <c r="I607" s="47" t="str">
        <f t="shared" si="32"/>
        <v/>
      </c>
      <c r="J607" s="37" t="str">
        <f>IF(A607="","",COUNTIF('Consolidated Income Statement_Y'!$C$7:$V$7,D607)&gt;0)</f>
        <v/>
      </c>
      <c r="K607" s="38">
        <f t="shared" si="33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31"/>
        <v/>
      </c>
      <c r="I608" s="47" t="str">
        <f t="shared" si="32"/>
        <v/>
      </c>
      <c r="J608" s="37" t="str">
        <f>IF(A608="","",COUNTIF('Consolidated Income Statement_Y'!$C$7:$V$7,D608)&gt;0)</f>
        <v/>
      </c>
      <c r="K608" s="38">
        <f t="shared" si="33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31"/>
        <v/>
      </c>
      <c r="I609" s="47" t="str">
        <f t="shared" si="32"/>
        <v/>
      </c>
      <c r="J609" s="37" t="str">
        <f>IF(A609="","",COUNTIF('Consolidated Income Statement_Y'!$C$7:$V$7,D609)&gt;0)</f>
        <v/>
      </c>
      <c r="K609" s="38">
        <f t="shared" si="33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31"/>
        <v/>
      </c>
      <c r="I610" s="47" t="str">
        <f t="shared" si="32"/>
        <v/>
      </c>
      <c r="J610" s="37" t="str">
        <f>IF(A610="","",COUNTIF('Consolidated Income Statement_Y'!$C$7:$V$7,D610)&gt;0)</f>
        <v/>
      </c>
      <c r="K610" s="38">
        <f t="shared" si="33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31"/>
        <v/>
      </c>
      <c r="I611" s="47" t="str">
        <f t="shared" si="32"/>
        <v/>
      </c>
      <c r="J611" s="37" t="str">
        <f>IF(A611="","",COUNTIF('Consolidated Income Statement_Y'!$C$7:$V$7,D611)&gt;0)</f>
        <v/>
      </c>
      <c r="K611" s="38">
        <f t="shared" si="33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31"/>
        <v/>
      </c>
      <c r="I612" s="47" t="str">
        <f t="shared" si="32"/>
        <v/>
      </c>
      <c r="J612" s="37" t="str">
        <f>IF(A612="","",COUNTIF('Consolidated Income Statement_Y'!$C$7:$V$7,D612)&gt;0)</f>
        <v/>
      </c>
      <c r="K612" s="38">
        <f t="shared" si="33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31"/>
        <v/>
      </c>
      <c r="I613" s="47" t="str">
        <f t="shared" si="32"/>
        <v/>
      </c>
      <c r="J613" s="37" t="str">
        <f>IF(A613="","",COUNTIF('Consolidated Income Statement_Y'!$C$7:$V$7,D613)&gt;0)</f>
        <v/>
      </c>
      <c r="K613" s="38">
        <f t="shared" si="33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31"/>
        <v/>
      </c>
      <c r="I614" s="47" t="str">
        <f t="shared" si="32"/>
        <v/>
      </c>
      <c r="J614" s="37" t="str">
        <f>IF(A614="","",COUNTIF('Consolidated Income Statement_Y'!$C$7:$V$7,D614)&gt;0)</f>
        <v/>
      </c>
      <c r="K614" s="38">
        <f t="shared" si="33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31"/>
        <v/>
      </c>
      <c r="I615" s="47" t="str">
        <f t="shared" si="32"/>
        <v/>
      </c>
      <c r="J615" s="37" t="str">
        <f>IF(A615="","",COUNTIF('Consolidated Income Statement_Y'!$C$7:$V$7,D615)&gt;0)</f>
        <v/>
      </c>
      <c r="K615" s="38">
        <f t="shared" si="33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31"/>
        <v/>
      </c>
      <c r="I616" s="47" t="str">
        <f t="shared" si="32"/>
        <v/>
      </c>
      <c r="J616" s="37" t="str">
        <f>IF(A616="","",COUNTIF('Consolidated Income Statement_Y'!$C$7:$V$7,D616)&gt;0)</f>
        <v/>
      </c>
      <c r="K616" s="38">
        <f t="shared" si="33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31"/>
        <v/>
      </c>
      <c r="I617" s="47" t="str">
        <f t="shared" si="32"/>
        <v/>
      </c>
      <c r="J617" s="37" t="str">
        <f>IF(A617="","",COUNTIF('Consolidated Income Statement_Y'!$C$7:$V$7,D617)&gt;0)</f>
        <v/>
      </c>
      <c r="K617" s="38">
        <f t="shared" si="33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31"/>
        <v/>
      </c>
      <c r="I618" s="47" t="str">
        <f t="shared" si="32"/>
        <v/>
      </c>
      <c r="J618" s="37" t="str">
        <f>IF(A618="","",COUNTIF('Consolidated Income Statement_Y'!$C$7:$V$7,D618)&gt;0)</f>
        <v/>
      </c>
      <c r="K618" s="38">
        <f t="shared" si="33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31"/>
        <v/>
      </c>
      <c r="I619" s="47" t="str">
        <f t="shared" si="32"/>
        <v/>
      </c>
      <c r="J619" s="37" t="str">
        <f>IF(A619="","",COUNTIF('Consolidated Income Statement_Y'!$C$7:$V$7,D619)&gt;0)</f>
        <v/>
      </c>
      <c r="K619" s="38">
        <f t="shared" si="33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31"/>
        <v/>
      </c>
      <c r="I620" s="47" t="str">
        <f t="shared" si="32"/>
        <v/>
      </c>
      <c r="J620" s="37" t="str">
        <f>IF(A620="","",COUNTIF('Consolidated Income Statement_Y'!$C$7:$V$7,D620)&gt;0)</f>
        <v/>
      </c>
      <c r="K620" s="38">
        <f t="shared" si="33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31"/>
        <v/>
      </c>
      <c r="I621" s="47" t="str">
        <f t="shared" si="32"/>
        <v/>
      </c>
      <c r="J621" s="37" t="str">
        <f>IF(A621="","",COUNTIF('Consolidated Income Statement_Y'!$C$7:$V$7,D621)&gt;0)</f>
        <v/>
      </c>
      <c r="K621" s="38">
        <f t="shared" si="33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31"/>
        <v/>
      </c>
      <c r="I622" s="47" t="str">
        <f t="shared" si="32"/>
        <v/>
      </c>
      <c r="J622" s="37" t="str">
        <f>IF(A622="","",COUNTIF('Consolidated Income Statement_Y'!$C$7:$V$7,D622)&gt;0)</f>
        <v/>
      </c>
      <c r="K622" s="38">
        <f t="shared" si="33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31"/>
        <v/>
      </c>
      <c r="I623" s="47" t="str">
        <f t="shared" si="32"/>
        <v/>
      </c>
      <c r="J623" s="37" t="str">
        <f>IF(A623="","",COUNTIF('Consolidated Income Statement_Y'!$C$7:$V$7,D623)&gt;0)</f>
        <v/>
      </c>
      <c r="K623" s="38">
        <f t="shared" si="33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31"/>
        <v/>
      </c>
      <c r="I624" s="47" t="str">
        <f t="shared" si="32"/>
        <v/>
      </c>
      <c r="J624" s="37" t="str">
        <f>IF(A624="","",COUNTIF('Consolidated Income Statement_Y'!$C$7:$V$7,D624)&gt;0)</f>
        <v/>
      </c>
      <c r="K624" s="38">
        <f t="shared" si="33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31"/>
        <v/>
      </c>
      <c r="I625" s="47" t="str">
        <f t="shared" si="32"/>
        <v/>
      </c>
      <c r="J625" s="37" t="str">
        <f>IF(A625="","",COUNTIF('Consolidated Income Statement_Y'!$C$7:$V$7,D625)&gt;0)</f>
        <v/>
      </c>
      <c r="K625" s="38">
        <f t="shared" si="33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31"/>
        <v/>
      </c>
      <c r="I626" s="47" t="str">
        <f t="shared" si="32"/>
        <v/>
      </c>
      <c r="J626" s="37" t="str">
        <f>IF(A626="","",COUNTIF('Consolidated Income Statement_Y'!$C$7:$V$7,D626)&gt;0)</f>
        <v/>
      </c>
      <c r="K626" s="38">
        <f t="shared" si="33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31"/>
        <v/>
      </c>
      <c r="I627" s="47" t="str">
        <f t="shared" si="32"/>
        <v/>
      </c>
      <c r="J627" s="37" t="str">
        <f>IF(A627="","",COUNTIF('Consolidated Income Statement_Y'!$C$7:$V$7,D627)&gt;0)</f>
        <v/>
      </c>
      <c r="K627" s="38">
        <f t="shared" si="33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31"/>
        <v/>
      </c>
      <c r="I628" s="47" t="str">
        <f t="shared" si="32"/>
        <v/>
      </c>
      <c r="J628" s="37" t="str">
        <f>IF(A628="","",COUNTIF('Consolidated Income Statement_Y'!$C$7:$V$7,D628)&gt;0)</f>
        <v/>
      </c>
      <c r="K628" s="38">
        <f t="shared" si="33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31"/>
        <v/>
      </c>
      <c r="I629" s="47" t="str">
        <f t="shared" si="32"/>
        <v/>
      </c>
      <c r="J629" s="37" t="str">
        <f>IF(A629="","",COUNTIF('Consolidated Income Statement_Y'!$C$7:$V$7,D629)&gt;0)</f>
        <v/>
      </c>
      <c r="K629" s="38">
        <f t="shared" si="33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31"/>
        <v/>
      </c>
      <c r="I630" s="47" t="str">
        <f t="shared" si="32"/>
        <v/>
      </c>
      <c r="J630" s="37" t="str">
        <f>IF(A630="","",COUNTIF('Consolidated Income Statement_Y'!$C$7:$V$7,D630)&gt;0)</f>
        <v/>
      </c>
      <c r="K630" s="38">
        <f t="shared" si="33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31"/>
        <v/>
      </c>
      <c r="I631" s="47" t="str">
        <f t="shared" si="32"/>
        <v/>
      </c>
      <c r="J631" s="37" t="str">
        <f>IF(A631="","",COUNTIF('Consolidated Income Statement_Y'!$C$7:$V$7,D631)&gt;0)</f>
        <v/>
      </c>
      <c r="K631" s="38">
        <f t="shared" si="33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31"/>
        <v/>
      </c>
      <c r="I632" s="47" t="str">
        <f t="shared" si="32"/>
        <v/>
      </c>
      <c r="J632" s="37" t="str">
        <f>IF(A632="","",COUNTIF('Consolidated Income Statement_Y'!$C$7:$V$7,D632)&gt;0)</f>
        <v/>
      </c>
      <c r="K632" s="38">
        <f t="shared" si="33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31"/>
        <v/>
      </c>
      <c r="I633" s="47" t="str">
        <f t="shared" si="32"/>
        <v/>
      </c>
      <c r="J633" s="37" t="str">
        <f>IF(A633="","",COUNTIF('Consolidated Income Statement_Y'!$C$7:$V$7,D633)&gt;0)</f>
        <v/>
      </c>
      <c r="K633" s="38">
        <f t="shared" si="33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31"/>
        <v/>
      </c>
      <c r="I634" s="47" t="str">
        <f t="shared" si="32"/>
        <v/>
      </c>
      <c r="J634" s="37" t="str">
        <f>IF(A634="","",COUNTIF('Consolidated Income Statement_Y'!$C$7:$V$7,D634)&gt;0)</f>
        <v/>
      </c>
      <c r="K634" s="38">
        <f t="shared" si="33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31"/>
        <v/>
      </c>
      <c r="I635" s="47" t="str">
        <f t="shared" si="32"/>
        <v/>
      </c>
      <c r="J635" s="37" t="str">
        <f>IF(A635="","",COUNTIF('Consolidated Income Statement_Y'!$C$7:$V$7,D635)&gt;0)</f>
        <v/>
      </c>
      <c r="K635" s="38">
        <f t="shared" si="33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31"/>
        <v/>
      </c>
      <c r="I636" s="47" t="str">
        <f t="shared" si="32"/>
        <v/>
      </c>
      <c r="J636" s="37" t="str">
        <f>IF(A636="","",COUNTIF('Consolidated Income Statement_Y'!$C$7:$V$7,D636)&gt;0)</f>
        <v/>
      </c>
      <c r="K636" s="38">
        <f t="shared" si="33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31"/>
        <v/>
      </c>
      <c r="I637" s="47" t="str">
        <f t="shared" si="32"/>
        <v/>
      </c>
      <c r="J637" s="37" t="str">
        <f>IF(A637="","",COUNTIF('Consolidated Income Statement_Y'!$C$7:$V$7,D637)&gt;0)</f>
        <v/>
      </c>
      <c r="K637" s="38">
        <f t="shared" si="33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31"/>
        <v/>
      </c>
      <c r="I638" s="47" t="str">
        <f t="shared" si="32"/>
        <v/>
      </c>
      <c r="J638" s="37" t="str">
        <f>IF(A638="","",COUNTIF('Consolidated Income Statement_Y'!$C$7:$V$7,D638)&gt;0)</f>
        <v/>
      </c>
      <c r="K638" s="38">
        <f t="shared" si="33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31"/>
        <v/>
      </c>
      <c r="I639" s="47" t="str">
        <f t="shared" si="32"/>
        <v/>
      </c>
      <c r="J639" s="37" t="str">
        <f>IF(A639="","",COUNTIF('Consolidated Income Statement_Y'!$C$7:$V$7,D639)&gt;0)</f>
        <v/>
      </c>
      <c r="K639" s="38">
        <f t="shared" si="33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31"/>
        <v/>
      </c>
      <c r="I640" s="47" t="str">
        <f t="shared" si="32"/>
        <v/>
      </c>
      <c r="J640" s="37" t="str">
        <f>IF(A640="","",COUNTIF('Consolidated Income Statement_Y'!$C$7:$V$7,D640)&gt;0)</f>
        <v/>
      </c>
      <c r="K640" s="38">
        <f t="shared" si="33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31"/>
        <v/>
      </c>
      <c r="I641" s="47" t="str">
        <f t="shared" si="32"/>
        <v/>
      </c>
      <c r="J641" s="37" t="str">
        <f>IF(A641="","",COUNTIF('Consolidated Income Statement_Y'!$C$7:$V$7,D641)&gt;0)</f>
        <v/>
      </c>
      <c r="K641" s="38">
        <f t="shared" si="33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31"/>
        <v/>
      </c>
      <c r="I642" s="47" t="str">
        <f t="shared" si="32"/>
        <v/>
      </c>
      <c r="J642" s="37" t="str">
        <f>IF(A642="","",COUNTIF('Consolidated Income Statement_Y'!$C$7:$V$7,D642)&gt;0)</f>
        <v/>
      </c>
      <c r="K642" s="38">
        <f t="shared" si="33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si="31"/>
        <v/>
      </c>
      <c r="I643" s="47" t="str">
        <f t="shared" si="32"/>
        <v/>
      </c>
      <c r="J643" s="37" t="str">
        <f>IF(A643="","",COUNTIF('Consolidated Income Statement_Y'!$C$7:$V$7,D643)&gt;0)</f>
        <v/>
      </c>
      <c r="K643" s="38">
        <f t="shared" si="33"/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1"/>
        <v/>
      </c>
      <c r="I644" s="47" t="str">
        <f t="shared" si="32"/>
        <v/>
      </c>
      <c r="J644" s="37" t="str">
        <f>IF(A644="","",COUNTIF('Consolidated Income Statement_Y'!$C$7:$V$7,D644)&gt;0)</f>
        <v/>
      </c>
      <c r="K644" s="38">
        <f t="shared" si="33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1"/>
        <v/>
      </c>
      <c r="I645" s="47" t="str">
        <f t="shared" si="32"/>
        <v/>
      </c>
      <c r="J645" s="37" t="str">
        <f>IF(A645="","",COUNTIF('Consolidated Income Statement_Y'!$C$7:$V$7,D645)&gt;0)</f>
        <v/>
      </c>
      <c r="K645" s="38">
        <f t="shared" si="33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1"/>
        <v/>
      </c>
      <c r="I646" s="47" t="str">
        <f t="shared" si="32"/>
        <v/>
      </c>
      <c r="J646" s="37" t="str">
        <f>IF(A646="","",COUNTIF('Consolidated Income Statement_Y'!$C$7:$V$7,D646)&gt;0)</f>
        <v/>
      </c>
      <c r="K646" s="38">
        <f t="shared" si="33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ref="H647:H710" si="34">IF(E647="","",EOMONTH(E647,0))</f>
        <v/>
      </c>
      <c r="I647" s="47" t="str">
        <f t="shared" ref="I647:I710" si="35">IF(H647="","","Q"&amp;ROUNDUP(MONTH(H647)/3,0))</f>
        <v/>
      </c>
      <c r="J647" s="37" t="str">
        <f>IF(A647="","",COUNTIF('Consolidated Income Statement_Y'!$C$7:$V$7,D647)&gt;0)</f>
        <v/>
      </c>
      <c r="K647" s="38">
        <f t="shared" ref="K647:K710" si="36">F647-G647</f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4"/>
        <v/>
      </c>
      <c r="I648" s="47" t="str">
        <f t="shared" si="35"/>
        <v/>
      </c>
      <c r="J648" s="37" t="str">
        <f>IF(A648="","",COUNTIF('Consolidated Income Statement_Y'!$C$7:$V$7,D648)&gt;0)</f>
        <v/>
      </c>
      <c r="K648" s="38">
        <f t="shared" si="36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4"/>
        <v/>
      </c>
      <c r="I649" s="47" t="str">
        <f t="shared" si="35"/>
        <v/>
      </c>
      <c r="J649" s="37" t="str">
        <f>IF(A649="","",COUNTIF('Consolidated Income Statement_Y'!$C$7:$V$7,D649)&gt;0)</f>
        <v/>
      </c>
      <c r="K649" s="38">
        <f t="shared" si="36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4"/>
        <v/>
      </c>
      <c r="I650" s="47" t="str">
        <f t="shared" si="35"/>
        <v/>
      </c>
      <c r="J650" s="37" t="str">
        <f>IF(A650="","",COUNTIF('Consolidated Income Statement_Y'!$C$7:$V$7,D650)&gt;0)</f>
        <v/>
      </c>
      <c r="K650" s="38">
        <f t="shared" si="36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4"/>
        <v/>
      </c>
      <c r="I651" s="47" t="str">
        <f t="shared" si="35"/>
        <v/>
      </c>
      <c r="J651" s="37" t="str">
        <f>IF(A651="","",COUNTIF('Consolidated Income Statement_Y'!$C$7:$V$7,D651)&gt;0)</f>
        <v/>
      </c>
      <c r="K651" s="38">
        <f t="shared" si="36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4"/>
        <v/>
      </c>
      <c r="I652" s="47" t="str">
        <f t="shared" si="35"/>
        <v/>
      </c>
      <c r="J652" s="37" t="str">
        <f>IF(A652="","",COUNTIF('Consolidated Income Statement_Y'!$C$7:$V$7,D652)&gt;0)</f>
        <v/>
      </c>
      <c r="K652" s="38">
        <f t="shared" si="36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4"/>
        <v/>
      </c>
      <c r="I653" s="47" t="str">
        <f t="shared" si="35"/>
        <v/>
      </c>
      <c r="J653" s="37" t="str">
        <f>IF(A653="","",COUNTIF('Consolidated Income Statement_Y'!$C$7:$V$7,D653)&gt;0)</f>
        <v/>
      </c>
      <c r="K653" s="38">
        <f t="shared" si="36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4"/>
        <v/>
      </c>
      <c r="I654" s="47" t="str">
        <f t="shared" si="35"/>
        <v/>
      </c>
      <c r="J654" s="37" t="str">
        <f>IF(A654="","",COUNTIF('Consolidated Income Statement_Y'!$C$7:$V$7,D654)&gt;0)</f>
        <v/>
      </c>
      <c r="K654" s="38">
        <f t="shared" si="36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4"/>
        <v/>
      </c>
      <c r="I655" s="47" t="str">
        <f t="shared" si="35"/>
        <v/>
      </c>
      <c r="J655" s="37" t="str">
        <f>IF(A655="","",COUNTIF('Consolidated Income Statement_Y'!$C$7:$V$7,D655)&gt;0)</f>
        <v/>
      </c>
      <c r="K655" s="38">
        <f t="shared" si="36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4"/>
        <v/>
      </c>
      <c r="I656" s="47" t="str">
        <f t="shared" si="35"/>
        <v/>
      </c>
      <c r="J656" s="37" t="str">
        <f>IF(A656="","",COUNTIF('Consolidated Income Statement_Y'!$C$7:$V$7,D656)&gt;0)</f>
        <v/>
      </c>
      <c r="K656" s="38">
        <f t="shared" si="36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4"/>
        <v/>
      </c>
      <c r="I657" s="47" t="str">
        <f t="shared" si="35"/>
        <v/>
      </c>
      <c r="J657" s="37" t="str">
        <f>IF(A657="","",COUNTIF('Consolidated Income Statement_Y'!$C$7:$V$7,D657)&gt;0)</f>
        <v/>
      </c>
      <c r="K657" s="38">
        <f t="shared" si="36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4"/>
        <v/>
      </c>
      <c r="I658" s="47" t="str">
        <f t="shared" si="35"/>
        <v/>
      </c>
      <c r="J658" s="37" t="str">
        <f>IF(A658="","",COUNTIF('Consolidated Income Statement_Y'!$C$7:$V$7,D658)&gt;0)</f>
        <v/>
      </c>
      <c r="K658" s="38">
        <f t="shared" si="36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4"/>
        <v/>
      </c>
      <c r="I659" s="47" t="str">
        <f t="shared" si="35"/>
        <v/>
      </c>
      <c r="J659" s="37" t="str">
        <f>IF(A659="","",COUNTIF('Consolidated Income Statement_Y'!$C$7:$V$7,D659)&gt;0)</f>
        <v/>
      </c>
      <c r="K659" s="38">
        <f t="shared" si="36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4"/>
        <v/>
      </c>
      <c r="I660" s="47" t="str">
        <f t="shared" si="35"/>
        <v/>
      </c>
      <c r="J660" s="37" t="str">
        <f>IF(A660="","",COUNTIF('Consolidated Income Statement_Y'!$C$7:$V$7,D660)&gt;0)</f>
        <v/>
      </c>
      <c r="K660" s="38">
        <f t="shared" si="36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4"/>
        <v/>
      </c>
      <c r="I661" s="47" t="str">
        <f t="shared" si="35"/>
        <v/>
      </c>
      <c r="J661" s="37" t="str">
        <f>IF(A661="","",COUNTIF('Consolidated Income Statement_Y'!$C$7:$V$7,D661)&gt;0)</f>
        <v/>
      </c>
      <c r="K661" s="38">
        <f t="shared" si="36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4"/>
        <v/>
      </c>
      <c r="I662" s="47" t="str">
        <f t="shared" si="35"/>
        <v/>
      </c>
      <c r="J662" s="37" t="str">
        <f>IF(A662="","",COUNTIF('Consolidated Income Statement_Y'!$C$7:$V$7,D662)&gt;0)</f>
        <v/>
      </c>
      <c r="K662" s="38">
        <f t="shared" si="36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4"/>
        <v/>
      </c>
      <c r="I663" s="47" t="str">
        <f t="shared" si="35"/>
        <v/>
      </c>
      <c r="J663" s="37" t="str">
        <f>IF(A663="","",COUNTIF('Consolidated Income Statement_Y'!$C$7:$V$7,D663)&gt;0)</f>
        <v/>
      </c>
      <c r="K663" s="38">
        <f t="shared" si="36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4"/>
        <v/>
      </c>
      <c r="I664" s="47" t="str">
        <f t="shared" si="35"/>
        <v/>
      </c>
      <c r="J664" s="37" t="str">
        <f>IF(A664="","",COUNTIF('Consolidated Income Statement_Y'!$C$7:$V$7,D664)&gt;0)</f>
        <v/>
      </c>
      <c r="K664" s="38">
        <f t="shared" si="36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4"/>
        <v/>
      </c>
      <c r="I665" s="47" t="str">
        <f t="shared" si="35"/>
        <v/>
      </c>
      <c r="J665" s="37" t="str">
        <f>IF(A665="","",COUNTIF('Consolidated Income Statement_Y'!$C$7:$V$7,D665)&gt;0)</f>
        <v/>
      </c>
      <c r="K665" s="38">
        <f t="shared" si="36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4"/>
        <v/>
      </c>
      <c r="I666" s="47" t="str">
        <f t="shared" si="35"/>
        <v/>
      </c>
      <c r="J666" s="37" t="str">
        <f>IF(A666="","",COUNTIF('Consolidated Income Statement_Y'!$C$7:$V$7,D666)&gt;0)</f>
        <v/>
      </c>
      <c r="K666" s="38">
        <f t="shared" si="36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4"/>
        <v/>
      </c>
      <c r="I667" s="47" t="str">
        <f t="shared" si="35"/>
        <v/>
      </c>
      <c r="J667" s="37" t="str">
        <f>IF(A667="","",COUNTIF('Consolidated Income Statement_Y'!$C$7:$V$7,D667)&gt;0)</f>
        <v/>
      </c>
      <c r="K667" s="38">
        <f t="shared" si="36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4"/>
        <v/>
      </c>
      <c r="I668" s="47" t="str">
        <f t="shared" si="35"/>
        <v/>
      </c>
      <c r="J668" s="37" t="str">
        <f>IF(A668="","",COUNTIF('Consolidated Income Statement_Y'!$C$7:$V$7,D668)&gt;0)</f>
        <v/>
      </c>
      <c r="K668" s="38">
        <f t="shared" si="36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4"/>
        <v/>
      </c>
      <c r="I669" s="47" t="str">
        <f t="shared" si="35"/>
        <v/>
      </c>
      <c r="J669" s="37" t="str">
        <f>IF(A669="","",COUNTIF('Consolidated Income Statement_Y'!$C$7:$V$7,D669)&gt;0)</f>
        <v/>
      </c>
      <c r="K669" s="38">
        <f t="shared" si="36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4"/>
        <v/>
      </c>
      <c r="I670" s="47" t="str">
        <f t="shared" si="35"/>
        <v/>
      </c>
      <c r="J670" s="37" t="str">
        <f>IF(A670="","",COUNTIF('Consolidated Income Statement_Y'!$C$7:$V$7,D670)&gt;0)</f>
        <v/>
      </c>
      <c r="K670" s="38">
        <f t="shared" si="36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4"/>
        <v/>
      </c>
      <c r="I671" s="47" t="str">
        <f t="shared" si="35"/>
        <v/>
      </c>
      <c r="J671" s="37" t="str">
        <f>IF(A671="","",COUNTIF('Consolidated Income Statement_Y'!$C$7:$V$7,D671)&gt;0)</f>
        <v/>
      </c>
      <c r="K671" s="38">
        <f t="shared" si="36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4"/>
        <v/>
      </c>
      <c r="I672" s="47" t="str">
        <f t="shared" si="35"/>
        <v/>
      </c>
      <c r="J672" s="37" t="str">
        <f>IF(A672="","",COUNTIF('Consolidated Income Statement_Y'!$C$7:$V$7,D672)&gt;0)</f>
        <v/>
      </c>
      <c r="K672" s="38">
        <f t="shared" si="36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4"/>
        <v/>
      </c>
      <c r="I673" s="47" t="str">
        <f t="shared" si="35"/>
        <v/>
      </c>
      <c r="J673" s="37" t="str">
        <f>IF(A673="","",COUNTIF('Consolidated Income Statement_Y'!$C$7:$V$7,D673)&gt;0)</f>
        <v/>
      </c>
      <c r="K673" s="38">
        <f t="shared" si="36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4"/>
        <v/>
      </c>
      <c r="I674" s="47" t="str">
        <f t="shared" si="35"/>
        <v/>
      </c>
      <c r="J674" s="37" t="str">
        <f>IF(A674="","",COUNTIF('Consolidated Income Statement_Y'!$C$7:$V$7,D674)&gt;0)</f>
        <v/>
      </c>
      <c r="K674" s="38">
        <f t="shared" si="36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4"/>
        <v/>
      </c>
      <c r="I675" s="47" t="str">
        <f t="shared" si="35"/>
        <v/>
      </c>
      <c r="J675" s="37" t="str">
        <f>IF(A675="","",COUNTIF('Consolidated Income Statement_Y'!$C$7:$V$7,D675)&gt;0)</f>
        <v/>
      </c>
      <c r="K675" s="38">
        <f t="shared" si="36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4"/>
        <v/>
      </c>
      <c r="I676" s="47" t="str">
        <f t="shared" si="35"/>
        <v/>
      </c>
      <c r="J676" s="37" t="str">
        <f>IF(A676="","",COUNTIF('Consolidated Income Statement_Y'!$C$7:$V$7,D676)&gt;0)</f>
        <v/>
      </c>
      <c r="K676" s="38">
        <f t="shared" si="36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4"/>
        <v/>
      </c>
      <c r="I677" s="47" t="str">
        <f t="shared" si="35"/>
        <v/>
      </c>
      <c r="J677" s="37" t="str">
        <f>IF(A677="","",COUNTIF('Consolidated Income Statement_Y'!$C$7:$V$7,D677)&gt;0)</f>
        <v/>
      </c>
      <c r="K677" s="38">
        <f t="shared" si="36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4"/>
        <v/>
      </c>
      <c r="I678" s="47" t="str">
        <f t="shared" si="35"/>
        <v/>
      </c>
      <c r="J678" s="37" t="str">
        <f>IF(A678="","",COUNTIF('Consolidated Income Statement_Y'!$C$7:$V$7,D678)&gt;0)</f>
        <v/>
      </c>
      <c r="K678" s="38">
        <f t="shared" si="36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4"/>
        <v/>
      </c>
      <c r="I679" s="47" t="str">
        <f t="shared" si="35"/>
        <v/>
      </c>
      <c r="J679" s="37" t="str">
        <f>IF(A679="","",COUNTIF('Consolidated Income Statement_Y'!$C$7:$V$7,D679)&gt;0)</f>
        <v/>
      </c>
      <c r="K679" s="38">
        <f t="shared" si="36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4"/>
        <v/>
      </c>
      <c r="I680" s="47" t="str">
        <f t="shared" si="35"/>
        <v/>
      </c>
      <c r="J680" s="37" t="str">
        <f>IF(A680="","",COUNTIF('Consolidated Income Statement_Y'!$C$7:$V$7,D680)&gt;0)</f>
        <v/>
      </c>
      <c r="K680" s="38">
        <f t="shared" si="36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4"/>
        <v/>
      </c>
      <c r="I681" s="47" t="str">
        <f t="shared" si="35"/>
        <v/>
      </c>
      <c r="J681" s="37" t="str">
        <f>IF(A681="","",COUNTIF('Consolidated Income Statement_Y'!$C$7:$V$7,D681)&gt;0)</f>
        <v/>
      </c>
      <c r="K681" s="38">
        <f t="shared" si="36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4"/>
        <v/>
      </c>
      <c r="I682" s="47" t="str">
        <f t="shared" si="35"/>
        <v/>
      </c>
      <c r="J682" s="37" t="str">
        <f>IF(A682="","",COUNTIF('Consolidated Income Statement_Y'!$C$7:$V$7,D682)&gt;0)</f>
        <v/>
      </c>
      <c r="K682" s="38">
        <f t="shared" si="36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4"/>
        <v/>
      </c>
      <c r="I683" s="47" t="str">
        <f t="shared" si="35"/>
        <v/>
      </c>
      <c r="J683" s="37" t="str">
        <f>IF(A683="","",COUNTIF('Consolidated Income Statement_Y'!$C$7:$V$7,D683)&gt;0)</f>
        <v/>
      </c>
      <c r="K683" s="38">
        <f t="shared" si="36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4"/>
        <v/>
      </c>
      <c r="I684" s="47" t="str">
        <f t="shared" si="35"/>
        <v/>
      </c>
      <c r="J684" s="37" t="str">
        <f>IF(A684="","",COUNTIF('Consolidated Income Statement_Y'!$C$7:$V$7,D684)&gt;0)</f>
        <v/>
      </c>
      <c r="K684" s="38">
        <f t="shared" si="36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4"/>
        <v/>
      </c>
      <c r="I685" s="47" t="str">
        <f t="shared" si="35"/>
        <v/>
      </c>
      <c r="J685" s="37" t="str">
        <f>IF(A685="","",COUNTIF('Consolidated Income Statement_Y'!$C$7:$V$7,D685)&gt;0)</f>
        <v/>
      </c>
      <c r="K685" s="38">
        <f t="shared" si="36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4"/>
        <v/>
      </c>
      <c r="I686" s="47" t="str">
        <f t="shared" si="35"/>
        <v/>
      </c>
      <c r="J686" s="37" t="str">
        <f>IF(A686="","",COUNTIF('Consolidated Income Statement_Y'!$C$7:$V$7,D686)&gt;0)</f>
        <v/>
      </c>
      <c r="K686" s="38">
        <f t="shared" si="36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4"/>
        <v/>
      </c>
      <c r="I687" s="47" t="str">
        <f t="shared" si="35"/>
        <v/>
      </c>
      <c r="J687" s="37" t="str">
        <f>IF(A687="","",COUNTIF('Consolidated Income Statement_Y'!$C$7:$V$7,D687)&gt;0)</f>
        <v/>
      </c>
      <c r="K687" s="38">
        <f t="shared" si="36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4"/>
        <v/>
      </c>
      <c r="I688" s="47" t="str">
        <f t="shared" si="35"/>
        <v/>
      </c>
      <c r="J688" s="37" t="str">
        <f>IF(A688="","",COUNTIF('Consolidated Income Statement_Y'!$C$7:$V$7,D688)&gt;0)</f>
        <v/>
      </c>
      <c r="K688" s="38">
        <f t="shared" si="36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4"/>
        <v/>
      </c>
      <c r="I689" s="47" t="str">
        <f t="shared" si="35"/>
        <v/>
      </c>
      <c r="J689" s="37" t="str">
        <f>IF(A689="","",COUNTIF('Consolidated Income Statement_Y'!$C$7:$V$7,D689)&gt;0)</f>
        <v/>
      </c>
      <c r="K689" s="38">
        <f t="shared" si="36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4"/>
        <v/>
      </c>
      <c r="I690" s="47" t="str">
        <f t="shared" si="35"/>
        <v/>
      </c>
      <c r="J690" s="37" t="str">
        <f>IF(A690="","",COUNTIF('Consolidated Income Statement_Y'!$C$7:$V$7,D690)&gt;0)</f>
        <v/>
      </c>
      <c r="K690" s="38">
        <f t="shared" si="36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4"/>
        <v/>
      </c>
      <c r="I691" s="47" t="str">
        <f t="shared" si="35"/>
        <v/>
      </c>
      <c r="J691" s="37" t="str">
        <f>IF(A691="","",COUNTIF('Consolidated Income Statement_Y'!$C$7:$V$7,D691)&gt;0)</f>
        <v/>
      </c>
      <c r="K691" s="38">
        <f t="shared" si="36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4"/>
        <v/>
      </c>
      <c r="I692" s="47" t="str">
        <f t="shared" si="35"/>
        <v/>
      </c>
      <c r="J692" s="37" t="str">
        <f>IF(A692="","",COUNTIF('Consolidated Income Statement_Y'!$C$7:$V$7,D692)&gt;0)</f>
        <v/>
      </c>
      <c r="K692" s="38">
        <f t="shared" si="36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4"/>
        <v/>
      </c>
      <c r="I693" s="47" t="str">
        <f t="shared" si="35"/>
        <v/>
      </c>
      <c r="J693" s="37" t="str">
        <f>IF(A693="","",COUNTIF('Consolidated Income Statement_Y'!$C$7:$V$7,D693)&gt;0)</f>
        <v/>
      </c>
      <c r="K693" s="38">
        <f t="shared" si="36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4"/>
        <v/>
      </c>
      <c r="I694" s="47" t="str">
        <f t="shared" si="35"/>
        <v/>
      </c>
      <c r="J694" s="37" t="str">
        <f>IF(A694="","",COUNTIF('Consolidated Income Statement_Y'!$C$7:$V$7,D694)&gt;0)</f>
        <v/>
      </c>
      <c r="K694" s="38">
        <f t="shared" si="36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4"/>
        <v/>
      </c>
      <c r="I695" s="47" t="str">
        <f t="shared" si="35"/>
        <v/>
      </c>
      <c r="J695" s="37" t="str">
        <f>IF(A695="","",COUNTIF('Consolidated Income Statement_Y'!$C$7:$V$7,D695)&gt;0)</f>
        <v/>
      </c>
      <c r="K695" s="38">
        <f t="shared" si="36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4"/>
        <v/>
      </c>
      <c r="I696" s="47" t="str">
        <f t="shared" si="35"/>
        <v/>
      </c>
      <c r="J696" s="37" t="str">
        <f>IF(A696="","",COUNTIF('Consolidated Income Statement_Y'!$C$7:$V$7,D696)&gt;0)</f>
        <v/>
      </c>
      <c r="K696" s="38">
        <f t="shared" si="36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4"/>
        <v/>
      </c>
      <c r="I697" s="47" t="str">
        <f t="shared" si="35"/>
        <v/>
      </c>
      <c r="J697" s="37" t="str">
        <f>IF(A697="","",COUNTIF('Consolidated Income Statement_Y'!$C$7:$V$7,D697)&gt;0)</f>
        <v/>
      </c>
      <c r="K697" s="38">
        <f t="shared" si="36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4"/>
        <v/>
      </c>
      <c r="I698" s="47" t="str">
        <f t="shared" si="35"/>
        <v/>
      </c>
      <c r="J698" s="37" t="str">
        <f>IF(A698="","",COUNTIF('Consolidated Income Statement_Y'!$C$7:$V$7,D698)&gt;0)</f>
        <v/>
      </c>
      <c r="K698" s="38">
        <f t="shared" si="36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4"/>
        <v/>
      </c>
      <c r="I699" s="47" t="str">
        <f t="shared" si="35"/>
        <v/>
      </c>
      <c r="J699" s="37" t="str">
        <f>IF(A699="","",COUNTIF('Consolidated Income Statement_Y'!$C$7:$V$7,D699)&gt;0)</f>
        <v/>
      </c>
      <c r="K699" s="38">
        <f t="shared" si="36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4"/>
        <v/>
      </c>
      <c r="I700" s="47" t="str">
        <f t="shared" si="35"/>
        <v/>
      </c>
      <c r="J700" s="37" t="str">
        <f>IF(A700="","",COUNTIF('Consolidated Income Statement_Y'!$C$7:$V$7,D700)&gt;0)</f>
        <v/>
      </c>
      <c r="K700" s="38">
        <f t="shared" si="36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4"/>
        <v/>
      </c>
      <c r="I701" s="47" t="str">
        <f t="shared" si="35"/>
        <v/>
      </c>
      <c r="J701" s="37" t="str">
        <f>IF(A701="","",COUNTIF('Consolidated Income Statement_Y'!$C$7:$V$7,D701)&gt;0)</f>
        <v/>
      </c>
      <c r="K701" s="38">
        <f t="shared" si="36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4"/>
        <v/>
      </c>
      <c r="I702" s="47" t="str">
        <f t="shared" si="35"/>
        <v/>
      </c>
      <c r="J702" s="37" t="str">
        <f>IF(A702="","",COUNTIF('Consolidated Income Statement_Y'!$C$7:$V$7,D702)&gt;0)</f>
        <v/>
      </c>
      <c r="K702" s="38">
        <f t="shared" si="36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4"/>
        <v/>
      </c>
      <c r="I703" s="47" t="str">
        <f t="shared" si="35"/>
        <v/>
      </c>
      <c r="J703" s="37" t="str">
        <f>IF(A703="","",COUNTIF('Consolidated Income Statement_Y'!$C$7:$V$7,D703)&gt;0)</f>
        <v/>
      </c>
      <c r="K703" s="38">
        <f t="shared" si="36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4"/>
        <v/>
      </c>
      <c r="I704" s="47" t="str">
        <f t="shared" si="35"/>
        <v/>
      </c>
      <c r="J704" s="37" t="str">
        <f>IF(A704="","",COUNTIF('Consolidated Income Statement_Y'!$C$7:$V$7,D704)&gt;0)</f>
        <v/>
      </c>
      <c r="K704" s="38">
        <f t="shared" si="36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4"/>
        <v/>
      </c>
      <c r="I705" s="47" t="str">
        <f t="shared" si="35"/>
        <v/>
      </c>
      <c r="J705" s="37" t="str">
        <f>IF(A705="","",COUNTIF('Consolidated Income Statement_Y'!$C$7:$V$7,D705)&gt;0)</f>
        <v/>
      </c>
      <c r="K705" s="38">
        <f t="shared" si="36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4"/>
        <v/>
      </c>
      <c r="I706" s="47" t="str">
        <f t="shared" si="35"/>
        <v/>
      </c>
      <c r="J706" s="37" t="str">
        <f>IF(A706="","",COUNTIF('Consolidated Income Statement_Y'!$C$7:$V$7,D706)&gt;0)</f>
        <v/>
      </c>
      <c r="K706" s="38">
        <f t="shared" si="36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si="34"/>
        <v/>
      </c>
      <c r="I707" s="47" t="str">
        <f t="shared" si="35"/>
        <v/>
      </c>
      <c r="J707" s="37" t="str">
        <f>IF(A707="","",COUNTIF('Consolidated Income Statement_Y'!$C$7:$V$7,D707)&gt;0)</f>
        <v/>
      </c>
      <c r="K707" s="38">
        <f t="shared" si="36"/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4"/>
        <v/>
      </c>
      <c r="I708" s="47" t="str">
        <f t="shared" si="35"/>
        <v/>
      </c>
      <c r="J708" s="37" t="str">
        <f>IF(A708="","",COUNTIF('Consolidated Income Statement_Y'!$C$7:$V$7,D708)&gt;0)</f>
        <v/>
      </c>
      <c r="K708" s="38">
        <f t="shared" si="36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4"/>
        <v/>
      </c>
      <c r="I709" s="47" t="str">
        <f t="shared" si="35"/>
        <v/>
      </c>
      <c r="J709" s="37" t="str">
        <f>IF(A709="","",COUNTIF('Consolidated Income Statement_Y'!$C$7:$V$7,D709)&gt;0)</f>
        <v/>
      </c>
      <c r="K709" s="38">
        <f t="shared" si="36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4"/>
        <v/>
      </c>
      <c r="I710" s="47" t="str">
        <f t="shared" si="35"/>
        <v/>
      </c>
      <c r="J710" s="37" t="str">
        <f>IF(A710="","",COUNTIF('Consolidated Income Statement_Y'!$C$7:$V$7,D710)&gt;0)</f>
        <v/>
      </c>
      <c r="K710" s="38">
        <f t="shared" si="36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ref="H711:H750" si="37">IF(E711="","",EOMONTH(E711,0))</f>
        <v/>
      </c>
      <c r="I711" s="47" t="str">
        <f t="shared" ref="I711:I750" si="38">IF(H711="","","Q"&amp;ROUNDUP(MONTH(H711)/3,0))</f>
        <v/>
      </c>
      <c r="J711" s="37" t="str">
        <f>IF(A711="","",COUNTIF('Consolidated Income Statement_Y'!$C$7:$V$7,D711)&gt;0)</f>
        <v/>
      </c>
      <c r="K711" s="38">
        <f t="shared" ref="K711:K750" si="39">F711-G711</f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7"/>
        <v/>
      </c>
      <c r="I712" s="47" t="str">
        <f t="shared" si="38"/>
        <v/>
      </c>
      <c r="J712" s="37" t="str">
        <f>IF(A712="","",COUNTIF('Consolidated Income Statement_Y'!$C$7:$V$7,D712)&gt;0)</f>
        <v/>
      </c>
      <c r="K712" s="38">
        <f t="shared" si="39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7"/>
        <v/>
      </c>
      <c r="I713" s="47" t="str">
        <f t="shared" si="38"/>
        <v/>
      </c>
      <c r="J713" s="37" t="str">
        <f>IF(A713="","",COUNTIF('Consolidated Income Statement_Y'!$C$7:$V$7,D713)&gt;0)</f>
        <v/>
      </c>
      <c r="K713" s="38">
        <f t="shared" si="39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7"/>
        <v/>
      </c>
      <c r="I714" s="47" t="str">
        <f t="shared" si="38"/>
        <v/>
      </c>
      <c r="J714" s="37" t="str">
        <f>IF(A714="","",COUNTIF('Consolidated Income Statement_Y'!$C$7:$V$7,D714)&gt;0)</f>
        <v/>
      </c>
      <c r="K714" s="38">
        <f t="shared" si="39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7"/>
        <v/>
      </c>
      <c r="I715" s="47" t="str">
        <f t="shared" si="38"/>
        <v/>
      </c>
      <c r="J715" s="37" t="str">
        <f>IF(A715="","",COUNTIF('Consolidated Income Statement_Y'!$C$7:$V$7,D715)&gt;0)</f>
        <v/>
      </c>
      <c r="K715" s="38">
        <f t="shared" si="39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7"/>
        <v/>
      </c>
      <c r="I716" s="47" t="str">
        <f t="shared" si="38"/>
        <v/>
      </c>
      <c r="J716" s="37" t="str">
        <f>IF(A716="","",COUNTIF('Consolidated Income Statement_Y'!$C$7:$V$7,D716)&gt;0)</f>
        <v/>
      </c>
      <c r="K716" s="38">
        <f t="shared" si="39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7"/>
        <v/>
      </c>
      <c r="I717" s="47" t="str">
        <f t="shared" si="38"/>
        <v/>
      </c>
      <c r="J717" s="37" t="str">
        <f>IF(A717="","",COUNTIF('Consolidated Income Statement_Y'!$C$7:$V$7,D717)&gt;0)</f>
        <v/>
      </c>
      <c r="K717" s="38">
        <f t="shared" si="39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7"/>
        <v/>
      </c>
      <c r="I718" s="47" t="str">
        <f t="shared" si="38"/>
        <v/>
      </c>
      <c r="J718" s="37" t="str">
        <f>IF(A718="","",COUNTIF('Consolidated Income Statement_Y'!$C$7:$V$7,D718)&gt;0)</f>
        <v/>
      </c>
      <c r="K718" s="38">
        <f t="shared" si="39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7"/>
        <v/>
      </c>
      <c r="I719" s="47" t="str">
        <f t="shared" si="38"/>
        <v/>
      </c>
      <c r="J719" s="37" t="str">
        <f>IF(A719="","",COUNTIF('Consolidated Income Statement_Y'!$C$7:$V$7,D719)&gt;0)</f>
        <v/>
      </c>
      <c r="K719" s="38">
        <f t="shared" si="39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7"/>
        <v/>
      </c>
      <c r="I720" s="47" t="str">
        <f t="shared" si="38"/>
        <v/>
      </c>
      <c r="J720" s="37" t="str">
        <f>IF(A720="","",COUNTIF('Consolidated Income Statement_Y'!$C$7:$V$7,D720)&gt;0)</f>
        <v/>
      </c>
      <c r="K720" s="38">
        <f t="shared" si="39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7"/>
        <v/>
      </c>
      <c r="I721" s="47" t="str">
        <f t="shared" si="38"/>
        <v/>
      </c>
      <c r="J721" s="37" t="str">
        <f>IF(A721="","",COUNTIF('Consolidated Income Statement_Y'!$C$7:$V$7,D721)&gt;0)</f>
        <v/>
      </c>
      <c r="K721" s="38">
        <f t="shared" si="39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7"/>
        <v/>
      </c>
      <c r="I722" s="47" t="str">
        <f t="shared" si="38"/>
        <v/>
      </c>
      <c r="J722" s="37" t="str">
        <f>IF(A722="","",COUNTIF('Consolidated Income Statement_Y'!$C$7:$V$7,D722)&gt;0)</f>
        <v/>
      </c>
      <c r="K722" s="38">
        <f t="shared" si="39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7"/>
        <v/>
      </c>
      <c r="I723" s="47" t="str">
        <f t="shared" si="38"/>
        <v/>
      </c>
      <c r="J723" s="37" t="str">
        <f>IF(A723="","",COUNTIF('Consolidated Income Statement_Y'!$C$7:$V$7,D723)&gt;0)</f>
        <v/>
      </c>
      <c r="K723" s="38">
        <f t="shared" si="39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7"/>
        <v/>
      </c>
      <c r="I724" s="47" t="str">
        <f t="shared" si="38"/>
        <v/>
      </c>
      <c r="J724" s="37" t="str">
        <f>IF(A724="","",COUNTIF('Consolidated Income Statement_Y'!$C$7:$V$7,D724)&gt;0)</f>
        <v/>
      </c>
      <c r="K724" s="38">
        <f t="shared" si="39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7"/>
        <v/>
      </c>
      <c r="I725" s="47" t="str">
        <f t="shared" si="38"/>
        <v/>
      </c>
      <c r="J725" s="37" t="str">
        <f>IF(A725="","",COUNTIF('Consolidated Income Statement_Y'!$C$7:$V$7,D725)&gt;0)</f>
        <v/>
      </c>
      <c r="K725" s="38">
        <f t="shared" si="39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7"/>
        <v/>
      </c>
      <c r="I726" s="47" t="str">
        <f t="shared" si="38"/>
        <v/>
      </c>
      <c r="J726" s="37" t="str">
        <f>IF(A726="","",COUNTIF('Consolidated Income Statement_Y'!$C$7:$V$7,D726)&gt;0)</f>
        <v/>
      </c>
      <c r="K726" s="38">
        <f t="shared" si="39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7"/>
        <v/>
      </c>
      <c r="I727" s="47" t="str">
        <f t="shared" si="38"/>
        <v/>
      </c>
      <c r="J727" s="37" t="str">
        <f>IF(A727="","",COUNTIF('Consolidated Income Statement_Y'!$C$7:$V$7,D727)&gt;0)</f>
        <v/>
      </c>
      <c r="K727" s="38">
        <f t="shared" si="39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7"/>
        <v/>
      </c>
      <c r="I728" s="47" t="str">
        <f t="shared" si="38"/>
        <v/>
      </c>
      <c r="J728" s="37" t="str">
        <f>IF(A728="","",COUNTIF('Consolidated Income Statement_Y'!$C$7:$V$7,D728)&gt;0)</f>
        <v/>
      </c>
      <c r="K728" s="38">
        <f t="shared" si="39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7"/>
        <v/>
      </c>
      <c r="I729" s="47" t="str">
        <f t="shared" si="38"/>
        <v/>
      </c>
      <c r="J729" s="37" t="str">
        <f>IF(A729="","",COUNTIF('Consolidated Income Statement_Y'!$C$7:$V$7,D729)&gt;0)</f>
        <v/>
      </c>
      <c r="K729" s="38">
        <f t="shared" si="39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7"/>
        <v/>
      </c>
      <c r="I730" s="47" t="str">
        <f t="shared" si="38"/>
        <v/>
      </c>
      <c r="J730" s="37" t="str">
        <f>IF(A730="","",COUNTIF('Consolidated Income Statement_Y'!$C$7:$V$7,D730)&gt;0)</f>
        <v/>
      </c>
      <c r="K730" s="38">
        <f t="shared" si="39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7"/>
        <v/>
      </c>
      <c r="I731" s="47" t="str">
        <f t="shared" si="38"/>
        <v/>
      </c>
      <c r="J731" s="37" t="str">
        <f>IF(A731="","",COUNTIF('Consolidated Income Statement_Y'!$C$7:$V$7,D731)&gt;0)</f>
        <v/>
      </c>
      <c r="K731" s="38">
        <f t="shared" si="39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7"/>
        <v/>
      </c>
      <c r="I732" s="47" t="str">
        <f t="shared" si="38"/>
        <v/>
      </c>
      <c r="J732" s="37" t="str">
        <f>IF(A732="","",COUNTIF('Consolidated Income Statement_Y'!$C$7:$V$7,D732)&gt;0)</f>
        <v/>
      </c>
      <c r="K732" s="38">
        <f t="shared" si="39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7"/>
        <v/>
      </c>
      <c r="I733" s="47" t="str">
        <f t="shared" si="38"/>
        <v/>
      </c>
      <c r="J733" s="37" t="str">
        <f>IF(A733="","",COUNTIF('Consolidated Income Statement_Y'!$C$7:$V$7,D733)&gt;0)</f>
        <v/>
      </c>
      <c r="K733" s="38">
        <f t="shared" si="39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7"/>
        <v/>
      </c>
      <c r="I734" s="47" t="str">
        <f t="shared" si="38"/>
        <v/>
      </c>
      <c r="J734" s="37" t="str">
        <f>IF(A734="","",COUNTIF('Consolidated Income Statement_Y'!$C$7:$V$7,D734)&gt;0)</f>
        <v/>
      </c>
      <c r="K734" s="38">
        <f t="shared" si="39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7"/>
        <v/>
      </c>
      <c r="I735" s="47" t="str">
        <f t="shared" si="38"/>
        <v/>
      </c>
      <c r="J735" s="37" t="str">
        <f>IF(A735="","",COUNTIF('Consolidated Income Statement_Y'!$C$7:$V$7,D735)&gt;0)</f>
        <v/>
      </c>
      <c r="K735" s="38">
        <f t="shared" si="39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7"/>
        <v/>
      </c>
      <c r="I736" s="47" t="str">
        <f t="shared" si="38"/>
        <v/>
      </c>
      <c r="J736" s="37" t="str">
        <f>IF(A736="","",COUNTIF('Consolidated Income Statement_Y'!$C$7:$V$7,D736)&gt;0)</f>
        <v/>
      </c>
      <c r="K736" s="38">
        <f t="shared" si="39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7"/>
        <v/>
      </c>
      <c r="I737" s="47" t="str">
        <f t="shared" si="38"/>
        <v/>
      </c>
      <c r="J737" s="37" t="str">
        <f>IF(A737="","",COUNTIF('Consolidated Income Statement_Y'!$C$7:$V$7,D737)&gt;0)</f>
        <v/>
      </c>
      <c r="K737" s="38">
        <f t="shared" si="39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7"/>
        <v/>
      </c>
      <c r="I738" s="47" t="str">
        <f t="shared" si="38"/>
        <v/>
      </c>
      <c r="J738" s="37" t="str">
        <f>IF(A738="","",COUNTIF('Consolidated Income Statement_Y'!$C$7:$V$7,D738)&gt;0)</f>
        <v/>
      </c>
      <c r="K738" s="38">
        <f t="shared" si="39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7"/>
        <v/>
      </c>
      <c r="I739" s="47" t="str">
        <f t="shared" si="38"/>
        <v/>
      </c>
      <c r="J739" s="37" t="str">
        <f>IF(A739="","",COUNTIF('Consolidated Income Statement_Y'!$C$7:$V$7,D739)&gt;0)</f>
        <v/>
      </c>
      <c r="K739" s="38">
        <f t="shared" si="39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7"/>
        <v/>
      </c>
      <c r="I740" s="47" t="str">
        <f t="shared" si="38"/>
        <v/>
      </c>
      <c r="J740" s="37" t="str">
        <f>IF(A740="","",COUNTIF('Consolidated Income Statement_Y'!$C$7:$V$7,D740)&gt;0)</f>
        <v/>
      </c>
      <c r="K740" s="38">
        <f t="shared" si="39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7"/>
        <v/>
      </c>
      <c r="I741" s="47" t="str">
        <f t="shared" si="38"/>
        <v/>
      </c>
      <c r="J741" s="37" t="str">
        <f>IF(A741="","",COUNTIF('Consolidated Income Statement_Y'!$C$7:$V$7,D741)&gt;0)</f>
        <v/>
      </c>
      <c r="K741" s="38">
        <f t="shared" si="39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7"/>
        <v/>
      </c>
      <c r="I742" s="47" t="str">
        <f t="shared" si="38"/>
        <v/>
      </c>
      <c r="J742" s="37" t="str">
        <f>IF(A742="","",COUNTIF('Consolidated Income Statement_Y'!$C$7:$V$7,D742)&gt;0)</f>
        <v/>
      </c>
      <c r="K742" s="38">
        <f t="shared" si="39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7"/>
        <v/>
      </c>
      <c r="I743" s="47" t="str">
        <f t="shared" si="38"/>
        <v/>
      </c>
      <c r="J743" s="37" t="str">
        <f>IF(A743="","",COUNTIF('Consolidated Income Statement_Y'!$C$7:$V$7,D743)&gt;0)</f>
        <v/>
      </c>
      <c r="K743" s="38">
        <f t="shared" si="39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7"/>
        <v/>
      </c>
      <c r="I744" s="47" t="str">
        <f t="shared" si="38"/>
        <v/>
      </c>
      <c r="J744" s="37" t="str">
        <f>IF(A744="","",COUNTIF('Consolidated Income Statement_Y'!$C$7:$V$7,D744)&gt;0)</f>
        <v/>
      </c>
      <c r="K744" s="38">
        <f t="shared" si="39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7"/>
        <v/>
      </c>
      <c r="I745" s="47" t="str">
        <f t="shared" si="38"/>
        <v/>
      </c>
      <c r="J745" s="37" t="str">
        <f>IF(A745="","",COUNTIF('Consolidated Income Statement_Y'!$C$7:$V$7,D745)&gt;0)</f>
        <v/>
      </c>
      <c r="K745" s="38">
        <f t="shared" si="39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7"/>
        <v/>
      </c>
      <c r="I746" s="47" t="str">
        <f t="shared" si="38"/>
        <v/>
      </c>
      <c r="J746" s="37" t="str">
        <f>IF(A746="","",COUNTIF('Consolidated Income Statement_Y'!$C$7:$V$7,D746)&gt;0)</f>
        <v/>
      </c>
      <c r="K746" s="38">
        <f t="shared" si="39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7"/>
        <v/>
      </c>
      <c r="I747" s="47" t="str">
        <f t="shared" si="38"/>
        <v/>
      </c>
      <c r="J747" s="37" t="str">
        <f>IF(A747="","",COUNTIF('Consolidated Income Statement_Y'!$C$7:$V$7,D747)&gt;0)</f>
        <v/>
      </c>
      <c r="K747" s="38">
        <f t="shared" si="39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7"/>
        <v/>
      </c>
      <c r="I748" s="47" t="str">
        <f t="shared" si="38"/>
        <v/>
      </c>
      <c r="J748" s="37" t="str">
        <f>IF(A748="","",COUNTIF('Consolidated Income Statement_Y'!$C$7:$V$7,D748)&gt;0)</f>
        <v/>
      </c>
      <c r="K748" s="38">
        <f t="shared" si="39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7"/>
        <v/>
      </c>
      <c r="I749" s="47" t="str">
        <f t="shared" si="38"/>
        <v/>
      </c>
      <c r="J749" s="37" t="str">
        <f>IF(A749="","",COUNTIF('Consolidated Income Statement_Y'!$C$7:$V$7,D749)&gt;0)</f>
        <v/>
      </c>
      <c r="K749" s="38">
        <f t="shared" si="39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7"/>
        <v/>
      </c>
      <c r="I750" s="47" t="str">
        <f t="shared" si="38"/>
        <v/>
      </c>
      <c r="J750" s="37" t="str">
        <f>IF(A750="","",COUNTIF('Consolidated Income Statement_Y'!$C$7:$V$7,D750)&gt;0)</f>
        <v/>
      </c>
      <c r="K750" s="38">
        <f t="shared" si="39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40">EOMONTH(C753,1)</f>
        <v>45747</v>
      </c>
      <c r="E753" s="53">
        <f t="shared" si="40"/>
        <v>45777</v>
      </c>
      <c r="F753" s="53">
        <f t="shared" si="40"/>
        <v>45808</v>
      </c>
      <c r="G753" s="53">
        <f t="shared" si="40"/>
        <v>45838</v>
      </c>
      <c r="H753" s="53">
        <f t="shared" si="40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41">SUMIFS($K$2:$K$750,$L$2:$L$750,$A754,$H$2:$H$750,B$753)</f>
        <v>-100750</v>
      </c>
      <c r="C754" s="50">
        <f t="shared" si="41"/>
        <v>-90500</v>
      </c>
      <c r="D754" s="50">
        <f t="shared" si="41"/>
        <v>-90500</v>
      </c>
      <c r="E754" s="50">
        <f t="shared" si="41"/>
        <v>-90500</v>
      </c>
      <c r="F754" s="50">
        <f t="shared" si="41"/>
        <v>-90500</v>
      </c>
      <c r="G754" s="50">
        <f t="shared" si="41"/>
        <v>0</v>
      </c>
      <c r="H754" s="50">
        <f t="shared" si="41"/>
        <v>0</v>
      </c>
      <c r="I754" s="50">
        <f t="shared" si="41"/>
        <v>0</v>
      </c>
      <c r="J754" s="50">
        <f t="shared" si="41"/>
        <v>0</v>
      </c>
      <c r="K754" s="50">
        <f t="shared" si="41"/>
        <v>0</v>
      </c>
      <c r="L754" s="50">
        <f t="shared" si="41"/>
        <v>0</v>
      </c>
      <c r="M754" s="55">
        <f t="shared" si="41"/>
        <v>0</v>
      </c>
    </row>
    <row r="755" spans="1:13" x14ac:dyDescent="0.2">
      <c r="A755" s="49" t="s">
        <v>24</v>
      </c>
      <c r="B755" s="50">
        <f t="shared" si="41"/>
        <v>-2500</v>
      </c>
      <c r="C755" s="50">
        <f t="shared" si="41"/>
        <v>-2500</v>
      </c>
      <c r="D755" s="50">
        <f t="shared" si="41"/>
        <v>-2500</v>
      </c>
      <c r="E755" s="50">
        <f t="shared" si="41"/>
        <v>-2500</v>
      </c>
      <c r="F755" s="50">
        <f t="shared" si="41"/>
        <v>-2500</v>
      </c>
      <c r="G755" s="50">
        <f t="shared" si="41"/>
        <v>0</v>
      </c>
      <c r="H755" s="50">
        <f t="shared" si="41"/>
        <v>0</v>
      </c>
      <c r="I755" s="50">
        <f t="shared" si="41"/>
        <v>0</v>
      </c>
      <c r="J755" s="50">
        <f t="shared" si="41"/>
        <v>0</v>
      </c>
      <c r="K755" s="50">
        <f t="shared" si="41"/>
        <v>0</v>
      </c>
      <c r="L755" s="50">
        <f t="shared" si="41"/>
        <v>0</v>
      </c>
      <c r="M755" s="55">
        <f t="shared" si="41"/>
        <v>0</v>
      </c>
    </row>
    <row r="756" spans="1:13" x14ac:dyDescent="0.2">
      <c r="A756" s="49" t="s">
        <v>26</v>
      </c>
      <c r="B756" s="50">
        <f t="shared" si="41"/>
        <v>-750</v>
      </c>
      <c r="C756" s="50">
        <f t="shared" si="41"/>
        <v>-750</v>
      </c>
      <c r="D756" s="50">
        <f t="shared" si="41"/>
        <v>-750</v>
      </c>
      <c r="E756" s="50">
        <f t="shared" si="41"/>
        <v>-750</v>
      </c>
      <c r="F756" s="50">
        <f t="shared" si="41"/>
        <v>-750</v>
      </c>
      <c r="G756" s="50">
        <f t="shared" si="41"/>
        <v>0</v>
      </c>
      <c r="H756" s="50">
        <f t="shared" si="41"/>
        <v>0</v>
      </c>
      <c r="I756" s="50">
        <f t="shared" si="41"/>
        <v>0</v>
      </c>
      <c r="J756" s="50">
        <f t="shared" si="41"/>
        <v>0</v>
      </c>
      <c r="K756" s="50">
        <f t="shared" si="41"/>
        <v>0</v>
      </c>
      <c r="L756" s="50">
        <f t="shared" si="41"/>
        <v>0</v>
      </c>
      <c r="M756" s="55">
        <f t="shared" si="41"/>
        <v>0</v>
      </c>
    </row>
    <row r="757" spans="1:13" x14ac:dyDescent="0.2">
      <c r="A757" s="49" t="s">
        <v>48</v>
      </c>
      <c r="B757" s="50">
        <f t="shared" si="41"/>
        <v>500</v>
      </c>
      <c r="C757" s="50">
        <f t="shared" si="41"/>
        <v>500</v>
      </c>
      <c r="D757" s="50">
        <f t="shared" si="41"/>
        <v>500</v>
      </c>
      <c r="E757" s="50">
        <f t="shared" si="41"/>
        <v>500</v>
      </c>
      <c r="F757" s="50">
        <f t="shared" si="41"/>
        <v>500</v>
      </c>
      <c r="G757" s="50">
        <f t="shared" si="41"/>
        <v>0</v>
      </c>
      <c r="H757" s="50">
        <f t="shared" si="41"/>
        <v>0</v>
      </c>
      <c r="I757" s="50">
        <f t="shared" si="41"/>
        <v>0</v>
      </c>
      <c r="J757" s="50">
        <f t="shared" si="41"/>
        <v>0</v>
      </c>
      <c r="K757" s="50">
        <f t="shared" si="41"/>
        <v>0</v>
      </c>
      <c r="L757" s="50">
        <f t="shared" si="41"/>
        <v>0</v>
      </c>
      <c r="M757" s="55">
        <f t="shared" si="41"/>
        <v>0</v>
      </c>
    </row>
    <row r="758" spans="1:13" x14ac:dyDescent="0.2">
      <c r="A758" s="49" t="s">
        <v>49</v>
      </c>
      <c r="B758" s="50">
        <f t="shared" si="41"/>
        <v>750</v>
      </c>
      <c r="C758" s="50">
        <f t="shared" si="41"/>
        <v>750</v>
      </c>
      <c r="D758" s="50">
        <f t="shared" si="41"/>
        <v>750</v>
      </c>
      <c r="E758" s="50">
        <f t="shared" si="41"/>
        <v>750</v>
      </c>
      <c r="F758" s="50">
        <f t="shared" si="41"/>
        <v>750</v>
      </c>
      <c r="G758" s="50">
        <f t="shared" si="41"/>
        <v>0</v>
      </c>
      <c r="H758" s="50">
        <f t="shared" si="41"/>
        <v>0</v>
      </c>
      <c r="I758" s="50">
        <f t="shared" si="41"/>
        <v>0</v>
      </c>
      <c r="J758" s="50">
        <f t="shared" si="41"/>
        <v>0</v>
      </c>
      <c r="K758" s="50">
        <f t="shared" si="41"/>
        <v>0</v>
      </c>
      <c r="L758" s="50">
        <f t="shared" si="41"/>
        <v>0</v>
      </c>
      <c r="M758" s="55">
        <f t="shared" si="41"/>
        <v>0</v>
      </c>
    </row>
    <row r="759" spans="1:13" x14ac:dyDescent="0.2">
      <c r="A759" s="49" t="s">
        <v>50</v>
      </c>
      <c r="B759" s="50">
        <f t="shared" si="41"/>
        <v>1000</v>
      </c>
      <c r="C759" s="50">
        <f t="shared" si="41"/>
        <v>1000</v>
      </c>
      <c r="D759" s="50">
        <f t="shared" si="41"/>
        <v>1000</v>
      </c>
      <c r="E759" s="50">
        <f t="shared" si="41"/>
        <v>1000</v>
      </c>
      <c r="F759" s="50">
        <f t="shared" si="41"/>
        <v>1000</v>
      </c>
      <c r="G759" s="50">
        <f t="shared" si="41"/>
        <v>0</v>
      </c>
      <c r="H759" s="50">
        <f t="shared" si="41"/>
        <v>0</v>
      </c>
      <c r="I759" s="50">
        <f t="shared" si="41"/>
        <v>0</v>
      </c>
      <c r="J759" s="50">
        <f t="shared" si="41"/>
        <v>0</v>
      </c>
      <c r="K759" s="50">
        <f t="shared" si="41"/>
        <v>0</v>
      </c>
      <c r="L759" s="50">
        <f t="shared" si="41"/>
        <v>0</v>
      </c>
      <c r="M759" s="55">
        <f t="shared" si="41"/>
        <v>0</v>
      </c>
    </row>
    <row r="760" spans="1:13" x14ac:dyDescent="0.2">
      <c r="A760" s="49" t="s">
        <v>9</v>
      </c>
      <c r="B760" s="50">
        <f t="shared" si="41"/>
        <v>16750</v>
      </c>
      <c r="C760" s="50">
        <f t="shared" si="41"/>
        <v>16750</v>
      </c>
      <c r="D760" s="50">
        <f t="shared" si="41"/>
        <v>16750</v>
      </c>
      <c r="E760" s="50">
        <f t="shared" si="41"/>
        <v>16750</v>
      </c>
      <c r="F760" s="50">
        <f t="shared" si="41"/>
        <v>16750</v>
      </c>
      <c r="G760" s="50">
        <f t="shared" si="41"/>
        <v>0</v>
      </c>
      <c r="H760" s="50">
        <f t="shared" si="41"/>
        <v>0</v>
      </c>
      <c r="I760" s="50">
        <f t="shared" si="41"/>
        <v>0</v>
      </c>
      <c r="J760" s="50">
        <f t="shared" si="41"/>
        <v>0</v>
      </c>
      <c r="K760" s="50">
        <f t="shared" si="41"/>
        <v>0</v>
      </c>
      <c r="L760" s="50">
        <f t="shared" si="41"/>
        <v>0</v>
      </c>
      <c r="M760" s="55">
        <f t="shared" si="41"/>
        <v>0</v>
      </c>
    </row>
    <row r="761" spans="1:13" x14ac:dyDescent="0.2">
      <c r="A761" s="49" t="s">
        <v>10</v>
      </c>
      <c r="B761" s="50">
        <f t="shared" si="41"/>
        <v>46600</v>
      </c>
      <c r="C761" s="50">
        <f t="shared" si="41"/>
        <v>46355</v>
      </c>
      <c r="D761" s="50">
        <f t="shared" si="41"/>
        <v>46355</v>
      </c>
      <c r="E761" s="50">
        <f t="shared" si="41"/>
        <v>46355</v>
      </c>
      <c r="F761" s="50">
        <f t="shared" si="41"/>
        <v>46355</v>
      </c>
      <c r="G761" s="50">
        <f t="shared" si="41"/>
        <v>0</v>
      </c>
      <c r="H761" s="50">
        <f t="shared" si="41"/>
        <v>0</v>
      </c>
      <c r="I761" s="50">
        <f t="shared" si="41"/>
        <v>0</v>
      </c>
      <c r="J761" s="50">
        <f t="shared" si="41"/>
        <v>0</v>
      </c>
      <c r="K761" s="50">
        <f t="shared" si="41"/>
        <v>0</v>
      </c>
      <c r="L761" s="50">
        <f t="shared" si="41"/>
        <v>0</v>
      </c>
      <c r="M761" s="55">
        <f t="shared" si="41"/>
        <v>0</v>
      </c>
    </row>
    <row r="762" spans="1:13" x14ac:dyDescent="0.2">
      <c r="A762" s="49" t="s">
        <v>14</v>
      </c>
      <c r="B762" s="50">
        <f t="shared" si="41"/>
        <v>-4230</v>
      </c>
      <c r="C762" s="50">
        <f t="shared" si="41"/>
        <v>-4230</v>
      </c>
      <c r="D762" s="50">
        <f t="shared" si="41"/>
        <v>-4230</v>
      </c>
      <c r="E762" s="50">
        <f t="shared" si="41"/>
        <v>-4230</v>
      </c>
      <c r="F762" s="50">
        <f t="shared" si="41"/>
        <v>-4230</v>
      </c>
      <c r="G762" s="50">
        <f t="shared" si="41"/>
        <v>0</v>
      </c>
      <c r="H762" s="50">
        <f t="shared" si="41"/>
        <v>0</v>
      </c>
      <c r="I762" s="50">
        <f t="shared" si="41"/>
        <v>0</v>
      </c>
      <c r="J762" s="50">
        <f t="shared" si="41"/>
        <v>0</v>
      </c>
      <c r="K762" s="50">
        <f t="shared" si="41"/>
        <v>0</v>
      </c>
      <c r="L762" s="50">
        <f t="shared" si="41"/>
        <v>0</v>
      </c>
      <c r="M762" s="55">
        <f t="shared" si="41"/>
        <v>0</v>
      </c>
    </row>
    <row r="763" spans="1:13" x14ac:dyDescent="0.2">
      <c r="A763" s="51" t="s">
        <v>13</v>
      </c>
      <c r="B763" s="52">
        <f t="shared" si="41"/>
        <v>560</v>
      </c>
      <c r="C763" s="52">
        <f t="shared" si="41"/>
        <v>560</v>
      </c>
      <c r="D763" s="52">
        <f t="shared" si="41"/>
        <v>560</v>
      </c>
      <c r="E763" s="52">
        <f t="shared" si="41"/>
        <v>560</v>
      </c>
      <c r="F763" s="52">
        <f t="shared" si="41"/>
        <v>560</v>
      </c>
      <c r="G763" s="52">
        <f t="shared" si="41"/>
        <v>0</v>
      </c>
      <c r="H763" s="52">
        <f t="shared" si="41"/>
        <v>0</v>
      </c>
      <c r="I763" s="52">
        <f t="shared" si="41"/>
        <v>0</v>
      </c>
      <c r="J763" s="52">
        <f t="shared" si="41"/>
        <v>0</v>
      </c>
      <c r="K763" s="52">
        <f t="shared" si="41"/>
        <v>0</v>
      </c>
      <c r="L763" s="52">
        <f t="shared" si="41"/>
        <v>0</v>
      </c>
      <c r="M763" s="63">
        <f t="shared" si="41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-281750</v>
      </c>
      <c r="C766" s="50">
        <f t="shared" ref="C766:E766" si="42">SUMIF($B$752:$M$752,C$765,$B754:$M754)</f>
        <v>-181000</v>
      </c>
      <c r="D766" s="50">
        <f t="shared" si="42"/>
        <v>0</v>
      </c>
      <c r="E766" s="55">
        <f t="shared" si="42"/>
        <v>0</v>
      </c>
      <c r="F766" s="78" cm="1">
        <f t="array" ref="F766">SUMPRODUCT(--(($B$753:$M$753)&lt;=Control!$C$7),$B754:$M754)</f>
        <v>-462750</v>
      </c>
    </row>
    <row r="767" spans="1:13" x14ac:dyDescent="0.2">
      <c r="A767" s="49" t="s">
        <v>24</v>
      </c>
      <c r="B767" s="50">
        <f t="shared" ref="B767:E775" si="43">SUMIF($B$752:$M$752,B$765,$B755:$M755)</f>
        <v>-7500</v>
      </c>
      <c r="C767" s="50">
        <f t="shared" si="43"/>
        <v>-5000</v>
      </c>
      <c r="D767" s="50">
        <f t="shared" si="43"/>
        <v>0</v>
      </c>
      <c r="E767" s="55">
        <f t="shared" si="43"/>
        <v>0</v>
      </c>
      <c r="F767" s="78" cm="1">
        <f t="array" ref="F767">SUMPRODUCT(--(($B$753:$M$753)&lt;=Control!$C$7),$B755:$M755)</f>
        <v>-12500</v>
      </c>
    </row>
    <row r="768" spans="1:13" x14ac:dyDescent="0.2">
      <c r="A768" s="49" t="s">
        <v>26</v>
      </c>
      <c r="B768" s="50">
        <f t="shared" si="43"/>
        <v>-2250</v>
      </c>
      <c r="C768" s="50">
        <f t="shared" si="43"/>
        <v>-1500</v>
      </c>
      <c r="D768" s="50">
        <f t="shared" si="43"/>
        <v>0</v>
      </c>
      <c r="E768" s="55">
        <f t="shared" si="43"/>
        <v>0</v>
      </c>
      <c r="F768" s="78" cm="1">
        <f t="array" ref="F768">SUMPRODUCT(--(($B$753:$M$753)&lt;=Control!$C$7),$B756:$M756)</f>
        <v>-3750</v>
      </c>
    </row>
    <row r="769" spans="1:6" x14ac:dyDescent="0.2">
      <c r="A769" s="49" t="s">
        <v>48</v>
      </c>
      <c r="B769" s="50">
        <f t="shared" si="43"/>
        <v>1500</v>
      </c>
      <c r="C769" s="50">
        <f t="shared" si="43"/>
        <v>1000</v>
      </c>
      <c r="D769" s="50">
        <f t="shared" si="43"/>
        <v>0</v>
      </c>
      <c r="E769" s="55">
        <f t="shared" si="43"/>
        <v>0</v>
      </c>
      <c r="F769" s="78" cm="1">
        <f t="array" ref="F769">SUMPRODUCT(--(($B$753:$M$753)&lt;=Control!$C$7),$B757:$M757)</f>
        <v>2500</v>
      </c>
    </row>
    <row r="770" spans="1:6" x14ac:dyDescent="0.2">
      <c r="A770" s="49" t="s">
        <v>49</v>
      </c>
      <c r="B770" s="50">
        <f t="shared" si="43"/>
        <v>2250</v>
      </c>
      <c r="C770" s="50">
        <f t="shared" si="43"/>
        <v>1500</v>
      </c>
      <c r="D770" s="50">
        <f t="shared" si="43"/>
        <v>0</v>
      </c>
      <c r="E770" s="55">
        <f t="shared" si="43"/>
        <v>0</v>
      </c>
      <c r="F770" s="78" cm="1">
        <f t="array" ref="F770">SUMPRODUCT(--(($B$753:$M$753)&lt;=Control!$C$7),$B758:$M758)</f>
        <v>3750</v>
      </c>
    </row>
    <row r="771" spans="1:6" x14ac:dyDescent="0.2">
      <c r="A771" s="49" t="s">
        <v>50</v>
      </c>
      <c r="B771" s="50">
        <f t="shared" si="43"/>
        <v>3000</v>
      </c>
      <c r="C771" s="50">
        <f t="shared" si="43"/>
        <v>2000</v>
      </c>
      <c r="D771" s="50">
        <f t="shared" si="43"/>
        <v>0</v>
      </c>
      <c r="E771" s="55">
        <f t="shared" si="43"/>
        <v>0</v>
      </c>
      <c r="F771" s="78" cm="1">
        <f t="array" ref="F771">SUMPRODUCT(--(($B$753:$M$753)&lt;=Control!$C$7),$B759:$M759)</f>
        <v>5000</v>
      </c>
    </row>
    <row r="772" spans="1:6" x14ac:dyDescent="0.2">
      <c r="A772" s="49" t="s">
        <v>9</v>
      </c>
      <c r="B772" s="50">
        <f t="shared" si="43"/>
        <v>50250</v>
      </c>
      <c r="C772" s="50">
        <f t="shared" si="43"/>
        <v>33500</v>
      </c>
      <c r="D772" s="50">
        <f t="shared" si="43"/>
        <v>0</v>
      </c>
      <c r="E772" s="55">
        <f t="shared" si="43"/>
        <v>0</v>
      </c>
      <c r="F772" s="78" cm="1">
        <f t="array" ref="F772">SUMPRODUCT(--(($B$753:$M$753)&lt;=Control!$C$7),$B760:$M760)</f>
        <v>83750</v>
      </c>
    </row>
    <row r="773" spans="1:6" x14ac:dyDescent="0.2">
      <c r="A773" s="49" t="s">
        <v>10</v>
      </c>
      <c r="B773" s="50">
        <f t="shared" si="43"/>
        <v>139310</v>
      </c>
      <c r="C773" s="50">
        <f t="shared" si="43"/>
        <v>92710</v>
      </c>
      <c r="D773" s="50">
        <f t="shared" si="43"/>
        <v>0</v>
      </c>
      <c r="E773" s="55">
        <f t="shared" si="43"/>
        <v>0</v>
      </c>
      <c r="F773" s="78" cm="1">
        <f t="array" ref="F773">SUMPRODUCT(--(($B$753:$M$753)&lt;=Control!$C$7),$B761:$M761)</f>
        <v>232020</v>
      </c>
    </row>
    <row r="774" spans="1:6" x14ac:dyDescent="0.2">
      <c r="A774" s="49" t="s">
        <v>14</v>
      </c>
      <c r="B774" s="50">
        <f t="shared" si="43"/>
        <v>-12690</v>
      </c>
      <c r="C774" s="50">
        <f t="shared" si="43"/>
        <v>-8460</v>
      </c>
      <c r="D774" s="50">
        <f t="shared" si="43"/>
        <v>0</v>
      </c>
      <c r="E774" s="55">
        <f t="shared" si="43"/>
        <v>0</v>
      </c>
      <c r="F774" s="78" cm="1">
        <f t="array" ref="F774">SUMPRODUCT(--(($B$753:$M$753)&lt;=Control!$C$7),$B762:$M762)</f>
        <v>-21150</v>
      </c>
    </row>
    <row r="775" spans="1:6" x14ac:dyDescent="0.2">
      <c r="A775" s="51" t="s">
        <v>13</v>
      </c>
      <c r="B775" s="52">
        <f t="shared" si="43"/>
        <v>1680</v>
      </c>
      <c r="C775" s="52">
        <f t="shared" si="43"/>
        <v>1120</v>
      </c>
      <c r="D775" s="52">
        <f t="shared" si="43"/>
        <v>0</v>
      </c>
      <c r="E775" s="63">
        <f t="shared" si="43"/>
        <v>0</v>
      </c>
      <c r="F775" s="79" cm="1">
        <f t="array" ref="F775">SUMPRODUCT(--(($B$753:$M$753)&lt;=Control!$C$7),$B763:$M763)</f>
        <v>2800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BA9B0-238B-4784-A21F-26CE159CD7A4}">
  <sheetPr codeName="Sheet13">
    <tabColor theme="1"/>
  </sheetPr>
  <dimension ref="A1:M775"/>
  <sheetViews>
    <sheetView workbookViewId="0">
      <pane ySplit="1" topLeftCell="A2" activePane="bottomLeft" state="frozen"/>
      <selection activeCell="F2" sqref="F2:G59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>
        <v>5000</v>
      </c>
      <c r="B2" s="43" t="s">
        <v>25</v>
      </c>
      <c r="C2" s="43"/>
      <c r="D2" s="43"/>
      <c r="E2" s="45">
        <v>45672</v>
      </c>
      <c r="F2" s="46">
        <v>0</v>
      </c>
      <c r="G2" s="46">
        <v>97500</v>
      </c>
      <c r="H2" s="47">
        <f>IF(E2="","",EOMONTH(E2,0))</f>
        <v>45688</v>
      </c>
      <c r="I2" s="47" t="str">
        <f>IF(H2="","","Q"&amp;ROUNDUP(MONTH(H2)/3,0))</f>
        <v>Q1</v>
      </c>
      <c r="J2" s="37" t="b">
        <f ca="1">IF(A2="","",COUNTIF('Consolidated Income Statement_Y'!$C$7:$V$7,D2)&gt;0)</f>
        <v>0</v>
      </c>
      <c r="K2" s="38">
        <f>F2-G2</f>
        <v>-97500</v>
      </c>
      <c r="L2" s="37" t="str">
        <f>IFERROR(VLOOKUP($A2,Account_Mapping!$A:$C,3,0),"")</f>
        <v>Services Revenue</v>
      </c>
      <c r="M2" s="37" t="str">
        <f>IFERROR(VLOOKUP($A2,Account_Mapping!$A:$C,4,0),"")</f>
        <v/>
      </c>
    </row>
    <row r="3" spans="1:13" x14ac:dyDescent="0.2">
      <c r="A3" s="43">
        <v>5000</v>
      </c>
      <c r="B3" s="43" t="s">
        <v>25</v>
      </c>
      <c r="C3" s="43"/>
      <c r="D3" s="43" t="s">
        <v>144</v>
      </c>
      <c r="E3" s="45">
        <v>45688</v>
      </c>
      <c r="F3" s="46">
        <v>0</v>
      </c>
      <c r="G3" s="46">
        <v>575</v>
      </c>
      <c r="H3" s="47">
        <f t="shared" ref="H3:H66" si="0">IF(E3="","",EOMONTH(E3,0))</f>
        <v>45688</v>
      </c>
      <c r="I3" s="47" t="str">
        <f t="shared" ref="I3:I66" si="1">IF(H3="","","Q"&amp;ROUNDUP(MONTH(H3)/3,0))</f>
        <v>Q1</v>
      </c>
      <c r="J3" s="37" t="b">
        <f ca="1">IF(A3="","",COUNTIF('Consolidated Income Statement_Y'!$C$7:$V$7,D3)&gt;0)</f>
        <v>1</v>
      </c>
      <c r="K3" s="38">
        <f t="shared" ref="K3:K66" si="2">F3-G3</f>
        <v>-575</v>
      </c>
      <c r="L3" s="37" t="str">
        <f>IFERROR(VLOOKUP($A3,Account_Mapping!$A:$C,3,0),"")</f>
        <v>Services Revenue</v>
      </c>
      <c r="M3" s="37" t="str">
        <f>IFERROR(VLOOKUP($A3,Account_Mapping!$A:$C,4,0),"")</f>
        <v/>
      </c>
    </row>
    <row r="4" spans="1:13" x14ac:dyDescent="0.2">
      <c r="A4" s="43">
        <v>6000</v>
      </c>
      <c r="B4" s="43" t="s">
        <v>108</v>
      </c>
      <c r="C4" s="43"/>
      <c r="D4" s="43"/>
      <c r="E4" s="45">
        <v>45672</v>
      </c>
      <c r="F4" s="46">
        <v>500</v>
      </c>
      <c r="G4" s="46">
        <v>0</v>
      </c>
      <c r="H4" s="47">
        <f t="shared" si="0"/>
        <v>45688</v>
      </c>
      <c r="I4" s="47" t="str">
        <f t="shared" si="1"/>
        <v>Q1</v>
      </c>
      <c r="J4" s="37" t="b">
        <f ca="1">IF(A4="","",COUNTIF('Consolidated Income Statement_Y'!$C$7:$V$7,D4)&gt;0)</f>
        <v>0</v>
      </c>
      <c r="K4" s="38">
        <f t="shared" si="2"/>
        <v>500</v>
      </c>
      <c r="L4" s="37" t="str">
        <f>IFERROR(VLOOKUP($A4,Account_Mapping!$A:$C,3,0),"")</f>
        <v>Services COR</v>
      </c>
      <c r="M4" s="37" t="str">
        <f>IFERROR(VLOOKUP($A4,Account_Mapping!$A:$C,4,0),"")</f>
        <v/>
      </c>
    </row>
    <row r="5" spans="1:13" x14ac:dyDescent="0.2">
      <c r="A5" s="43">
        <v>7000</v>
      </c>
      <c r="B5" s="43" t="s">
        <v>111</v>
      </c>
      <c r="C5" s="43"/>
      <c r="D5" s="43"/>
      <c r="E5" s="45">
        <v>45688</v>
      </c>
      <c r="F5" s="46">
        <v>1250</v>
      </c>
      <c r="G5" s="46">
        <v>0</v>
      </c>
      <c r="H5" s="47">
        <f t="shared" si="0"/>
        <v>45688</v>
      </c>
      <c r="I5" s="47" t="str">
        <f t="shared" si="1"/>
        <v>Q1</v>
      </c>
      <c r="J5" s="37" t="b">
        <f ca="1">IF(A5="","",COUNTIF('Consolidated Income Statement_Y'!$C$7:$V$7,D5)&gt;0)</f>
        <v>0</v>
      </c>
      <c r="K5" s="38">
        <f t="shared" si="2"/>
        <v>1250</v>
      </c>
      <c r="L5" s="37" t="str">
        <f>IFERROR(VLOOKUP($A5,Account_Mapping!$A:$C,3,0),"")</f>
        <v>Sales &amp; Marketing</v>
      </c>
      <c r="M5" s="37" t="str">
        <f>IFERROR(VLOOKUP($A5,Account_Mapping!$A:$C,4,0),"")</f>
        <v/>
      </c>
    </row>
    <row r="6" spans="1:13" x14ac:dyDescent="0.2">
      <c r="A6" s="43">
        <v>7010</v>
      </c>
      <c r="B6" s="43" t="s">
        <v>112</v>
      </c>
      <c r="C6" s="43"/>
      <c r="D6" s="43"/>
      <c r="E6" s="45">
        <v>45688</v>
      </c>
      <c r="F6" s="46">
        <v>2000</v>
      </c>
      <c r="G6" s="46">
        <v>0</v>
      </c>
      <c r="H6" s="47">
        <f t="shared" si="0"/>
        <v>45688</v>
      </c>
      <c r="I6" s="47" t="str">
        <f t="shared" si="1"/>
        <v>Q1</v>
      </c>
      <c r="J6" s="37" t="b">
        <f ca="1">IF(A6="","",COUNTIF('Consolidated Income Statement_Y'!$C$7:$V$7,D6)&gt;0)</f>
        <v>0</v>
      </c>
      <c r="K6" s="38">
        <f t="shared" si="2"/>
        <v>2000</v>
      </c>
      <c r="L6" s="37" t="str">
        <f>IFERROR(VLOOKUP($A6,Account_Mapping!$A:$C,3,0),"")</f>
        <v>Sales &amp; Marketing</v>
      </c>
      <c r="M6" s="37" t="str">
        <f>IFERROR(VLOOKUP($A6,Account_Mapping!$A:$C,4,0),"")</f>
        <v/>
      </c>
    </row>
    <row r="7" spans="1:13" x14ac:dyDescent="0.2">
      <c r="A7" s="43">
        <v>7020</v>
      </c>
      <c r="B7" s="43" t="s">
        <v>113</v>
      </c>
      <c r="C7" s="43"/>
      <c r="D7" s="43"/>
      <c r="E7" s="45">
        <v>45688</v>
      </c>
      <c r="F7" s="46">
        <v>525</v>
      </c>
      <c r="G7" s="46">
        <v>0</v>
      </c>
      <c r="H7" s="47">
        <f t="shared" si="0"/>
        <v>45688</v>
      </c>
      <c r="I7" s="47" t="str">
        <f t="shared" si="1"/>
        <v>Q1</v>
      </c>
      <c r="J7" s="37" t="b">
        <f ca="1">IF(A7="","",COUNTIF('Consolidated Income Statement_Y'!$C$7:$V$7,D7)&gt;0)</f>
        <v>0</v>
      </c>
      <c r="K7" s="38">
        <f t="shared" si="2"/>
        <v>525</v>
      </c>
      <c r="L7" s="37" t="str">
        <f>IFERROR(VLOOKUP($A7,Account_Mapping!$A:$C,3,0),"")</f>
        <v>Sales &amp; Marketing</v>
      </c>
      <c r="M7" s="37" t="str">
        <f>IFERROR(VLOOKUP($A7,Account_Mapping!$A:$C,4,0),"")</f>
        <v/>
      </c>
    </row>
    <row r="8" spans="1:13" x14ac:dyDescent="0.2">
      <c r="A8" s="43">
        <v>7030</v>
      </c>
      <c r="B8" s="43" t="s">
        <v>114</v>
      </c>
      <c r="C8" s="43"/>
      <c r="D8" s="43"/>
      <c r="E8" s="45">
        <v>45688</v>
      </c>
      <c r="F8" s="46">
        <v>0</v>
      </c>
      <c r="G8" s="46">
        <v>0</v>
      </c>
      <c r="H8" s="47">
        <f t="shared" si="0"/>
        <v>45688</v>
      </c>
      <c r="I8" s="47" t="str">
        <f t="shared" si="1"/>
        <v>Q1</v>
      </c>
      <c r="J8" s="37" t="b">
        <f ca="1">IF(A8="","",COUNTIF('Consolidated Income Statement_Y'!$C$7:$V$7,D8)&gt;0)</f>
        <v>0</v>
      </c>
      <c r="K8" s="38">
        <f t="shared" si="2"/>
        <v>0</v>
      </c>
      <c r="L8" s="37" t="str">
        <f>IFERROR(VLOOKUP($A8,Account_Mapping!$A:$C,3,0),"")</f>
        <v>Sales &amp; Marketing</v>
      </c>
      <c r="M8" s="37" t="str">
        <f>IFERROR(VLOOKUP($A8,Account_Mapping!$A:$C,4,0),"")</f>
        <v/>
      </c>
    </row>
    <row r="9" spans="1:13" x14ac:dyDescent="0.2">
      <c r="A9" s="43">
        <v>7040</v>
      </c>
      <c r="B9" s="43" t="s">
        <v>115</v>
      </c>
      <c r="C9" s="43"/>
      <c r="D9" s="43"/>
      <c r="E9" s="45">
        <v>45688</v>
      </c>
      <c r="F9" s="46">
        <v>5500</v>
      </c>
      <c r="G9" s="46">
        <v>0</v>
      </c>
      <c r="H9" s="47">
        <f t="shared" si="0"/>
        <v>45688</v>
      </c>
      <c r="I9" s="47" t="str">
        <f t="shared" si="1"/>
        <v>Q1</v>
      </c>
      <c r="J9" s="37" t="b">
        <f ca="1">IF(A9="","",COUNTIF('Consolidated Income Statement_Y'!$C$7:$V$7,D9)&gt;0)</f>
        <v>0</v>
      </c>
      <c r="K9" s="38">
        <f t="shared" si="2"/>
        <v>5500</v>
      </c>
      <c r="L9" s="37" t="str">
        <f>IFERROR(VLOOKUP($A9,Account_Mapping!$A:$C,3,0),"")</f>
        <v>Sales &amp; Marketing</v>
      </c>
      <c r="M9" s="37" t="str">
        <f>IFERROR(VLOOKUP($A9,Account_Mapping!$A:$C,4,0),"")</f>
        <v/>
      </c>
    </row>
    <row r="10" spans="1:13" x14ac:dyDescent="0.2">
      <c r="A10" s="43">
        <v>8000</v>
      </c>
      <c r="B10" s="43" t="s">
        <v>116</v>
      </c>
      <c r="C10" s="43"/>
      <c r="D10" s="43"/>
      <c r="E10" s="45">
        <v>45688</v>
      </c>
      <c r="F10" s="46">
        <v>45000</v>
      </c>
      <c r="G10" s="46">
        <v>0</v>
      </c>
      <c r="H10" s="47">
        <f t="shared" si="0"/>
        <v>45688</v>
      </c>
      <c r="I10" s="47" t="str">
        <f t="shared" si="1"/>
        <v>Q1</v>
      </c>
      <c r="J10" s="37" t="b">
        <f ca="1">IF(A10="","",COUNTIF('Consolidated Income Statement_Y'!$C$7:$V$7,D10)&gt;0)</f>
        <v>0</v>
      </c>
      <c r="K10" s="38">
        <f t="shared" si="2"/>
        <v>45000</v>
      </c>
      <c r="L10" s="37" t="str">
        <f>IFERROR(VLOOKUP($A10,Account_Mapping!$A:$C,3,0),"")</f>
        <v>General &amp; Administrative</v>
      </c>
      <c r="M10" s="37" t="str">
        <f>IFERROR(VLOOKUP($A10,Account_Mapping!$A:$C,4,0),"")</f>
        <v/>
      </c>
    </row>
    <row r="11" spans="1:13" x14ac:dyDescent="0.2">
      <c r="A11" s="43">
        <v>8010</v>
      </c>
      <c r="B11" s="43" t="s">
        <v>117</v>
      </c>
      <c r="C11" s="43"/>
      <c r="D11" s="43"/>
      <c r="E11" s="45">
        <v>45688</v>
      </c>
      <c r="F11" s="46">
        <v>4500</v>
      </c>
      <c r="G11" s="46">
        <v>0</v>
      </c>
      <c r="H11" s="47">
        <f t="shared" si="0"/>
        <v>45688</v>
      </c>
      <c r="I11" s="47" t="str">
        <f t="shared" si="1"/>
        <v>Q1</v>
      </c>
      <c r="J11" s="37" t="b">
        <f ca="1">IF(A11="","",COUNTIF('Consolidated Income Statement_Y'!$C$7:$V$7,D11)&gt;0)</f>
        <v>0</v>
      </c>
      <c r="K11" s="38">
        <f t="shared" si="2"/>
        <v>4500</v>
      </c>
      <c r="L11" s="37" t="str">
        <f>IFERROR(VLOOKUP($A11,Account_Mapping!$A:$C,3,0),"")</f>
        <v>General &amp; Administrative</v>
      </c>
      <c r="M11" s="37" t="str">
        <f>IFERROR(VLOOKUP($A11,Account_Mapping!$A:$C,4,0),"")</f>
        <v/>
      </c>
    </row>
    <row r="12" spans="1:13" x14ac:dyDescent="0.2">
      <c r="A12" s="43">
        <v>8020</v>
      </c>
      <c r="B12" s="43" t="s">
        <v>118</v>
      </c>
      <c r="C12" s="43"/>
      <c r="D12" s="43"/>
      <c r="E12" s="45">
        <v>45688</v>
      </c>
      <c r="F12" s="46">
        <v>3250</v>
      </c>
      <c r="G12" s="46">
        <v>0</v>
      </c>
      <c r="H12" s="47">
        <f t="shared" si="0"/>
        <v>45688</v>
      </c>
      <c r="I12" s="47" t="str">
        <f t="shared" si="1"/>
        <v>Q1</v>
      </c>
      <c r="J12" s="37" t="b">
        <f ca="1">IF(A12="","",COUNTIF('Consolidated Income Statement_Y'!$C$7:$V$7,D12)&gt;0)</f>
        <v>0</v>
      </c>
      <c r="K12" s="38">
        <f t="shared" si="2"/>
        <v>3250</v>
      </c>
      <c r="L12" s="37" t="str">
        <f>IFERROR(VLOOKUP($A12,Account_Mapping!$A:$C,3,0),"")</f>
        <v>General &amp; Administrative</v>
      </c>
    </row>
    <row r="13" spans="1:13" x14ac:dyDescent="0.2">
      <c r="A13" s="43">
        <v>8030</v>
      </c>
      <c r="B13" s="43" t="s">
        <v>119</v>
      </c>
      <c r="C13" s="43"/>
      <c r="D13" s="43"/>
      <c r="E13" s="45">
        <v>45688</v>
      </c>
      <c r="F13" s="46">
        <v>2750</v>
      </c>
      <c r="G13" s="46">
        <v>0</v>
      </c>
      <c r="H13" s="47">
        <f t="shared" si="0"/>
        <v>45688</v>
      </c>
      <c r="I13" s="47" t="str">
        <f t="shared" si="1"/>
        <v>Q1</v>
      </c>
      <c r="J13" s="37" t="b">
        <f ca="1">IF(A13="","",COUNTIF('Consolidated Income Statement_Y'!$C$7:$V$7,D13)&gt;0)</f>
        <v>0</v>
      </c>
      <c r="K13" s="38">
        <f t="shared" si="2"/>
        <v>2750</v>
      </c>
      <c r="L13" s="37" t="str">
        <f>IFERROR(VLOOKUP($A13,Account_Mapping!$A:$C,3,0),"")</f>
        <v>General &amp; Administrative</v>
      </c>
    </row>
    <row r="14" spans="1:13" x14ac:dyDescent="0.2">
      <c r="A14" s="43">
        <v>8040</v>
      </c>
      <c r="B14" s="43" t="s">
        <v>120</v>
      </c>
      <c r="C14" s="43"/>
      <c r="D14" s="43"/>
      <c r="E14" s="45">
        <v>45672</v>
      </c>
      <c r="F14" s="46">
        <v>3150</v>
      </c>
      <c r="G14" s="46">
        <v>0</v>
      </c>
      <c r="H14" s="47">
        <f t="shared" si="0"/>
        <v>45688</v>
      </c>
      <c r="I14" s="47" t="str">
        <f t="shared" si="1"/>
        <v>Q1</v>
      </c>
      <c r="J14" s="37" t="b">
        <f ca="1">IF(A14="","",COUNTIF('Consolidated Income Statement_Y'!$C$7:$V$7,D14)&gt;0)</f>
        <v>0</v>
      </c>
      <c r="K14" s="38">
        <f t="shared" si="2"/>
        <v>3150</v>
      </c>
      <c r="L14" s="37" t="str">
        <f>IFERROR(VLOOKUP($A14,Account_Mapping!$A:$C,3,0),"")</f>
        <v>General &amp; Administrative</v>
      </c>
    </row>
    <row r="15" spans="1:13" x14ac:dyDescent="0.2">
      <c r="A15" s="43">
        <v>8050</v>
      </c>
      <c r="B15" s="43" t="s">
        <v>121</v>
      </c>
      <c r="C15" s="43"/>
      <c r="D15" s="43"/>
      <c r="E15" s="45">
        <v>45672</v>
      </c>
      <c r="F15" s="46">
        <v>3350</v>
      </c>
      <c r="G15" s="46">
        <v>0</v>
      </c>
      <c r="H15" s="47">
        <f t="shared" si="0"/>
        <v>45688</v>
      </c>
      <c r="I15" s="47" t="str">
        <f t="shared" si="1"/>
        <v>Q1</v>
      </c>
      <c r="J15" s="37" t="b">
        <f ca="1">IF(A15="","",COUNTIF('Consolidated Income Statement_Y'!$C$7:$V$7,D15)&gt;0)</f>
        <v>0</v>
      </c>
      <c r="K15" s="38">
        <f t="shared" si="2"/>
        <v>3350</v>
      </c>
      <c r="L15" s="37" t="str">
        <f>IFERROR(VLOOKUP($A15,Account_Mapping!$A:$C,3,0),"")</f>
        <v>General &amp; Administrative</v>
      </c>
    </row>
    <row r="16" spans="1:13" x14ac:dyDescent="0.2">
      <c r="A16" s="43">
        <v>8060</v>
      </c>
      <c r="B16" s="43" t="s">
        <v>122</v>
      </c>
      <c r="C16" s="43"/>
      <c r="D16" s="43"/>
      <c r="E16" s="45">
        <v>45672</v>
      </c>
      <c r="F16" s="46">
        <v>3450</v>
      </c>
      <c r="G16" s="46">
        <v>0</v>
      </c>
      <c r="H16" s="47">
        <f t="shared" si="0"/>
        <v>45688</v>
      </c>
      <c r="I16" s="47" t="str">
        <f t="shared" si="1"/>
        <v>Q1</v>
      </c>
      <c r="J16" s="37" t="b">
        <f ca="1">IF(A16="","",COUNTIF('Consolidated Income Statement_Y'!$C$7:$V$7,D16)&gt;0)</f>
        <v>0</v>
      </c>
      <c r="K16" s="38">
        <f t="shared" si="2"/>
        <v>3450</v>
      </c>
      <c r="L16" s="37" t="str">
        <f>IFERROR(VLOOKUP($A16,Account_Mapping!$A:$C,3,0),"")</f>
        <v>General &amp; Administrative</v>
      </c>
    </row>
    <row r="17" spans="1:13" x14ac:dyDescent="0.2">
      <c r="A17" s="43">
        <v>8060</v>
      </c>
      <c r="B17" s="43" t="s">
        <v>122</v>
      </c>
      <c r="C17" s="43"/>
      <c r="D17" s="43"/>
      <c r="E17" s="45">
        <v>45672</v>
      </c>
      <c r="F17" s="46">
        <v>3450</v>
      </c>
      <c r="G17" s="46">
        <v>0</v>
      </c>
      <c r="H17" s="47">
        <f t="shared" si="0"/>
        <v>45688</v>
      </c>
      <c r="I17" s="47" t="str">
        <f t="shared" si="1"/>
        <v>Q1</v>
      </c>
      <c r="J17" s="37" t="b">
        <f ca="1">IF(A17="","",COUNTIF('Consolidated Income Statement_Y'!$C$7:$V$7,D17)&gt;0)</f>
        <v>0</v>
      </c>
      <c r="K17" s="38">
        <f t="shared" si="2"/>
        <v>3450</v>
      </c>
      <c r="L17" s="37" t="str">
        <f>IFERROR(VLOOKUP($A17,Account_Mapping!$A:$C,3,0),"")</f>
        <v>General &amp; Administrative</v>
      </c>
    </row>
    <row r="18" spans="1:13" x14ac:dyDescent="0.2">
      <c r="A18" s="43">
        <v>8070</v>
      </c>
      <c r="B18" s="43" t="s">
        <v>123</v>
      </c>
      <c r="C18" s="43"/>
      <c r="D18" s="43"/>
      <c r="E18" s="45">
        <v>45672</v>
      </c>
      <c r="F18" s="46">
        <v>3950</v>
      </c>
      <c r="G18" s="46">
        <v>0</v>
      </c>
      <c r="H18" s="47">
        <f t="shared" si="0"/>
        <v>45688</v>
      </c>
      <c r="I18" s="47" t="str">
        <f t="shared" si="1"/>
        <v>Q1</v>
      </c>
      <c r="J18" s="37" t="b">
        <f ca="1">IF(A18="","",COUNTIF('Consolidated Income Statement_Y'!$C$7:$V$7,D18)&gt;0)</f>
        <v>0</v>
      </c>
      <c r="K18" s="38">
        <f t="shared" si="2"/>
        <v>3950</v>
      </c>
      <c r="L18" s="37" t="str">
        <f>IFERROR(VLOOKUP($A18,Account_Mapping!$A:$C,3,0),"")</f>
        <v>General &amp; Administrative</v>
      </c>
    </row>
    <row r="19" spans="1:13" x14ac:dyDescent="0.2">
      <c r="A19" s="43">
        <v>8080</v>
      </c>
      <c r="B19" s="43" t="s">
        <v>124</v>
      </c>
      <c r="C19" s="43"/>
      <c r="D19" s="43"/>
      <c r="E19" s="45">
        <v>45672</v>
      </c>
      <c r="F19" s="46">
        <v>6950</v>
      </c>
      <c r="G19" s="46">
        <v>0</v>
      </c>
      <c r="H19" s="47">
        <f t="shared" si="0"/>
        <v>45688</v>
      </c>
      <c r="I19" s="47" t="str">
        <f t="shared" si="1"/>
        <v>Q1</v>
      </c>
      <c r="J19" s="37" t="b">
        <f ca="1">IF(A19="","",COUNTIF('Consolidated Income Statement_Y'!$C$7:$V$7,D19)&gt;0)</f>
        <v>0</v>
      </c>
      <c r="K19" s="38">
        <f t="shared" si="2"/>
        <v>6950</v>
      </c>
      <c r="L19" s="37" t="str">
        <f>IFERROR(VLOOKUP($A19,Account_Mapping!$A:$C,3,0),"")</f>
        <v>General &amp; Administrative</v>
      </c>
    </row>
    <row r="20" spans="1:13" x14ac:dyDescent="0.2">
      <c r="A20" s="43">
        <v>8090</v>
      </c>
      <c r="B20" s="43" t="s">
        <v>125</v>
      </c>
      <c r="C20" s="43"/>
      <c r="D20" s="43"/>
      <c r="E20" s="45">
        <v>45672</v>
      </c>
      <c r="F20" s="46">
        <v>7950</v>
      </c>
      <c r="G20" s="46">
        <v>0</v>
      </c>
      <c r="H20" s="47">
        <f t="shared" si="0"/>
        <v>45688</v>
      </c>
      <c r="I20" s="47" t="str">
        <f t="shared" si="1"/>
        <v>Q1</v>
      </c>
      <c r="J20" s="37" t="b">
        <f ca="1">IF(A20="","",COUNTIF('Consolidated Income Statement_Y'!$C$7:$V$7,D20)&gt;0)</f>
        <v>0</v>
      </c>
      <c r="K20" s="38">
        <f t="shared" si="2"/>
        <v>7950</v>
      </c>
      <c r="L20" s="37" t="str">
        <f>IFERROR(VLOOKUP($A20,Account_Mapping!$A:$C,3,0),"")</f>
        <v>General &amp; Administrative</v>
      </c>
    </row>
    <row r="21" spans="1:13" x14ac:dyDescent="0.2">
      <c r="A21" s="43">
        <v>9000</v>
      </c>
      <c r="B21" s="43" t="s">
        <v>126</v>
      </c>
      <c r="C21" s="43"/>
      <c r="D21" s="43"/>
      <c r="E21" s="45">
        <v>45672</v>
      </c>
      <c r="F21" s="46">
        <v>1400</v>
      </c>
      <c r="G21" s="46">
        <v>0</v>
      </c>
      <c r="H21" s="47">
        <f t="shared" si="0"/>
        <v>45688</v>
      </c>
      <c r="I21" s="47" t="str">
        <f t="shared" si="1"/>
        <v>Q1</v>
      </c>
      <c r="J21" s="37" t="b">
        <f ca="1">IF(A21="","",COUNTIF('Consolidated Income Statement_Y'!$C$7:$V$7,D21)&gt;0)</f>
        <v>0</v>
      </c>
      <c r="K21" s="38">
        <f t="shared" si="2"/>
        <v>1400</v>
      </c>
      <c r="L21" s="37" t="str">
        <f>IFERROR(VLOOKUP($A21,Account_Mapping!$A:$C,3,0),"")</f>
        <v>Other Expenses, net</v>
      </c>
    </row>
    <row r="22" spans="1:13" x14ac:dyDescent="0.2">
      <c r="A22" s="43">
        <v>9010</v>
      </c>
      <c r="B22" s="43" t="s">
        <v>127</v>
      </c>
      <c r="C22" s="43"/>
      <c r="D22" s="43"/>
      <c r="E22" s="45">
        <v>45672</v>
      </c>
      <c r="F22" s="46">
        <v>0</v>
      </c>
      <c r="G22" s="46">
        <v>0</v>
      </c>
      <c r="H22" s="47">
        <f t="shared" si="0"/>
        <v>45688</v>
      </c>
      <c r="I22" s="47" t="str">
        <f t="shared" si="1"/>
        <v>Q1</v>
      </c>
      <c r="J22" s="37" t="b">
        <f ca="1">IF(A22="","",COUNTIF('Consolidated Income Statement_Y'!$C$7:$V$7,D22)&gt;0)</f>
        <v>0</v>
      </c>
      <c r="K22" s="38">
        <f t="shared" si="2"/>
        <v>0</v>
      </c>
      <c r="L22" s="37" t="str">
        <f>IFERROR(VLOOKUP($A22,Account_Mapping!$A:$C,3,0),"")</f>
        <v>Other Expenses, net</v>
      </c>
    </row>
    <row r="23" spans="1:13" x14ac:dyDescent="0.2">
      <c r="A23" s="43">
        <v>9900</v>
      </c>
      <c r="B23" s="43" t="s">
        <v>128</v>
      </c>
      <c r="C23" s="43"/>
      <c r="D23" s="43"/>
      <c r="E23" s="45">
        <v>45672</v>
      </c>
      <c r="F23" s="46">
        <v>560</v>
      </c>
      <c r="G23" s="46">
        <v>0</v>
      </c>
      <c r="H23" s="47">
        <f t="shared" si="0"/>
        <v>45688</v>
      </c>
      <c r="I23" s="47" t="str">
        <f t="shared" si="1"/>
        <v>Q1</v>
      </c>
      <c r="J23" s="37" t="b">
        <f ca="1">IF(A23="","",COUNTIF('Consolidated Income Statement_Y'!$C$7:$V$7,D23)&gt;0)</f>
        <v>0</v>
      </c>
      <c r="K23" s="38">
        <f t="shared" si="2"/>
        <v>560</v>
      </c>
      <c r="L23" s="37" t="str">
        <f>IFERROR(VLOOKUP($A23,Account_Mapping!$A:$C,3,0),"")</f>
        <v>Provision for Income Taxes</v>
      </c>
    </row>
    <row r="24" spans="1:13" x14ac:dyDescent="0.2">
      <c r="A24" s="43">
        <v>5000</v>
      </c>
      <c r="B24" s="43" t="s">
        <v>25</v>
      </c>
      <c r="C24" s="43"/>
      <c r="D24" s="43"/>
      <c r="E24" s="45">
        <v>45703</v>
      </c>
      <c r="F24" s="46">
        <v>0</v>
      </c>
      <c r="G24" s="46">
        <v>97500</v>
      </c>
      <c r="H24" s="47">
        <f t="shared" si="0"/>
        <v>45716</v>
      </c>
      <c r="I24" s="47" t="str">
        <f t="shared" si="1"/>
        <v>Q1</v>
      </c>
      <c r="J24" s="37" t="b">
        <f ca="1">IF(A24="","",COUNTIF('Consolidated Income Statement_Y'!$C$7:$V$7,D24)&gt;0)</f>
        <v>0</v>
      </c>
      <c r="K24" s="38">
        <f t="shared" si="2"/>
        <v>-97500</v>
      </c>
      <c r="L24" s="37" t="str">
        <f>IFERROR(VLOOKUP($A24,Account_Mapping!$A:$C,3,0),"")</f>
        <v>Services Revenue</v>
      </c>
      <c r="M24" s="47"/>
    </row>
    <row r="25" spans="1:13" x14ac:dyDescent="0.2">
      <c r="A25" s="43">
        <v>5000</v>
      </c>
      <c r="B25" s="43" t="s">
        <v>25</v>
      </c>
      <c r="C25" s="43"/>
      <c r="D25" s="43" t="s">
        <v>144</v>
      </c>
      <c r="E25" s="45">
        <v>45716</v>
      </c>
      <c r="F25" s="46">
        <v>0</v>
      </c>
      <c r="G25" s="46">
        <v>575</v>
      </c>
      <c r="H25" s="47">
        <f t="shared" si="0"/>
        <v>45716</v>
      </c>
      <c r="I25" s="47" t="str">
        <f t="shared" si="1"/>
        <v>Q1</v>
      </c>
      <c r="J25" s="37" t="b">
        <f ca="1">IF(A25="","",COUNTIF('Consolidated Income Statement_Y'!$C$7:$V$7,D25)&gt;0)</f>
        <v>1</v>
      </c>
      <c r="K25" s="38">
        <f t="shared" si="2"/>
        <v>-575</v>
      </c>
      <c r="L25" s="37" t="str">
        <f>IFERROR(VLOOKUP($A25,Account_Mapping!$A:$C,3,0),"")</f>
        <v>Services Revenue</v>
      </c>
      <c r="M25" s="47"/>
    </row>
    <row r="26" spans="1:13" x14ac:dyDescent="0.2">
      <c r="A26" s="43">
        <v>6000</v>
      </c>
      <c r="B26" s="43" t="s">
        <v>108</v>
      </c>
      <c r="C26" s="43"/>
      <c r="D26" s="43"/>
      <c r="E26" s="45">
        <v>45703</v>
      </c>
      <c r="F26" s="46">
        <v>500</v>
      </c>
      <c r="G26" s="46">
        <v>0</v>
      </c>
      <c r="H26" s="47">
        <f t="shared" si="0"/>
        <v>45716</v>
      </c>
      <c r="I26" s="47" t="str">
        <f t="shared" si="1"/>
        <v>Q1</v>
      </c>
      <c r="J26" s="37" t="b">
        <f ca="1">IF(A26="","",COUNTIF('Consolidated Income Statement_Y'!$C$7:$V$7,D26)&gt;0)</f>
        <v>0</v>
      </c>
      <c r="K26" s="38">
        <f t="shared" si="2"/>
        <v>500</v>
      </c>
      <c r="L26" s="37" t="str">
        <f>IFERROR(VLOOKUP($A26,Account_Mapping!$A:$C,3,0),"")</f>
        <v>Services COR</v>
      </c>
      <c r="M26" s="47"/>
    </row>
    <row r="27" spans="1:13" x14ac:dyDescent="0.2">
      <c r="A27" s="43">
        <v>7000</v>
      </c>
      <c r="B27" s="43" t="s">
        <v>111</v>
      </c>
      <c r="C27" s="43"/>
      <c r="D27" s="43"/>
      <c r="E27" s="45">
        <v>45716</v>
      </c>
      <c r="F27" s="46">
        <v>1250</v>
      </c>
      <c r="G27" s="46">
        <v>0</v>
      </c>
      <c r="H27" s="47">
        <f t="shared" si="0"/>
        <v>45716</v>
      </c>
      <c r="I27" s="47" t="str">
        <f t="shared" si="1"/>
        <v>Q1</v>
      </c>
      <c r="J27" s="37" t="b">
        <f ca="1">IF(A27="","",COUNTIF('Consolidated Income Statement_Y'!$C$7:$V$7,D27)&gt;0)</f>
        <v>0</v>
      </c>
      <c r="K27" s="38">
        <f t="shared" si="2"/>
        <v>1250</v>
      </c>
      <c r="L27" s="37" t="str">
        <f>IFERROR(VLOOKUP($A27,Account_Mapping!$A:$C,3,0),"")</f>
        <v>Sales &amp; Marketing</v>
      </c>
      <c r="M27" s="47"/>
    </row>
    <row r="28" spans="1:13" x14ac:dyDescent="0.2">
      <c r="A28" s="43">
        <v>7010</v>
      </c>
      <c r="B28" s="43" t="s">
        <v>112</v>
      </c>
      <c r="C28" s="43"/>
      <c r="D28" s="43"/>
      <c r="E28" s="45">
        <v>45716</v>
      </c>
      <c r="F28" s="46">
        <v>2000</v>
      </c>
      <c r="G28" s="46">
        <v>0</v>
      </c>
      <c r="H28" s="47">
        <f t="shared" si="0"/>
        <v>45716</v>
      </c>
      <c r="I28" s="47" t="str">
        <f t="shared" si="1"/>
        <v>Q1</v>
      </c>
      <c r="J28" s="37" t="b">
        <f ca="1">IF(A28="","",COUNTIF('Consolidated Income Statement_Y'!$C$7:$V$7,D28)&gt;0)</f>
        <v>0</v>
      </c>
      <c r="K28" s="38">
        <f t="shared" si="2"/>
        <v>2000</v>
      </c>
      <c r="L28" s="37" t="str">
        <f>IFERROR(VLOOKUP($A28,Account_Mapping!$A:$C,3,0),"")</f>
        <v>Sales &amp; Marketing</v>
      </c>
      <c r="M28" s="47"/>
    </row>
    <row r="29" spans="1:13" x14ac:dyDescent="0.2">
      <c r="A29" s="43">
        <v>7020</v>
      </c>
      <c r="B29" s="43" t="s">
        <v>113</v>
      </c>
      <c r="C29" s="43"/>
      <c r="D29" s="43"/>
      <c r="E29" s="45">
        <v>45716</v>
      </c>
      <c r="F29" s="46">
        <v>525</v>
      </c>
      <c r="G29" s="46">
        <v>0</v>
      </c>
      <c r="H29" s="47">
        <f t="shared" si="0"/>
        <v>45716</v>
      </c>
      <c r="I29" s="47" t="str">
        <f t="shared" si="1"/>
        <v>Q1</v>
      </c>
      <c r="J29" s="37" t="b">
        <f ca="1">IF(A29="","",COUNTIF('Consolidated Income Statement_Y'!$C$7:$V$7,D29)&gt;0)</f>
        <v>0</v>
      </c>
      <c r="K29" s="38">
        <f t="shared" si="2"/>
        <v>525</v>
      </c>
      <c r="L29" s="37" t="str">
        <f>IFERROR(VLOOKUP($A29,Account_Mapping!$A:$C,3,0),"")</f>
        <v>Sales &amp; Marketing</v>
      </c>
      <c r="M29" s="47"/>
    </row>
    <row r="30" spans="1:13" x14ac:dyDescent="0.2">
      <c r="A30" s="43">
        <v>7030</v>
      </c>
      <c r="B30" s="43" t="s">
        <v>114</v>
      </c>
      <c r="C30" s="43"/>
      <c r="D30" s="43"/>
      <c r="E30" s="45">
        <v>45716</v>
      </c>
      <c r="F30" s="46">
        <v>0</v>
      </c>
      <c r="G30" s="46">
        <v>0</v>
      </c>
      <c r="H30" s="47">
        <f t="shared" si="0"/>
        <v>45716</v>
      </c>
      <c r="I30" s="47" t="str">
        <f t="shared" si="1"/>
        <v>Q1</v>
      </c>
      <c r="J30" s="37" t="b">
        <f ca="1">IF(A30="","",COUNTIF('Consolidated Income Statement_Y'!$C$7:$V$7,D30)&gt;0)</f>
        <v>0</v>
      </c>
      <c r="K30" s="38">
        <f t="shared" si="2"/>
        <v>0</v>
      </c>
      <c r="L30" s="37" t="str">
        <f>IFERROR(VLOOKUP($A30,Account_Mapping!$A:$C,3,0),"")</f>
        <v>Sales &amp; Marketing</v>
      </c>
      <c r="M30" s="47"/>
    </row>
    <row r="31" spans="1:13" x14ac:dyDescent="0.2">
      <c r="A31" s="43">
        <v>7040</v>
      </c>
      <c r="B31" s="43" t="s">
        <v>115</v>
      </c>
      <c r="C31" s="43"/>
      <c r="D31" s="43"/>
      <c r="E31" s="45">
        <v>45716</v>
      </c>
      <c r="F31" s="46">
        <v>5500</v>
      </c>
      <c r="G31" s="46">
        <v>0</v>
      </c>
      <c r="H31" s="47">
        <f t="shared" si="0"/>
        <v>45716</v>
      </c>
      <c r="I31" s="47" t="str">
        <f t="shared" si="1"/>
        <v>Q1</v>
      </c>
      <c r="J31" s="37" t="b">
        <f ca="1">IF(A31="","",COUNTIF('Consolidated Income Statement_Y'!$C$7:$V$7,D31)&gt;0)</f>
        <v>0</v>
      </c>
      <c r="K31" s="38">
        <f t="shared" si="2"/>
        <v>5500</v>
      </c>
      <c r="L31" s="37" t="str">
        <f>IFERROR(VLOOKUP($A31,Account_Mapping!$A:$C,3,0),"")</f>
        <v>Sales &amp; Marketing</v>
      </c>
      <c r="M31" s="47"/>
    </row>
    <row r="32" spans="1:13" x14ac:dyDescent="0.2">
      <c r="A32" s="43">
        <v>8000</v>
      </c>
      <c r="B32" s="43" t="s">
        <v>116</v>
      </c>
      <c r="C32" s="43"/>
      <c r="D32" s="43"/>
      <c r="E32" s="45">
        <v>45716</v>
      </c>
      <c r="F32" s="46">
        <v>45000</v>
      </c>
      <c r="G32" s="46">
        <v>0</v>
      </c>
      <c r="H32" s="47">
        <f t="shared" si="0"/>
        <v>45716</v>
      </c>
      <c r="I32" s="47" t="str">
        <f t="shared" si="1"/>
        <v>Q1</v>
      </c>
      <c r="J32" s="37" t="b">
        <f ca="1">IF(A32="","",COUNTIF('Consolidated Income Statement_Y'!$C$7:$V$7,D32)&gt;0)</f>
        <v>0</v>
      </c>
      <c r="K32" s="38">
        <f t="shared" si="2"/>
        <v>45000</v>
      </c>
      <c r="L32" s="37" t="str">
        <f>IFERROR(VLOOKUP($A32,Account_Mapping!$A:$C,3,0),"")</f>
        <v>General &amp; Administrative</v>
      </c>
      <c r="M32" s="47"/>
    </row>
    <row r="33" spans="1:13" x14ac:dyDescent="0.2">
      <c r="A33" s="43">
        <v>8010</v>
      </c>
      <c r="B33" s="43" t="s">
        <v>117</v>
      </c>
      <c r="C33" s="43"/>
      <c r="D33" s="43"/>
      <c r="E33" s="45">
        <v>45716</v>
      </c>
      <c r="F33" s="46">
        <v>4500</v>
      </c>
      <c r="G33" s="46">
        <v>0</v>
      </c>
      <c r="H33" s="47">
        <f t="shared" si="0"/>
        <v>45716</v>
      </c>
      <c r="I33" s="47" t="str">
        <f t="shared" si="1"/>
        <v>Q1</v>
      </c>
      <c r="J33" s="37" t="b">
        <f ca="1">IF(A33="","",COUNTIF('Consolidated Income Statement_Y'!$C$7:$V$7,D33)&gt;0)</f>
        <v>0</v>
      </c>
      <c r="K33" s="38">
        <f t="shared" si="2"/>
        <v>4500</v>
      </c>
      <c r="L33" s="37" t="str">
        <f>IFERROR(VLOOKUP($A33,Account_Mapping!$A:$C,3,0),"")</f>
        <v>General &amp; Administrative</v>
      </c>
      <c r="M33" s="47"/>
    </row>
    <row r="34" spans="1:13" x14ac:dyDescent="0.2">
      <c r="A34" s="43">
        <v>8020</v>
      </c>
      <c r="B34" s="43" t="s">
        <v>118</v>
      </c>
      <c r="C34" s="43"/>
      <c r="D34" s="43"/>
      <c r="E34" s="45">
        <v>45716</v>
      </c>
      <c r="F34" s="46">
        <v>3250</v>
      </c>
      <c r="G34" s="46">
        <v>0</v>
      </c>
      <c r="H34" s="47">
        <f t="shared" si="0"/>
        <v>45716</v>
      </c>
      <c r="I34" s="47" t="str">
        <f t="shared" si="1"/>
        <v>Q1</v>
      </c>
      <c r="J34" s="37" t="b">
        <f ca="1">IF(A34="","",COUNTIF('Consolidated Income Statement_Y'!$C$7:$V$7,D34)&gt;0)</f>
        <v>0</v>
      </c>
      <c r="K34" s="38">
        <f t="shared" si="2"/>
        <v>3250</v>
      </c>
      <c r="L34" s="37" t="str">
        <f>IFERROR(VLOOKUP($A34,Account_Mapping!$A:$C,3,0),"")</f>
        <v>General &amp; Administrative</v>
      </c>
      <c r="M34" s="47"/>
    </row>
    <row r="35" spans="1:13" x14ac:dyDescent="0.2">
      <c r="A35" s="43">
        <v>8030</v>
      </c>
      <c r="B35" s="43" t="s">
        <v>119</v>
      </c>
      <c r="C35" s="43"/>
      <c r="D35" s="43"/>
      <c r="E35" s="45">
        <v>45716</v>
      </c>
      <c r="F35" s="46">
        <v>2750</v>
      </c>
      <c r="G35" s="46">
        <v>0</v>
      </c>
      <c r="H35" s="47">
        <f t="shared" si="0"/>
        <v>45716</v>
      </c>
      <c r="I35" s="47" t="str">
        <f t="shared" si="1"/>
        <v>Q1</v>
      </c>
      <c r="J35" s="37" t="b">
        <f ca="1">IF(A35="","",COUNTIF('Consolidated Income Statement_Y'!$C$7:$V$7,D35)&gt;0)</f>
        <v>0</v>
      </c>
      <c r="K35" s="38">
        <f t="shared" si="2"/>
        <v>2750</v>
      </c>
      <c r="L35" s="37" t="str">
        <f>IFERROR(VLOOKUP($A35,Account_Mapping!$A:$C,3,0),"")</f>
        <v>General &amp; Administrative</v>
      </c>
      <c r="M35" s="47"/>
    </row>
    <row r="36" spans="1:13" x14ac:dyDescent="0.2">
      <c r="A36" s="43">
        <v>8040</v>
      </c>
      <c r="B36" s="43" t="s">
        <v>120</v>
      </c>
      <c r="C36" s="43"/>
      <c r="D36" s="43"/>
      <c r="E36" s="45">
        <v>45703</v>
      </c>
      <c r="F36" s="46">
        <v>3150</v>
      </c>
      <c r="G36" s="46">
        <v>0</v>
      </c>
      <c r="H36" s="47">
        <f t="shared" si="0"/>
        <v>45716</v>
      </c>
      <c r="I36" s="47" t="str">
        <f t="shared" si="1"/>
        <v>Q1</v>
      </c>
      <c r="J36" s="37" t="b">
        <f ca="1">IF(A36="","",COUNTIF('Consolidated Income Statement_Y'!$C$7:$V$7,D36)&gt;0)</f>
        <v>0</v>
      </c>
      <c r="K36" s="38">
        <f t="shared" si="2"/>
        <v>3150</v>
      </c>
      <c r="L36" s="37" t="str">
        <f>IFERROR(VLOOKUP($A36,Account_Mapping!$A:$C,3,0),"")</f>
        <v>General &amp; Administrative</v>
      </c>
      <c r="M36" s="47"/>
    </row>
    <row r="37" spans="1:13" x14ac:dyDescent="0.2">
      <c r="A37" s="43">
        <v>8050</v>
      </c>
      <c r="B37" s="43" t="s">
        <v>121</v>
      </c>
      <c r="C37" s="43"/>
      <c r="D37" s="43"/>
      <c r="E37" s="45">
        <v>45703</v>
      </c>
      <c r="F37" s="46">
        <v>3350</v>
      </c>
      <c r="G37" s="46">
        <v>0</v>
      </c>
      <c r="H37" s="47">
        <f t="shared" si="0"/>
        <v>45716</v>
      </c>
      <c r="I37" s="47" t="str">
        <f t="shared" si="1"/>
        <v>Q1</v>
      </c>
      <c r="J37" s="37" t="b">
        <f ca="1">IF(A37="","",COUNTIF('Consolidated Income Statement_Y'!$C$7:$V$7,D37)&gt;0)</f>
        <v>0</v>
      </c>
      <c r="K37" s="38">
        <f t="shared" si="2"/>
        <v>3350</v>
      </c>
      <c r="L37" s="37" t="str">
        <f>IFERROR(VLOOKUP($A37,Account_Mapping!$A:$C,3,0),"")</f>
        <v>General &amp; Administrative</v>
      </c>
      <c r="M37" s="47"/>
    </row>
    <row r="38" spans="1:13" x14ac:dyDescent="0.2">
      <c r="A38" s="43">
        <v>8060</v>
      </c>
      <c r="B38" s="43" t="s">
        <v>122</v>
      </c>
      <c r="C38" s="43"/>
      <c r="D38" s="43"/>
      <c r="E38" s="45">
        <v>45703</v>
      </c>
      <c r="F38" s="46">
        <v>3450</v>
      </c>
      <c r="G38" s="46">
        <v>0</v>
      </c>
      <c r="H38" s="47">
        <f t="shared" si="0"/>
        <v>45716</v>
      </c>
      <c r="I38" s="47" t="str">
        <f t="shared" si="1"/>
        <v>Q1</v>
      </c>
      <c r="J38" s="37" t="b">
        <f ca="1">IF(A38="","",COUNTIF('Consolidated Income Statement_Y'!$C$7:$V$7,D38)&gt;0)</f>
        <v>0</v>
      </c>
      <c r="K38" s="38">
        <f t="shared" si="2"/>
        <v>3450</v>
      </c>
      <c r="L38" s="37" t="str">
        <f>IFERROR(VLOOKUP($A38,Account_Mapping!$A:$C,3,0),"")</f>
        <v>General &amp; Administrative</v>
      </c>
      <c r="M38" s="47"/>
    </row>
    <row r="39" spans="1:13" x14ac:dyDescent="0.2">
      <c r="A39" s="43">
        <v>8060</v>
      </c>
      <c r="B39" s="43" t="s">
        <v>122</v>
      </c>
      <c r="C39" s="43"/>
      <c r="D39" s="43"/>
      <c r="E39" s="45">
        <v>45703</v>
      </c>
      <c r="F39" s="46">
        <v>3450</v>
      </c>
      <c r="G39" s="46">
        <v>0</v>
      </c>
      <c r="H39" s="47">
        <f t="shared" si="0"/>
        <v>45716</v>
      </c>
      <c r="I39" s="47" t="str">
        <f t="shared" si="1"/>
        <v>Q1</v>
      </c>
      <c r="J39" s="37" t="b">
        <f ca="1">IF(A39="","",COUNTIF('Consolidated Income Statement_Y'!$C$7:$V$7,D39)&gt;0)</f>
        <v>0</v>
      </c>
      <c r="K39" s="38">
        <f t="shared" si="2"/>
        <v>3450</v>
      </c>
      <c r="L39" s="37" t="str">
        <f>IFERROR(VLOOKUP($A39,Account_Mapping!$A:$C,3,0),"")</f>
        <v>General &amp; Administrative</v>
      </c>
      <c r="M39" s="47"/>
    </row>
    <row r="40" spans="1:13" x14ac:dyDescent="0.2">
      <c r="A40" s="43">
        <v>8070</v>
      </c>
      <c r="B40" s="43" t="s">
        <v>123</v>
      </c>
      <c r="C40" s="43"/>
      <c r="D40" s="43"/>
      <c r="E40" s="45">
        <v>45703</v>
      </c>
      <c r="F40" s="46">
        <v>3950</v>
      </c>
      <c r="G40" s="46">
        <v>0</v>
      </c>
      <c r="H40" s="47">
        <f t="shared" si="0"/>
        <v>45716</v>
      </c>
      <c r="I40" s="47" t="str">
        <f t="shared" si="1"/>
        <v>Q1</v>
      </c>
      <c r="J40" s="37" t="b">
        <f ca="1">IF(A40="","",COUNTIF('Consolidated Income Statement_Y'!$C$7:$V$7,D40)&gt;0)</f>
        <v>0</v>
      </c>
      <c r="K40" s="38">
        <f t="shared" si="2"/>
        <v>3950</v>
      </c>
      <c r="L40" s="37" t="str">
        <f>IFERROR(VLOOKUP($A40,Account_Mapping!$A:$C,3,0),"")</f>
        <v>General &amp; Administrative</v>
      </c>
      <c r="M40" s="47"/>
    </row>
    <row r="41" spans="1:13" x14ac:dyDescent="0.2">
      <c r="A41" s="43">
        <v>8080</v>
      </c>
      <c r="B41" s="43" t="s">
        <v>124</v>
      </c>
      <c r="C41" s="43"/>
      <c r="D41" s="43"/>
      <c r="E41" s="45">
        <v>45703</v>
      </c>
      <c r="F41" s="46">
        <v>6950</v>
      </c>
      <c r="G41" s="46">
        <v>0</v>
      </c>
      <c r="H41" s="47">
        <f t="shared" si="0"/>
        <v>45716</v>
      </c>
      <c r="I41" s="47" t="str">
        <f t="shared" si="1"/>
        <v>Q1</v>
      </c>
      <c r="J41" s="37" t="b">
        <f ca="1">IF(A41="","",COUNTIF('Consolidated Income Statement_Y'!$C$7:$V$7,D41)&gt;0)</f>
        <v>0</v>
      </c>
      <c r="K41" s="38">
        <f t="shared" si="2"/>
        <v>6950</v>
      </c>
      <c r="L41" s="37" t="str">
        <f>IFERROR(VLOOKUP($A41,Account_Mapping!$A:$C,3,0),"")</f>
        <v>General &amp; Administrative</v>
      </c>
      <c r="M41" s="47"/>
    </row>
    <row r="42" spans="1:13" x14ac:dyDescent="0.2">
      <c r="A42" s="43">
        <v>8090</v>
      </c>
      <c r="B42" s="43" t="s">
        <v>125</v>
      </c>
      <c r="C42" s="43"/>
      <c r="D42" s="43"/>
      <c r="E42" s="45">
        <v>45703</v>
      </c>
      <c r="F42" s="46">
        <v>7950</v>
      </c>
      <c r="G42" s="46">
        <v>0</v>
      </c>
      <c r="H42" s="47">
        <f t="shared" si="0"/>
        <v>45716</v>
      </c>
      <c r="I42" s="47" t="str">
        <f t="shared" si="1"/>
        <v>Q1</v>
      </c>
      <c r="J42" s="37" t="b">
        <f ca="1">IF(A42="","",COUNTIF('Consolidated Income Statement_Y'!$C$7:$V$7,D42)&gt;0)</f>
        <v>0</v>
      </c>
      <c r="K42" s="38">
        <f t="shared" si="2"/>
        <v>7950</v>
      </c>
      <c r="L42" s="37" t="str">
        <f>IFERROR(VLOOKUP($A42,Account_Mapping!$A:$C,3,0),"")</f>
        <v>General &amp; Administrative</v>
      </c>
      <c r="M42" s="47"/>
    </row>
    <row r="43" spans="1:13" x14ac:dyDescent="0.2">
      <c r="A43" s="43">
        <v>8099</v>
      </c>
      <c r="B43" s="43" t="s">
        <v>129</v>
      </c>
      <c r="C43" s="43"/>
      <c r="D43" s="43" t="s">
        <v>131</v>
      </c>
      <c r="E43" s="45">
        <v>45716</v>
      </c>
      <c r="F43" s="46">
        <v>1000</v>
      </c>
      <c r="G43" s="46">
        <v>0</v>
      </c>
      <c r="H43" s="47">
        <f t="shared" si="0"/>
        <v>45716</v>
      </c>
      <c r="I43" s="47" t="str">
        <f t="shared" si="1"/>
        <v>Q1</v>
      </c>
      <c r="J43" s="37" t="b">
        <f ca="1">IF(A43="","",COUNTIF('Consolidated Income Statement_Y'!$C$7:$V$7,D43)&gt;0)</f>
        <v>1</v>
      </c>
      <c r="K43" s="38">
        <f t="shared" si="2"/>
        <v>1000</v>
      </c>
      <c r="L43" s="37" t="str">
        <f>IFERROR(VLOOKUP($A43,Account_Mapping!$A:$C,3,0),"")</f>
        <v>General &amp; Administrative</v>
      </c>
      <c r="M43" s="47"/>
    </row>
    <row r="44" spans="1:13" x14ac:dyDescent="0.2">
      <c r="A44" s="43">
        <v>9010</v>
      </c>
      <c r="B44" s="43" t="s">
        <v>127</v>
      </c>
      <c r="C44" s="43"/>
      <c r="D44" s="43"/>
      <c r="E44" s="45">
        <v>45703</v>
      </c>
      <c r="F44" s="46">
        <v>0</v>
      </c>
      <c r="G44" s="46">
        <v>0</v>
      </c>
      <c r="H44" s="47">
        <f t="shared" si="0"/>
        <v>45716</v>
      </c>
      <c r="I44" s="47" t="str">
        <f t="shared" si="1"/>
        <v>Q1</v>
      </c>
      <c r="J44" s="37" t="b">
        <f ca="1">IF(A44="","",COUNTIF('Consolidated Income Statement_Y'!$C$7:$V$7,D44)&gt;0)</f>
        <v>0</v>
      </c>
      <c r="K44" s="38">
        <f t="shared" si="2"/>
        <v>0</v>
      </c>
      <c r="L44" s="37" t="str">
        <f>IFERROR(VLOOKUP($A44,Account_Mapping!$A:$C,3,0),"")</f>
        <v>Other Expenses, net</v>
      </c>
      <c r="M44" s="47"/>
    </row>
    <row r="45" spans="1:13" x14ac:dyDescent="0.2">
      <c r="A45" s="43">
        <v>9900</v>
      </c>
      <c r="B45" s="43" t="s">
        <v>128</v>
      </c>
      <c r="C45" s="43"/>
      <c r="D45" s="43"/>
      <c r="E45" s="45">
        <v>45703</v>
      </c>
      <c r="F45" s="46">
        <v>560</v>
      </c>
      <c r="G45" s="46">
        <v>0</v>
      </c>
      <c r="H45" s="47">
        <f t="shared" si="0"/>
        <v>45716</v>
      </c>
      <c r="I45" s="47" t="str">
        <f t="shared" si="1"/>
        <v>Q1</v>
      </c>
      <c r="J45" s="37" t="b">
        <f ca="1">IF(A45="","",COUNTIF('Consolidated Income Statement_Y'!$C$7:$V$7,D45)&gt;0)</f>
        <v>0</v>
      </c>
      <c r="K45" s="38">
        <f t="shared" si="2"/>
        <v>560</v>
      </c>
      <c r="L45" s="37" t="str">
        <f>IFERROR(VLOOKUP($A45,Account_Mapping!$A:$C,3,0),"")</f>
        <v>Provision for Income Taxes</v>
      </c>
      <c r="M45" s="47"/>
    </row>
    <row r="46" spans="1:13" x14ac:dyDescent="0.2">
      <c r="A46" s="43">
        <v>5000</v>
      </c>
      <c r="B46" s="43" t="s">
        <v>25</v>
      </c>
      <c r="C46" s="43"/>
      <c r="D46" s="43"/>
      <c r="E46" s="45">
        <v>45731</v>
      </c>
      <c r="F46" s="46">
        <v>0</v>
      </c>
      <c r="G46" s="46">
        <v>97500</v>
      </c>
      <c r="H46" s="47">
        <f t="shared" si="0"/>
        <v>45747</v>
      </c>
      <c r="I46" s="47" t="str">
        <f t="shared" si="1"/>
        <v>Q1</v>
      </c>
      <c r="J46" s="37" t="b">
        <f ca="1">IF(A46="","",COUNTIF('Consolidated Income Statement_Y'!$C$7:$V$7,D46)&gt;0)</f>
        <v>0</v>
      </c>
      <c r="K46" s="38">
        <f t="shared" si="2"/>
        <v>-97500</v>
      </c>
      <c r="L46" s="37" t="str">
        <f>IFERROR(VLOOKUP($A46,Account_Mapping!$A:$C,3,0),"")</f>
        <v>Services Revenue</v>
      </c>
      <c r="M46" s="47"/>
    </row>
    <row r="47" spans="1:13" x14ac:dyDescent="0.2">
      <c r="A47" s="43">
        <v>5000</v>
      </c>
      <c r="B47" s="43" t="s">
        <v>25</v>
      </c>
      <c r="C47" s="43"/>
      <c r="D47" s="43" t="s">
        <v>144</v>
      </c>
      <c r="E47" s="45">
        <v>45744</v>
      </c>
      <c r="F47" s="46">
        <v>0</v>
      </c>
      <c r="G47" s="46">
        <v>575</v>
      </c>
      <c r="H47" s="47">
        <f t="shared" si="0"/>
        <v>45747</v>
      </c>
      <c r="I47" s="47" t="str">
        <f t="shared" si="1"/>
        <v>Q1</v>
      </c>
      <c r="J47" s="37" t="b">
        <f ca="1">IF(A47="","",COUNTIF('Consolidated Income Statement_Y'!$C$7:$V$7,D47)&gt;0)</f>
        <v>1</v>
      </c>
      <c r="K47" s="38">
        <f t="shared" si="2"/>
        <v>-575</v>
      </c>
      <c r="L47" s="37" t="str">
        <f>IFERROR(VLOOKUP($A47,Account_Mapping!$A:$C,3,0),"")</f>
        <v>Services Revenue</v>
      </c>
      <c r="M47" s="47"/>
    </row>
    <row r="48" spans="1:13" x14ac:dyDescent="0.2">
      <c r="A48" s="43">
        <v>6000</v>
      </c>
      <c r="B48" s="43" t="s">
        <v>108</v>
      </c>
      <c r="C48" s="43"/>
      <c r="D48" s="43"/>
      <c r="E48" s="45">
        <v>45731</v>
      </c>
      <c r="F48" s="46">
        <v>500</v>
      </c>
      <c r="G48" s="46">
        <v>0</v>
      </c>
      <c r="H48" s="47">
        <f t="shared" si="0"/>
        <v>45747</v>
      </c>
      <c r="I48" s="47" t="str">
        <f t="shared" si="1"/>
        <v>Q1</v>
      </c>
      <c r="J48" s="37" t="b">
        <f ca="1">IF(A48="","",COUNTIF('Consolidated Income Statement_Y'!$C$7:$V$7,D48)&gt;0)</f>
        <v>0</v>
      </c>
      <c r="K48" s="38">
        <f t="shared" si="2"/>
        <v>500</v>
      </c>
      <c r="L48" s="37" t="str">
        <f>IFERROR(VLOOKUP($A48,Account_Mapping!$A:$C,3,0),"")</f>
        <v>Services COR</v>
      </c>
      <c r="M48" s="47"/>
    </row>
    <row r="49" spans="1:13" x14ac:dyDescent="0.2">
      <c r="A49" s="43">
        <v>7000</v>
      </c>
      <c r="B49" s="43" t="s">
        <v>111</v>
      </c>
      <c r="C49" s="43"/>
      <c r="D49" s="43"/>
      <c r="E49" s="45">
        <v>45744</v>
      </c>
      <c r="F49" s="46">
        <v>1250</v>
      </c>
      <c r="G49" s="46">
        <v>0</v>
      </c>
      <c r="H49" s="47">
        <f t="shared" si="0"/>
        <v>45747</v>
      </c>
      <c r="I49" s="47" t="str">
        <f t="shared" si="1"/>
        <v>Q1</v>
      </c>
      <c r="J49" s="37" t="b">
        <f ca="1">IF(A49="","",COUNTIF('Consolidated Income Statement_Y'!$C$7:$V$7,D49)&gt;0)</f>
        <v>0</v>
      </c>
      <c r="K49" s="38">
        <f t="shared" si="2"/>
        <v>1250</v>
      </c>
      <c r="L49" s="37" t="str">
        <f>IFERROR(VLOOKUP($A49,Account_Mapping!$A:$C,3,0),"")</f>
        <v>Sales &amp; Marketing</v>
      </c>
      <c r="M49" s="47"/>
    </row>
    <row r="50" spans="1:13" x14ac:dyDescent="0.2">
      <c r="A50" s="43">
        <v>7010</v>
      </c>
      <c r="B50" s="43" t="s">
        <v>112</v>
      </c>
      <c r="C50" s="43"/>
      <c r="D50" s="43"/>
      <c r="E50" s="45">
        <v>45744</v>
      </c>
      <c r="F50" s="46">
        <v>2000</v>
      </c>
      <c r="G50" s="46">
        <v>0</v>
      </c>
      <c r="H50" s="47">
        <f t="shared" si="0"/>
        <v>45747</v>
      </c>
      <c r="I50" s="47" t="str">
        <f t="shared" si="1"/>
        <v>Q1</v>
      </c>
      <c r="J50" s="37" t="b">
        <f ca="1">IF(A50="","",COUNTIF('Consolidated Income Statement_Y'!$C$7:$V$7,D50)&gt;0)</f>
        <v>0</v>
      </c>
      <c r="K50" s="38">
        <f t="shared" si="2"/>
        <v>2000</v>
      </c>
      <c r="L50" s="37" t="str">
        <f>IFERROR(VLOOKUP($A50,Account_Mapping!$A:$C,3,0),"")</f>
        <v>Sales &amp; Marketing</v>
      </c>
      <c r="M50" s="47"/>
    </row>
    <row r="51" spans="1:13" x14ac:dyDescent="0.2">
      <c r="A51" s="43">
        <v>7020</v>
      </c>
      <c r="B51" s="43" t="s">
        <v>113</v>
      </c>
      <c r="C51" s="43"/>
      <c r="D51" s="43"/>
      <c r="E51" s="45">
        <v>45744</v>
      </c>
      <c r="F51" s="46">
        <v>525</v>
      </c>
      <c r="G51" s="46">
        <v>0</v>
      </c>
      <c r="H51" s="47">
        <f t="shared" si="0"/>
        <v>45747</v>
      </c>
      <c r="I51" s="47" t="str">
        <f t="shared" si="1"/>
        <v>Q1</v>
      </c>
      <c r="J51" s="37" t="b">
        <f ca="1">IF(A51="","",COUNTIF('Consolidated Income Statement_Y'!$C$7:$V$7,D51)&gt;0)</f>
        <v>0</v>
      </c>
      <c r="K51" s="38">
        <f t="shared" si="2"/>
        <v>525</v>
      </c>
      <c r="L51" s="37" t="str">
        <f>IFERROR(VLOOKUP($A51,Account_Mapping!$A:$C,3,0),"")</f>
        <v>Sales &amp; Marketing</v>
      </c>
      <c r="M51" s="47"/>
    </row>
    <row r="52" spans="1:13" x14ac:dyDescent="0.2">
      <c r="A52" s="43">
        <v>7030</v>
      </c>
      <c r="B52" s="43" t="s">
        <v>114</v>
      </c>
      <c r="C52" s="43"/>
      <c r="D52" s="43"/>
      <c r="E52" s="45">
        <v>45744</v>
      </c>
      <c r="F52" s="46">
        <v>0</v>
      </c>
      <c r="G52" s="46">
        <v>0</v>
      </c>
      <c r="H52" s="47">
        <f t="shared" si="0"/>
        <v>45747</v>
      </c>
      <c r="I52" s="47" t="str">
        <f t="shared" si="1"/>
        <v>Q1</v>
      </c>
      <c r="J52" s="37" t="b">
        <f ca="1">IF(A52="","",COUNTIF('Consolidated Income Statement_Y'!$C$7:$V$7,D52)&gt;0)</f>
        <v>0</v>
      </c>
      <c r="K52" s="38">
        <f t="shared" si="2"/>
        <v>0</v>
      </c>
      <c r="L52" s="37" t="str">
        <f>IFERROR(VLOOKUP($A52,Account_Mapping!$A:$C,3,0),"")</f>
        <v>Sales &amp; Marketing</v>
      </c>
      <c r="M52" s="47"/>
    </row>
    <row r="53" spans="1:13" x14ac:dyDescent="0.2">
      <c r="A53" s="43">
        <v>7040</v>
      </c>
      <c r="B53" s="43" t="s">
        <v>115</v>
      </c>
      <c r="C53" s="43"/>
      <c r="D53" s="43"/>
      <c r="E53" s="45">
        <v>45744</v>
      </c>
      <c r="F53" s="46">
        <v>5500</v>
      </c>
      <c r="G53" s="46">
        <v>0</v>
      </c>
      <c r="H53" s="47">
        <f t="shared" si="0"/>
        <v>45747</v>
      </c>
      <c r="I53" s="47" t="str">
        <f t="shared" si="1"/>
        <v>Q1</v>
      </c>
      <c r="J53" s="37" t="b">
        <f ca="1">IF(A53="","",COUNTIF('Consolidated Income Statement_Y'!$C$7:$V$7,D53)&gt;0)</f>
        <v>0</v>
      </c>
      <c r="K53" s="38">
        <f t="shared" si="2"/>
        <v>5500</v>
      </c>
      <c r="L53" s="37" t="str">
        <f>IFERROR(VLOOKUP($A53,Account_Mapping!$A:$C,3,0),"")</f>
        <v>Sales &amp; Marketing</v>
      </c>
      <c r="M53" s="47"/>
    </row>
    <row r="54" spans="1:13" x14ac:dyDescent="0.2">
      <c r="A54" s="43">
        <v>8000</v>
      </c>
      <c r="B54" s="43" t="s">
        <v>116</v>
      </c>
      <c r="C54" s="43"/>
      <c r="D54" s="43"/>
      <c r="E54" s="45">
        <v>45744</v>
      </c>
      <c r="F54" s="46">
        <v>45000</v>
      </c>
      <c r="G54" s="46">
        <v>0</v>
      </c>
      <c r="H54" s="47">
        <f t="shared" si="0"/>
        <v>45747</v>
      </c>
      <c r="I54" s="47" t="str">
        <f t="shared" si="1"/>
        <v>Q1</v>
      </c>
      <c r="J54" s="37" t="b">
        <f ca="1">IF(A54="","",COUNTIF('Consolidated Income Statement_Y'!$C$7:$V$7,D54)&gt;0)</f>
        <v>0</v>
      </c>
      <c r="K54" s="38">
        <f t="shared" si="2"/>
        <v>45000</v>
      </c>
      <c r="L54" s="37" t="str">
        <f>IFERROR(VLOOKUP($A54,Account_Mapping!$A:$C,3,0),"")</f>
        <v>General &amp; Administrative</v>
      </c>
      <c r="M54" s="47"/>
    </row>
    <row r="55" spans="1:13" x14ac:dyDescent="0.2">
      <c r="A55" s="43">
        <v>8010</v>
      </c>
      <c r="B55" s="43" t="s">
        <v>117</v>
      </c>
      <c r="C55" s="43"/>
      <c r="D55" s="43"/>
      <c r="E55" s="45">
        <v>45744</v>
      </c>
      <c r="F55" s="46">
        <v>4500</v>
      </c>
      <c r="G55" s="46">
        <v>0</v>
      </c>
      <c r="H55" s="47">
        <f t="shared" si="0"/>
        <v>45747</v>
      </c>
      <c r="I55" s="47" t="str">
        <f t="shared" si="1"/>
        <v>Q1</v>
      </c>
      <c r="J55" s="37" t="b">
        <f ca="1">IF(A55="","",COUNTIF('Consolidated Income Statement_Y'!$C$7:$V$7,D55)&gt;0)</f>
        <v>0</v>
      </c>
      <c r="K55" s="38">
        <f t="shared" si="2"/>
        <v>4500</v>
      </c>
      <c r="L55" s="37" t="str">
        <f>IFERROR(VLOOKUP($A55,Account_Mapping!$A:$C,3,0),"")</f>
        <v>General &amp; Administrative</v>
      </c>
      <c r="M55" s="47"/>
    </row>
    <row r="56" spans="1:13" x14ac:dyDescent="0.2">
      <c r="A56" s="43">
        <v>8020</v>
      </c>
      <c r="B56" s="43" t="s">
        <v>118</v>
      </c>
      <c r="C56" s="43"/>
      <c r="D56" s="43"/>
      <c r="E56" s="45">
        <v>45744</v>
      </c>
      <c r="F56" s="46">
        <v>3250</v>
      </c>
      <c r="G56" s="46">
        <v>0</v>
      </c>
      <c r="H56" s="47">
        <f t="shared" si="0"/>
        <v>45747</v>
      </c>
      <c r="I56" s="47" t="str">
        <f t="shared" si="1"/>
        <v>Q1</v>
      </c>
      <c r="J56" s="37" t="b">
        <f ca="1">IF(A56="","",COUNTIF('Consolidated Income Statement_Y'!$C$7:$V$7,D56)&gt;0)</f>
        <v>0</v>
      </c>
      <c r="K56" s="38">
        <f t="shared" si="2"/>
        <v>3250</v>
      </c>
      <c r="L56" s="37" t="str">
        <f>IFERROR(VLOOKUP($A56,Account_Mapping!$A:$C,3,0),"")</f>
        <v>General &amp; Administrative</v>
      </c>
      <c r="M56" s="47"/>
    </row>
    <row r="57" spans="1:13" x14ac:dyDescent="0.2">
      <c r="A57" s="43">
        <v>8030</v>
      </c>
      <c r="B57" s="43" t="s">
        <v>119</v>
      </c>
      <c r="C57" s="43"/>
      <c r="D57" s="43"/>
      <c r="E57" s="45">
        <v>45744</v>
      </c>
      <c r="F57" s="46">
        <v>2750</v>
      </c>
      <c r="G57" s="46">
        <v>0</v>
      </c>
      <c r="H57" s="47">
        <f t="shared" si="0"/>
        <v>45747</v>
      </c>
      <c r="I57" s="47" t="str">
        <f t="shared" si="1"/>
        <v>Q1</v>
      </c>
      <c r="J57" s="37" t="b">
        <f ca="1">IF(A57="","",COUNTIF('Consolidated Income Statement_Y'!$C$7:$V$7,D57)&gt;0)</f>
        <v>0</v>
      </c>
      <c r="K57" s="38">
        <f t="shared" si="2"/>
        <v>2750</v>
      </c>
      <c r="L57" s="37" t="str">
        <f>IFERROR(VLOOKUP($A57,Account_Mapping!$A:$C,3,0),"")</f>
        <v>General &amp; Administrative</v>
      </c>
      <c r="M57" s="47"/>
    </row>
    <row r="58" spans="1:13" x14ac:dyDescent="0.2">
      <c r="A58" s="43">
        <v>8040</v>
      </c>
      <c r="B58" s="43" t="s">
        <v>120</v>
      </c>
      <c r="C58" s="43"/>
      <c r="D58" s="43"/>
      <c r="E58" s="45">
        <v>45731</v>
      </c>
      <c r="F58" s="46">
        <v>3150</v>
      </c>
      <c r="G58" s="46">
        <v>0</v>
      </c>
      <c r="H58" s="47">
        <f t="shared" si="0"/>
        <v>45747</v>
      </c>
      <c r="I58" s="47" t="str">
        <f t="shared" si="1"/>
        <v>Q1</v>
      </c>
      <c r="J58" s="37" t="b">
        <f ca="1">IF(A58="","",COUNTIF('Consolidated Income Statement_Y'!$C$7:$V$7,D58)&gt;0)</f>
        <v>0</v>
      </c>
      <c r="K58" s="38">
        <f t="shared" si="2"/>
        <v>3150</v>
      </c>
      <c r="L58" s="37" t="str">
        <f>IFERROR(VLOOKUP($A58,Account_Mapping!$A:$C,3,0),"")</f>
        <v>General &amp; Administrative</v>
      </c>
      <c r="M58" s="47"/>
    </row>
    <row r="59" spans="1:13" x14ac:dyDescent="0.2">
      <c r="A59" s="43">
        <v>8050</v>
      </c>
      <c r="B59" s="43" t="s">
        <v>121</v>
      </c>
      <c r="C59" s="43"/>
      <c r="D59" s="43"/>
      <c r="E59" s="45">
        <v>45731</v>
      </c>
      <c r="F59" s="46">
        <v>3350</v>
      </c>
      <c r="G59" s="46">
        <v>0</v>
      </c>
      <c r="H59" s="47">
        <f t="shared" si="0"/>
        <v>45747</v>
      </c>
      <c r="I59" s="47" t="str">
        <f t="shared" si="1"/>
        <v>Q1</v>
      </c>
      <c r="J59" s="37" t="b">
        <f ca="1">IF(A59="","",COUNTIF('Consolidated Income Statement_Y'!$C$7:$V$7,D59)&gt;0)</f>
        <v>0</v>
      </c>
      <c r="K59" s="38">
        <f t="shared" si="2"/>
        <v>3350</v>
      </c>
      <c r="L59" s="37" t="str">
        <f>IFERROR(VLOOKUP($A59,Account_Mapping!$A:$C,3,0),"")</f>
        <v>General &amp; Administrative</v>
      </c>
      <c r="M59" s="47"/>
    </row>
    <row r="60" spans="1:13" x14ac:dyDescent="0.2">
      <c r="A60" s="43">
        <v>8060</v>
      </c>
      <c r="B60" s="43" t="s">
        <v>122</v>
      </c>
      <c r="C60" s="43"/>
      <c r="D60" s="43"/>
      <c r="E60" s="45">
        <v>45731</v>
      </c>
      <c r="F60" s="46">
        <v>3450</v>
      </c>
      <c r="G60" s="46">
        <v>0</v>
      </c>
      <c r="H60" s="47">
        <f t="shared" si="0"/>
        <v>45747</v>
      </c>
      <c r="I60" s="47" t="str">
        <f t="shared" si="1"/>
        <v>Q1</v>
      </c>
      <c r="J60" s="37" t="b">
        <f ca="1">IF(A60="","",COUNTIF('Consolidated Income Statement_Y'!$C$7:$V$7,D60)&gt;0)</f>
        <v>0</v>
      </c>
      <c r="K60" s="38">
        <f t="shared" si="2"/>
        <v>3450</v>
      </c>
      <c r="L60" s="37" t="str">
        <f>IFERROR(VLOOKUP($A60,Account_Mapping!$A:$C,3,0),"")</f>
        <v>General &amp; Administrative</v>
      </c>
      <c r="M60" s="47"/>
    </row>
    <row r="61" spans="1:13" x14ac:dyDescent="0.2">
      <c r="A61" s="43">
        <v>8060</v>
      </c>
      <c r="B61" s="43" t="s">
        <v>122</v>
      </c>
      <c r="C61" s="43"/>
      <c r="D61" s="43"/>
      <c r="E61" s="45">
        <v>45731</v>
      </c>
      <c r="F61" s="46">
        <v>3450</v>
      </c>
      <c r="G61" s="46">
        <v>0</v>
      </c>
      <c r="H61" s="47">
        <f t="shared" si="0"/>
        <v>45747</v>
      </c>
      <c r="I61" s="47" t="str">
        <f t="shared" si="1"/>
        <v>Q1</v>
      </c>
      <c r="J61" s="37" t="b">
        <f ca="1">IF(A61="","",COUNTIF('Consolidated Income Statement_Y'!$C$7:$V$7,D61)&gt;0)</f>
        <v>0</v>
      </c>
      <c r="K61" s="38">
        <f t="shared" si="2"/>
        <v>3450</v>
      </c>
      <c r="L61" s="37" t="str">
        <f>IFERROR(VLOOKUP($A61,Account_Mapping!$A:$C,3,0),"")</f>
        <v>General &amp; Administrative</v>
      </c>
      <c r="M61" s="47"/>
    </row>
    <row r="62" spans="1:13" x14ac:dyDescent="0.2">
      <c r="A62" s="43">
        <v>8070</v>
      </c>
      <c r="B62" s="43" t="s">
        <v>123</v>
      </c>
      <c r="C62" s="43"/>
      <c r="D62" s="43"/>
      <c r="E62" s="45">
        <v>45731</v>
      </c>
      <c r="F62" s="46">
        <v>3950</v>
      </c>
      <c r="G62" s="46">
        <v>0</v>
      </c>
      <c r="H62" s="47">
        <f t="shared" si="0"/>
        <v>45747</v>
      </c>
      <c r="I62" s="47" t="str">
        <f t="shared" si="1"/>
        <v>Q1</v>
      </c>
      <c r="J62" s="37" t="b">
        <f ca="1">IF(A62="","",COUNTIF('Consolidated Income Statement_Y'!$C$7:$V$7,D62)&gt;0)</f>
        <v>0</v>
      </c>
      <c r="K62" s="38">
        <f t="shared" si="2"/>
        <v>3950</v>
      </c>
      <c r="L62" s="37" t="str">
        <f>IFERROR(VLOOKUP($A62,Account_Mapping!$A:$C,3,0),"")</f>
        <v>General &amp; Administrative</v>
      </c>
      <c r="M62" s="47"/>
    </row>
    <row r="63" spans="1:13" x14ac:dyDescent="0.2">
      <c r="A63" s="43">
        <v>8080</v>
      </c>
      <c r="B63" s="43" t="s">
        <v>124</v>
      </c>
      <c r="C63" s="43"/>
      <c r="D63" s="43"/>
      <c r="E63" s="45">
        <v>45731</v>
      </c>
      <c r="F63" s="46">
        <v>6950</v>
      </c>
      <c r="G63" s="46">
        <v>0</v>
      </c>
      <c r="H63" s="47">
        <f t="shared" si="0"/>
        <v>45747</v>
      </c>
      <c r="I63" s="47" t="str">
        <f t="shared" si="1"/>
        <v>Q1</v>
      </c>
      <c r="J63" s="37" t="b">
        <f ca="1">IF(A63="","",COUNTIF('Consolidated Income Statement_Y'!$C$7:$V$7,D63)&gt;0)</f>
        <v>0</v>
      </c>
      <c r="K63" s="38">
        <f t="shared" si="2"/>
        <v>6950</v>
      </c>
      <c r="L63" s="37" t="str">
        <f>IFERROR(VLOOKUP($A63,Account_Mapping!$A:$C,3,0),"")</f>
        <v>General &amp; Administrative</v>
      </c>
      <c r="M63" s="47"/>
    </row>
    <row r="64" spans="1:13" x14ac:dyDescent="0.2">
      <c r="A64" s="43">
        <v>8090</v>
      </c>
      <c r="B64" s="43" t="s">
        <v>125</v>
      </c>
      <c r="C64" s="43"/>
      <c r="D64" s="43"/>
      <c r="E64" s="45">
        <v>45731</v>
      </c>
      <c r="F64" s="46">
        <v>7950</v>
      </c>
      <c r="G64" s="46">
        <v>0</v>
      </c>
      <c r="H64" s="47">
        <f t="shared" si="0"/>
        <v>45747</v>
      </c>
      <c r="I64" s="47" t="str">
        <f t="shared" si="1"/>
        <v>Q1</v>
      </c>
      <c r="J64" s="37" t="b">
        <f ca="1">IF(A64="","",COUNTIF('Consolidated Income Statement_Y'!$C$7:$V$7,D64)&gt;0)</f>
        <v>0</v>
      </c>
      <c r="K64" s="38">
        <f t="shared" si="2"/>
        <v>7950</v>
      </c>
      <c r="L64" s="37" t="str">
        <f>IFERROR(VLOOKUP($A64,Account_Mapping!$A:$C,3,0),"")</f>
        <v>General &amp; Administrative</v>
      </c>
      <c r="M64" s="47"/>
    </row>
    <row r="65" spans="1:13" x14ac:dyDescent="0.2">
      <c r="A65" s="43">
        <v>8099</v>
      </c>
      <c r="B65" s="43" t="s">
        <v>129</v>
      </c>
      <c r="C65" s="43"/>
      <c r="D65" s="43" t="s">
        <v>131</v>
      </c>
      <c r="E65" s="45">
        <v>45747</v>
      </c>
      <c r="F65" s="46">
        <v>1000</v>
      </c>
      <c r="G65" s="46">
        <v>0</v>
      </c>
      <c r="H65" s="47">
        <f t="shared" si="0"/>
        <v>45747</v>
      </c>
      <c r="I65" s="47" t="str">
        <f t="shared" si="1"/>
        <v>Q1</v>
      </c>
      <c r="J65" s="37" t="b">
        <f ca="1">IF(A65="","",COUNTIF('Consolidated Income Statement_Y'!$C$7:$V$7,D65)&gt;0)</f>
        <v>1</v>
      </c>
      <c r="K65" s="38">
        <f t="shared" si="2"/>
        <v>1000</v>
      </c>
      <c r="L65" s="37" t="str">
        <f>IFERROR(VLOOKUP($A65,Account_Mapping!$A:$C,3,0),"")</f>
        <v>General &amp; Administrative</v>
      </c>
      <c r="M65" s="47"/>
    </row>
    <row r="66" spans="1:13" x14ac:dyDescent="0.2">
      <c r="A66" s="43">
        <v>9010</v>
      </c>
      <c r="B66" s="43" t="s">
        <v>127</v>
      </c>
      <c r="C66" s="43"/>
      <c r="D66" s="43"/>
      <c r="E66" s="45">
        <v>45731</v>
      </c>
      <c r="F66" s="46">
        <v>0</v>
      </c>
      <c r="G66" s="46">
        <v>0</v>
      </c>
      <c r="H66" s="47">
        <f t="shared" si="0"/>
        <v>45747</v>
      </c>
      <c r="I66" s="47" t="str">
        <f t="shared" si="1"/>
        <v>Q1</v>
      </c>
      <c r="J66" s="37" t="b">
        <f ca="1">IF(A66="","",COUNTIF('Consolidated Income Statement_Y'!$C$7:$V$7,D66)&gt;0)</f>
        <v>0</v>
      </c>
      <c r="K66" s="38">
        <f t="shared" si="2"/>
        <v>0</v>
      </c>
      <c r="L66" s="37" t="str">
        <f>IFERROR(VLOOKUP($A66,Account_Mapping!$A:$C,3,0),"")</f>
        <v>Other Expenses, net</v>
      </c>
      <c r="M66" s="47"/>
    </row>
    <row r="67" spans="1:13" x14ac:dyDescent="0.2">
      <c r="A67" s="43">
        <v>9900</v>
      </c>
      <c r="B67" s="43" t="s">
        <v>128</v>
      </c>
      <c r="C67" s="43"/>
      <c r="D67" s="43"/>
      <c r="E67" s="45">
        <v>45731</v>
      </c>
      <c r="F67" s="46">
        <v>560</v>
      </c>
      <c r="G67" s="46">
        <v>0</v>
      </c>
      <c r="H67" s="47">
        <f t="shared" ref="H67:H130" si="3">IF(E67="","",EOMONTH(E67,0))</f>
        <v>45747</v>
      </c>
      <c r="I67" s="47" t="str">
        <f t="shared" ref="I67:I130" si="4">IF(H67="","","Q"&amp;ROUNDUP(MONTH(H67)/3,0))</f>
        <v>Q1</v>
      </c>
      <c r="J67" s="37" t="b">
        <f ca="1">IF(A67="","",COUNTIF('Consolidated Income Statement_Y'!$C$7:$V$7,D67)&gt;0)</f>
        <v>0</v>
      </c>
      <c r="K67" s="38">
        <f t="shared" ref="K67:K130" si="5">F67-G67</f>
        <v>560</v>
      </c>
      <c r="L67" s="37" t="str">
        <f>IFERROR(VLOOKUP($A67,Account_Mapping!$A:$C,3,0),"")</f>
        <v>Provision for Income Taxes</v>
      </c>
      <c r="M67" s="47"/>
    </row>
    <row r="68" spans="1:13" x14ac:dyDescent="0.2">
      <c r="A68" s="43">
        <v>5000</v>
      </c>
      <c r="B68" s="43" t="s">
        <v>25</v>
      </c>
      <c r="C68" s="43"/>
      <c r="D68" s="43"/>
      <c r="E68" s="45">
        <v>45762</v>
      </c>
      <c r="F68" s="46">
        <v>0</v>
      </c>
      <c r="G68" s="46">
        <v>97500</v>
      </c>
      <c r="H68" s="47">
        <f t="shared" si="3"/>
        <v>45777</v>
      </c>
      <c r="I68" s="47" t="str">
        <f t="shared" si="4"/>
        <v>Q2</v>
      </c>
      <c r="J68" s="37" t="b">
        <f ca="1">IF(A68="","",COUNTIF('Consolidated Income Statement_Y'!$C$7:$V$7,D68)&gt;0)</f>
        <v>0</v>
      </c>
      <c r="K68" s="38">
        <f t="shared" si="5"/>
        <v>-97500</v>
      </c>
      <c r="L68" s="37" t="str">
        <f>IFERROR(VLOOKUP($A68,Account_Mapping!$A:$C,3,0),"")</f>
        <v>Services Revenue</v>
      </c>
      <c r="M68" s="47"/>
    </row>
    <row r="69" spans="1:13" x14ac:dyDescent="0.2">
      <c r="A69" s="43">
        <v>5000</v>
      </c>
      <c r="B69" s="43" t="s">
        <v>25</v>
      </c>
      <c r="C69" s="43"/>
      <c r="D69" s="43" t="s">
        <v>144</v>
      </c>
      <c r="E69" s="45">
        <v>45775</v>
      </c>
      <c r="F69" s="46">
        <v>0</v>
      </c>
      <c r="G69" s="46">
        <v>575</v>
      </c>
      <c r="H69" s="47">
        <f t="shared" si="3"/>
        <v>45777</v>
      </c>
      <c r="I69" s="47" t="str">
        <f t="shared" si="4"/>
        <v>Q2</v>
      </c>
      <c r="J69" s="37" t="b">
        <f ca="1">IF(A69="","",COUNTIF('Consolidated Income Statement_Y'!$C$7:$V$7,D69)&gt;0)</f>
        <v>1</v>
      </c>
      <c r="K69" s="38">
        <f t="shared" si="5"/>
        <v>-575</v>
      </c>
      <c r="L69" s="37" t="str">
        <f>IFERROR(VLOOKUP($A69,Account_Mapping!$A:$C,3,0),"")</f>
        <v>Services Revenue</v>
      </c>
      <c r="M69" s="47"/>
    </row>
    <row r="70" spans="1:13" x14ac:dyDescent="0.2">
      <c r="A70" s="43">
        <v>6000</v>
      </c>
      <c r="B70" s="43" t="s">
        <v>108</v>
      </c>
      <c r="C70" s="43"/>
      <c r="D70" s="43"/>
      <c r="E70" s="45">
        <v>45762</v>
      </c>
      <c r="F70" s="46">
        <v>500</v>
      </c>
      <c r="G70" s="46">
        <v>0</v>
      </c>
      <c r="H70" s="47">
        <f t="shared" si="3"/>
        <v>45777</v>
      </c>
      <c r="I70" s="47" t="str">
        <f t="shared" si="4"/>
        <v>Q2</v>
      </c>
      <c r="J70" s="37" t="b">
        <f ca="1">IF(A70="","",COUNTIF('Consolidated Income Statement_Y'!$C$7:$V$7,D70)&gt;0)</f>
        <v>0</v>
      </c>
      <c r="K70" s="38">
        <f t="shared" si="5"/>
        <v>500</v>
      </c>
      <c r="L70" s="37" t="str">
        <f>IFERROR(VLOOKUP($A70,Account_Mapping!$A:$C,3,0),"")</f>
        <v>Services COR</v>
      </c>
      <c r="M70" s="47"/>
    </row>
    <row r="71" spans="1:13" x14ac:dyDescent="0.2">
      <c r="A71" s="43">
        <v>7000</v>
      </c>
      <c r="B71" s="43" t="s">
        <v>111</v>
      </c>
      <c r="C71" s="43"/>
      <c r="D71" s="43"/>
      <c r="E71" s="45">
        <v>45775</v>
      </c>
      <c r="F71" s="46">
        <v>1250</v>
      </c>
      <c r="G71" s="46">
        <v>0</v>
      </c>
      <c r="H71" s="47">
        <f t="shared" si="3"/>
        <v>45777</v>
      </c>
      <c r="I71" s="47" t="str">
        <f t="shared" si="4"/>
        <v>Q2</v>
      </c>
      <c r="J71" s="37" t="b">
        <f ca="1">IF(A71="","",COUNTIF('Consolidated Income Statement_Y'!$C$7:$V$7,D71)&gt;0)</f>
        <v>0</v>
      </c>
      <c r="K71" s="38">
        <f t="shared" si="5"/>
        <v>1250</v>
      </c>
      <c r="L71" s="37" t="str">
        <f>IFERROR(VLOOKUP($A71,Account_Mapping!$A:$C,3,0),"")</f>
        <v>Sales &amp; Marketing</v>
      </c>
      <c r="M71" s="47"/>
    </row>
    <row r="72" spans="1:13" x14ac:dyDescent="0.2">
      <c r="A72" s="43">
        <v>7010</v>
      </c>
      <c r="B72" s="43" t="s">
        <v>112</v>
      </c>
      <c r="C72" s="43"/>
      <c r="D72" s="43"/>
      <c r="E72" s="45">
        <v>45775</v>
      </c>
      <c r="F72" s="46">
        <v>2000</v>
      </c>
      <c r="G72" s="46">
        <v>0</v>
      </c>
      <c r="H72" s="47">
        <f t="shared" si="3"/>
        <v>45777</v>
      </c>
      <c r="I72" s="47" t="str">
        <f t="shared" si="4"/>
        <v>Q2</v>
      </c>
      <c r="J72" s="37" t="b">
        <f ca="1">IF(A72="","",COUNTIF('Consolidated Income Statement_Y'!$C$7:$V$7,D72)&gt;0)</f>
        <v>0</v>
      </c>
      <c r="K72" s="38">
        <f t="shared" si="5"/>
        <v>2000</v>
      </c>
      <c r="L72" s="37" t="str">
        <f>IFERROR(VLOOKUP($A72,Account_Mapping!$A:$C,3,0),"")</f>
        <v>Sales &amp; Marketing</v>
      </c>
      <c r="M72" s="47"/>
    </row>
    <row r="73" spans="1:13" x14ac:dyDescent="0.2">
      <c r="A73" s="43">
        <v>7020</v>
      </c>
      <c r="B73" s="43" t="s">
        <v>113</v>
      </c>
      <c r="C73" s="43"/>
      <c r="D73" s="43"/>
      <c r="E73" s="45">
        <v>45775</v>
      </c>
      <c r="F73" s="46">
        <v>525</v>
      </c>
      <c r="G73" s="46">
        <v>0</v>
      </c>
      <c r="H73" s="47">
        <f t="shared" si="3"/>
        <v>45777</v>
      </c>
      <c r="I73" s="47" t="str">
        <f t="shared" si="4"/>
        <v>Q2</v>
      </c>
      <c r="J73" s="37" t="b">
        <f ca="1">IF(A73="","",COUNTIF('Consolidated Income Statement_Y'!$C$7:$V$7,D73)&gt;0)</f>
        <v>0</v>
      </c>
      <c r="K73" s="38">
        <f t="shared" si="5"/>
        <v>525</v>
      </c>
      <c r="L73" s="37" t="str">
        <f>IFERROR(VLOOKUP($A73,Account_Mapping!$A:$C,3,0),"")</f>
        <v>Sales &amp; Marketing</v>
      </c>
      <c r="M73" s="47"/>
    </row>
    <row r="74" spans="1:13" x14ac:dyDescent="0.2">
      <c r="A74" s="43">
        <v>7030</v>
      </c>
      <c r="B74" s="43" t="s">
        <v>114</v>
      </c>
      <c r="C74" s="43"/>
      <c r="D74" s="43"/>
      <c r="E74" s="45">
        <v>45775</v>
      </c>
      <c r="F74" s="46">
        <v>0</v>
      </c>
      <c r="G74" s="46">
        <v>0</v>
      </c>
      <c r="H74" s="47">
        <f t="shared" si="3"/>
        <v>45777</v>
      </c>
      <c r="I74" s="47" t="str">
        <f t="shared" si="4"/>
        <v>Q2</v>
      </c>
      <c r="J74" s="37" t="b">
        <f ca="1">IF(A74="","",COUNTIF('Consolidated Income Statement_Y'!$C$7:$V$7,D74)&gt;0)</f>
        <v>0</v>
      </c>
      <c r="K74" s="38">
        <f t="shared" si="5"/>
        <v>0</v>
      </c>
      <c r="L74" s="37" t="str">
        <f>IFERROR(VLOOKUP($A74,Account_Mapping!$A:$C,3,0),"")</f>
        <v>Sales &amp; Marketing</v>
      </c>
      <c r="M74" s="47"/>
    </row>
    <row r="75" spans="1:13" x14ac:dyDescent="0.2">
      <c r="A75" s="43">
        <v>7040</v>
      </c>
      <c r="B75" s="43" t="s">
        <v>115</v>
      </c>
      <c r="C75" s="43"/>
      <c r="D75" s="43"/>
      <c r="E75" s="45">
        <v>45775</v>
      </c>
      <c r="F75" s="46">
        <v>5500</v>
      </c>
      <c r="G75" s="46">
        <v>0</v>
      </c>
      <c r="H75" s="47">
        <f t="shared" si="3"/>
        <v>45777</v>
      </c>
      <c r="I75" s="47" t="str">
        <f t="shared" si="4"/>
        <v>Q2</v>
      </c>
      <c r="J75" s="37" t="b">
        <f ca="1">IF(A75="","",COUNTIF('Consolidated Income Statement_Y'!$C$7:$V$7,D75)&gt;0)</f>
        <v>0</v>
      </c>
      <c r="K75" s="38">
        <f t="shared" si="5"/>
        <v>5500</v>
      </c>
      <c r="L75" s="37" t="str">
        <f>IFERROR(VLOOKUP($A75,Account_Mapping!$A:$C,3,0),"")</f>
        <v>Sales &amp; Marketing</v>
      </c>
      <c r="M75" s="47"/>
    </row>
    <row r="76" spans="1:13" x14ac:dyDescent="0.2">
      <c r="A76" s="43">
        <v>8000</v>
      </c>
      <c r="B76" s="43" t="s">
        <v>116</v>
      </c>
      <c r="C76" s="43"/>
      <c r="D76" s="43"/>
      <c r="E76" s="45">
        <v>45775</v>
      </c>
      <c r="F76" s="46">
        <v>45000</v>
      </c>
      <c r="G76" s="46">
        <v>0</v>
      </c>
      <c r="H76" s="47">
        <f t="shared" si="3"/>
        <v>45777</v>
      </c>
      <c r="I76" s="47" t="str">
        <f t="shared" si="4"/>
        <v>Q2</v>
      </c>
      <c r="J76" s="37" t="b">
        <f ca="1">IF(A76="","",COUNTIF('Consolidated Income Statement_Y'!$C$7:$V$7,D76)&gt;0)</f>
        <v>0</v>
      </c>
      <c r="K76" s="38">
        <f t="shared" si="5"/>
        <v>45000</v>
      </c>
      <c r="L76" s="37" t="str">
        <f>IFERROR(VLOOKUP($A76,Account_Mapping!$A:$C,3,0),"")</f>
        <v>General &amp; Administrative</v>
      </c>
      <c r="M76" s="47"/>
    </row>
    <row r="77" spans="1:13" x14ac:dyDescent="0.2">
      <c r="A77" s="43">
        <v>8010</v>
      </c>
      <c r="B77" s="43" t="s">
        <v>117</v>
      </c>
      <c r="C77" s="43"/>
      <c r="D77" s="43"/>
      <c r="E77" s="45">
        <v>45775</v>
      </c>
      <c r="F77" s="46">
        <v>4500</v>
      </c>
      <c r="G77" s="46">
        <v>0</v>
      </c>
      <c r="H77" s="47">
        <f t="shared" si="3"/>
        <v>45777</v>
      </c>
      <c r="I77" s="47" t="str">
        <f t="shared" si="4"/>
        <v>Q2</v>
      </c>
      <c r="J77" s="37" t="b">
        <f ca="1">IF(A77="","",COUNTIF('Consolidated Income Statement_Y'!$C$7:$V$7,D77)&gt;0)</f>
        <v>0</v>
      </c>
      <c r="K77" s="38">
        <f t="shared" si="5"/>
        <v>4500</v>
      </c>
      <c r="L77" s="37" t="str">
        <f>IFERROR(VLOOKUP($A77,Account_Mapping!$A:$C,3,0),"")</f>
        <v>General &amp; Administrative</v>
      </c>
      <c r="M77" s="47"/>
    </row>
    <row r="78" spans="1:13" x14ac:dyDescent="0.2">
      <c r="A78" s="43">
        <v>8020</v>
      </c>
      <c r="B78" s="43" t="s">
        <v>118</v>
      </c>
      <c r="C78" s="43"/>
      <c r="D78" s="43"/>
      <c r="E78" s="45">
        <v>45775</v>
      </c>
      <c r="F78" s="46">
        <v>3250</v>
      </c>
      <c r="G78" s="46">
        <v>0</v>
      </c>
      <c r="H78" s="47">
        <f t="shared" si="3"/>
        <v>45777</v>
      </c>
      <c r="I78" s="47" t="str">
        <f t="shared" si="4"/>
        <v>Q2</v>
      </c>
      <c r="J78" s="37" t="b">
        <f ca="1">IF(A78="","",COUNTIF('Consolidated Income Statement_Y'!$C$7:$V$7,D78)&gt;0)</f>
        <v>0</v>
      </c>
      <c r="K78" s="38">
        <f t="shared" si="5"/>
        <v>3250</v>
      </c>
      <c r="L78" s="37" t="str">
        <f>IFERROR(VLOOKUP($A78,Account_Mapping!$A:$C,3,0),"")</f>
        <v>General &amp; Administrative</v>
      </c>
      <c r="M78" s="47"/>
    </row>
    <row r="79" spans="1:13" x14ac:dyDescent="0.2">
      <c r="A79" s="43">
        <v>8030</v>
      </c>
      <c r="B79" s="43" t="s">
        <v>119</v>
      </c>
      <c r="C79" s="43"/>
      <c r="D79" s="43"/>
      <c r="E79" s="45">
        <v>45775</v>
      </c>
      <c r="F79" s="46">
        <v>2750</v>
      </c>
      <c r="G79" s="46">
        <v>0</v>
      </c>
      <c r="H79" s="47">
        <f t="shared" si="3"/>
        <v>45777</v>
      </c>
      <c r="I79" s="47" t="str">
        <f t="shared" si="4"/>
        <v>Q2</v>
      </c>
      <c r="J79" s="37" t="b">
        <f ca="1">IF(A79="","",COUNTIF('Consolidated Income Statement_Y'!$C$7:$V$7,D79)&gt;0)</f>
        <v>0</v>
      </c>
      <c r="K79" s="38">
        <f t="shared" si="5"/>
        <v>2750</v>
      </c>
      <c r="L79" s="37" t="str">
        <f>IFERROR(VLOOKUP($A79,Account_Mapping!$A:$C,3,0),"")</f>
        <v>General &amp; Administrative</v>
      </c>
      <c r="M79" s="47"/>
    </row>
    <row r="80" spans="1:13" x14ac:dyDescent="0.2">
      <c r="A80" s="43">
        <v>8040</v>
      </c>
      <c r="B80" s="43" t="s">
        <v>120</v>
      </c>
      <c r="C80" s="43"/>
      <c r="D80" s="43"/>
      <c r="E80" s="45">
        <v>45762</v>
      </c>
      <c r="F80" s="46">
        <v>3150</v>
      </c>
      <c r="G80" s="46">
        <v>0</v>
      </c>
      <c r="H80" s="47">
        <f t="shared" si="3"/>
        <v>45777</v>
      </c>
      <c r="I80" s="47" t="str">
        <f t="shared" si="4"/>
        <v>Q2</v>
      </c>
      <c r="J80" s="37" t="b">
        <f ca="1">IF(A80="","",COUNTIF('Consolidated Income Statement_Y'!$C$7:$V$7,D80)&gt;0)</f>
        <v>0</v>
      </c>
      <c r="K80" s="38">
        <f t="shared" si="5"/>
        <v>3150</v>
      </c>
      <c r="L80" s="37" t="str">
        <f>IFERROR(VLOOKUP($A80,Account_Mapping!$A:$C,3,0),"")</f>
        <v>General &amp; Administrative</v>
      </c>
      <c r="M80" s="47"/>
    </row>
    <row r="81" spans="1:13" x14ac:dyDescent="0.2">
      <c r="A81" s="43">
        <v>8050</v>
      </c>
      <c r="B81" s="43" t="s">
        <v>121</v>
      </c>
      <c r="C81" s="43"/>
      <c r="D81" s="43"/>
      <c r="E81" s="45">
        <v>45762</v>
      </c>
      <c r="F81" s="46">
        <v>3350</v>
      </c>
      <c r="G81" s="46">
        <v>0</v>
      </c>
      <c r="H81" s="47">
        <f t="shared" si="3"/>
        <v>45777</v>
      </c>
      <c r="I81" s="47" t="str">
        <f t="shared" si="4"/>
        <v>Q2</v>
      </c>
      <c r="J81" s="37" t="b">
        <f ca="1">IF(A81="","",COUNTIF('Consolidated Income Statement_Y'!$C$7:$V$7,D81)&gt;0)</f>
        <v>0</v>
      </c>
      <c r="K81" s="38">
        <f t="shared" si="5"/>
        <v>3350</v>
      </c>
      <c r="L81" s="37" t="str">
        <f>IFERROR(VLOOKUP($A81,Account_Mapping!$A:$C,3,0),"")</f>
        <v>General &amp; Administrative</v>
      </c>
      <c r="M81" s="47"/>
    </row>
    <row r="82" spans="1:13" x14ac:dyDescent="0.2">
      <c r="A82" s="43">
        <v>8060</v>
      </c>
      <c r="B82" s="43" t="s">
        <v>122</v>
      </c>
      <c r="C82" s="43"/>
      <c r="D82" s="43"/>
      <c r="E82" s="45">
        <v>45762</v>
      </c>
      <c r="F82" s="46">
        <v>3450</v>
      </c>
      <c r="G82" s="46">
        <v>0</v>
      </c>
      <c r="H82" s="47">
        <f t="shared" si="3"/>
        <v>45777</v>
      </c>
      <c r="I82" s="47" t="str">
        <f t="shared" si="4"/>
        <v>Q2</v>
      </c>
      <c r="J82" s="37" t="b">
        <f ca="1">IF(A82="","",COUNTIF('Consolidated Income Statement_Y'!$C$7:$V$7,D82)&gt;0)</f>
        <v>0</v>
      </c>
      <c r="K82" s="38">
        <f t="shared" si="5"/>
        <v>3450</v>
      </c>
      <c r="L82" s="37" t="str">
        <f>IFERROR(VLOOKUP($A82,Account_Mapping!$A:$C,3,0),"")</f>
        <v>General &amp; Administrative</v>
      </c>
      <c r="M82" s="47"/>
    </row>
    <row r="83" spans="1:13" x14ac:dyDescent="0.2">
      <c r="A83" s="43">
        <v>8060</v>
      </c>
      <c r="B83" s="43" t="s">
        <v>122</v>
      </c>
      <c r="C83" s="43"/>
      <c r="D83" s="43"/>
      <c r="E83" s="45">
        <v>45762</v>
      </c>
      <c r="F83" s="46">
        <v>3450</v>
      </c>
      <c r="G83" s="46">
        <v>0</v>
      </c>
      <c r="H83" s="47">
        <f t="shared" si="3"/>
        <v>45777</v>
      </c>
      <c r="I83" s="47" t="str">
        <f t="shared" si="4"/>
        <v>Q2</v>
      </c>
      <c r="J83" s="37" t="b">
        <f ca="1">IF(A83="","",COUNTIF('Consolidated Income Statement_Y'!$C$7:$V$7,D83)&gt;0)</f>
        <v>0</v>
      </c>
      <c r="K83" s="38">
        <f t="shared" si="5"/>
        <v>3450</v>
      </c>
      <c r="L83" s="37" t="str">
        <f>IFERROR(VLOOKUP($A83,Account_Mapping!$A:$C,3,0),"")</f>
        <v>General &amp; Administrative</v>
      </c>
      <c r="M83" s="47"/>
    </row>
    <row r="84" spans="1:13" x14ac:dyDescent="0.2">
      <c r="A84" s="43">
        <v>8070</v>
      </c>
      <c r="B84" s="43" t="s">
        <v>123</v>
      </c>
      <c r="C84" s="43"/>
      <c r="D84" s="43"/>
      <c r="E84" s="45">
        <v>45762</v>
      </c>
      <c r="F84" s="46">
        <v>3950</v>
      </c>
      <c r="G84" s="46">
        <v>0</v>
      </c>
      <c r="H84" s="47">
        <f t="shared" si="3"/>
        <v>45777</v>
      </c>
      <c r="I84" s="47" t="str">
        <f t="shared" si="4"/>
        <v>Q2</v>
      </c>
      <c r="J84" s="37" t="b">
        <f ca="1">IF(A84="","",COUNTIF('Consolidated Income Statement_Y'!$C$7:$V$7,D84)&gt;0)</f>
        <v>0</v>
      </c>
      <c r="K84" s="38">
        <f t="shared" si="5"/>
        <v>3950</v>
      </c>
      <c r="L84" s="37" t="str">
        <f>IFERROR(VLOOKUP($A84,Account_Mapping!$A:$C,3,0),"")</f>
        <v>General &amp; Administrative</v>
      </c>
      <c r="M84" s="47"/>
    </row>
    <row r="85" spans="1:13" x14ac:dyDescent="0.2">
      <c r="A85" s="43">
        <v>8080</v>
      </c>
      <c r="B85" s="43" t="s">
        <v>124</v>
      </c>
      <c r="C85" s="43"/>
      <c r="D85" s="43"/>
      <c r="E85" s="45">
        <v>45762</v>
      </c>
      <c r="F85" s="46">
        <v>6950</v>
      </c>
      <c r="G85" s="46">
        <v>0</v>
      </c>
      <c r="H85" s="47">
        <f t="shared" si="3"/>
        <v>45777</v>
      </c>
      <c r="I85" s="47" t="str">
        <f t="shared" si="4"/>
        <v>Q2</v>
      </c>
      <c r="J85" s="37" t="b">
        <f ca="1">IF(A85="","",COUNTIF('Consolidated Income Statement_Y'!$C$7:$V$7,D85)&gt;0)</f>
        <v>0</v>
      </c>
      <c r="K85" s="38">
        <f t="shared" si="5"/>
        <v>6950</v>
      </c>
      <c r="L85" s="37" t="str">
        <f>IFERROR(VLOOKUP($A85,Account_Mapping!$A:$C,3,0),"")</f>
        <v>General &amp; Administrative</v>
      </c>
      <c r="M85" s="47"/>
    </row>
    <row r="86" spans="1:13" x14ac:dyDescent="0.2">
      <c r="A86" s="43">
        <v>8090</v>
      </c>
      <c r="B86" s="43" t="s">
        <v>125</v>
      </c>
      <c r="C86" s="43"/>
      <c r="D86" s="43"/>
      <c r="E86" s="45">
        <v>45762</v>
      </c>
      <c r="F86" s="46">
        <v>7950</v>
      </c>
      <c r="G86" s="46">
        <v>0</v>
      </c>
      <c r="H86" s="47">
        <f t="shared" si="3"/>
        <v>45777</v>
      </c>
      <c r="I86" s="47" t="str">
        <f t="shared" si="4"/>
        <v>Q2</v>
      </c>
      <c r="J86" s="37" t="b">
        <f ca="1">IF(A86="","",COUNTIF('Consolidated Income Statement_Y'!$C$7:$V$7,D86)&gt;0)</f>
        <v>0</v>
      </c>
      <c r="K86" s="38">
        <f t="shared" si="5"/>
        <v>7950</v>
      </c>
      <c r="L86" s="37" t="str">
        <f>IFERROR(VLOOKUP($A86,Account_Mapping!$A:$C,3,0),"")</f>
        <v>General &amp; Administrative</v>
      </c>
      <c r="M86" s="47"/>
    </row>
    <row r="87" spans="1:13" x14ac:dyDescent="0.2">
      <c r="A87" s="43">
        <v>8099</v>
      </c>
      <c r="B87" s="43" t="s">
        <v>129</v>
      </c>
      <c r="C87" s="43"/>
      <c r="D87" s="43" t="s">
        <v>131</v>
      </c>
      <c r="E87" s="45">
        <v>45777</v>
      </c>
      <c r="F87" s="46">
        <v>1000</v>
      </c>
      <c r="G87" s="46">
        <v>0</v>
      </c>
      <c r="H87" s="47">
        <f t="shared" si="3"/>
        <v>45777</v>
      </c>
      <c r="I87" s="47" t="str">
        <f t="shared" si="4"/>
        <v>Q2</v>
      </c>
      <c r="J87" s="37" t="b">
        <f ca="1">IF(A87="","",COUNTIF('Consolidated Income Statement_Y'!$C$7:$V$7,D87)&gt;0)</f>
        <v>1</v>
      </c>
      <c r="K87" s="38">
        <f t="shared" si="5"/>
        <v>1000</v>
      </c>
      <c r="L87" s="37" t="str">
        <f>IFERROR(VLOOKUP($A87,Account_Mapping!$A:$C,3,0),"")</f>
        <v>General &amp; Administrative</v>
      </c>
      <c r="M87" s="47"/>
    </row>
    <row r="88" spans="1:13" x14ac:dyDescent="0.2">
      <c r="A88" s="43">
        <v>9010</v>
      </c>
      <c r="B88" s="43" t="s">
        <v>127</v>
      </c>
      <c r="C88" s="43"/>
      <c r="D88" s="43"/>
      <c r="E88" s="45">
        <v>45762</v>
      </c>
      <c r="F88" s="46">
        <v>0</v>
      </c>
      <c r="G88" s="46">
        <v>0</v>
      </c>
      <c r="H88" s="47">
        <f t="shared" si="3"/>
        <v>45777</v>
      </c>
      <c r="I88" s="47" t="str">
        <f t="shared" si="4"/>
        <v>Q2</v>
      </c>
      <c r="J88" s="37" t="b">
        <f ca="1">IF(A88="","",COUNTIF('Consolidated Income Statement_Y'!$C$7:$V$7,D88)&gt;0)</f>
        <v>0</v>
      </c>
      <c r="K88" s="38">
        <f t="shared" si="5"/>
        <v>0</v>
      </c>
      <c r="L88" s="37" t="str">
        <f>IFERROR(VLOOKUP($A88,Account_Mapping!$A:$C,3,0),"")</f>
        <v>Other Expenses, net</v>
      </c>
      <c r="M88" s="47"/>
    </row>
    <row r="89" spans="1:13" x14ac:dyDescent="0.2">
      <c r="A89" s="43">
        <v>9900</v>
      </c>
      <c r="B89" s="43" t="s">
        <v>128</v>
      </c>
      <c r="C89" s="43"/>
      <c r="D89" s="43"/>
      <c r="E89" s="45">
        <v>45762</v>
      </c>
      <c r="F89" s="46">
        <v>560</v>
      </c>
      <c r="G89" s="46">
        <v>0</v>
      </c>
      <c r="H89" s="47">
        <f t="shared" si="3"/>
        <v>45777</v>
      </c>
      <c r="I89" s="47" t="str">
        <f t="shared" si="4"/>
        <v>Q2</v>
      </c>
      <c r="J89" s="37" t="b">
        <f ca="1">IF(A89="","",COUNTIF('Consolidated Income Statement_Y'!$C$7:$V$7,D89)&gt;0)</f>
        <v>0</v>
      </c>
      <c r="K89" s="38">
        <f t="shared" si="5"/>
        <v>560</v>
      </c>
      <c r="L89" s="37" t="str">
        <f>IFERROR(VLOOKUP($A89,Account_Mapping!$A:$C,3,0),"")</f>
        <v>Provision for Income Taxes</v>
      </c>
      <c r="M89" s="47"/>
    </row>
    <row r="90" spans="1:13" x14ac:dyDescent="0.2">
      <c r="A90" s="43">
        <v>5000</v>
      </c>
      <c r="B90" s="43" t="s">
        <v>25</v>
      </c>
      <c r="C90" s="43"/>
      <c r="D90" s="43"/>
      <c r="E90" s="45">
        <v>45792</v>
      </c>
      <c r="F90" s="46">
        <v>0</v>
      </c>
      <c r="G90" s="46">
        <v>97500</v>
      </c>
      <c r="H90" s="47">
        <f t="shared" si="3"/>
        <v>45808</v>
      </c>
      <c r="I90" s="47" t="str">
        <f t="shared" si="4"/>
        <v>Q2</v>
      </c>
      <c r="J90" s="37" t="b">
        <f ca="1">IF(A90="","",COUNTIF('Consolidated Income Statement_Y'!$C$7:$V$7,D90)&gt;0)</f>
        <v>0</v>
      </c>
      <c r="K90" s="38">
        <f t="shared" si="5"/>
        <v>-97500</v>
      </c>
      <c r="L90" s="37" t="str">
        <f>IFERROR(VLOOKUP($A90,Account_Mapping!$A:$C,3,0),"")</f>
        <v>Services Revenue</v>
      </c>
      <c r="M90" s="47"/>
    </row>
    <row r="91" spans="1:13" x14ac:dyDescent="0.2">
      <c r="A91" s="43">
        <v>5000</v>
      </c>
      <c r="B91" s="43" t="s">
        <v>25</v>
      </c>
      <c r="C91" s="43"/>
      <c r="D91" s="43" t="s">
        <v>144</v>
      </c>
      <c r="E91" s="45">
        <v>45805</v>
      </c>
      <c r="F91" s="46">
        <v>0</v>
      </c>
      <c r="G91" s="46">
        <v>575</v>
      </c>
      <c r="H91" s="47">
        <f t="shared" si="3"/>
        <v>45808</v>
      </c>
      <c r="I91" s="47" t="str">
        <f t="shared" si="4"/>
        <v>Q2</v>
      </c>
      <c r="J91" s="37" t="b">
        <f ca="1">IF(A91="","",COUNTIF('Consolidated Income Statement_Y'!$C$7:$V$7,D91)&gt;0)</f>
        <v>1</v>
      </c>
      <c r="K91" s="38">
        <f t="shared" si="5"/>
        <v>-575</v>
      </c>
      <c r="L91" s="37" t="str">
        <f>IFERROR(VLOOKUP($A91,Account_Mapping!$A:$C,3,0),"")</f>
        <v>Services Revenue</v>
      </c>
      <c r="M91" s="47"/>
    </row>
    <row r="92" spans="1:13" x14ac:dyDescent="0.2">
      <c r="A92" s="43">
        <v>6000</v>
      </c>
      <c r="B92" s="43" t="s">
        <v>108</v>
      </c>
      <c r="C92" s="43"/>
      <c r="D92" s="43"/>
      <c r="E92" s="45">
        <v>45792</v>
      </c>
      <c r="F92" s="46">
        <v>500</v>
      </c>
      <c r="G92" s="46">
        <v>0</v>
      </c>
      <c r="H92" s="47">
        <f t="shared" si="3"/>
        <v>45808</v>
      </c>
      <c r="I92" s="47" t="str">
        <f t="shared" si="4"/>
        <v>Q2</v>
      </c>
      <c r="J92" s="37" t="b">
        <f ca="1">IF(A92="","",COUNTIF('Consolidated Income Statement_Y'!$C$7:$V$7,D92)&gt;0)</f>
        <v>0</v>
      </c>
      <c r="K92" s="38">
        <f t="shared" si="5"/>
        <v>500</v>
      </c>
      <c r="L92" s="37" t="str">
        <f>IFERROR(VLOOKUP($A92,Account_Mapping!$A:$C,3,0),"")</f>
        <v>Services COR</v>
      </c>
      <c r="M92" s="47"/>
    </row>
    <row r="93" spans="1:13" x14ac:dyDescent="0.2">
      <c r="A93" s="43">
        <v>7000</v>
      </c>
      <c r="B93" s="43" t="s">
        <v>111</v>
      </c>
      <c r="C93" s="43"/>
      <c r="D93" s="43"/>
      <c r="E93" s="45">
        <v>45805</v>
      </c>
      <c r="F93" s="46">
        <v>1250</v>
      </c>
      <c r="G93" s="46">
        <v>0</v>
      </c>
      <c r="H93" s="47">
        <f t="shared" si="3"/>
        <v>45808</v>
      </c>
      <c r="I93" s="47" t="str">
        <f t="shared" si="4"/>
        <v>Q2</v>
      </c>
      <c r="J93" s="37" t="b">
        <f ca="1">IF(A93="","",COUNTIF('Consolidated Income Statement_Y'!$C$7:$V$7,D93)&gt;0)</f>
        <v>0</v>
      </c>
      <c r="K93" s="38">
        <f t="shared" si="5"/>
        <v>1250</v>
      </c>
      <c r="L93" s="37" t="str">
        <f>IFERROR(VLOOKUP($A93,Account_Mapping!$A:$C,3,0),"")</f>
        <v>Sales &amp; Marketing</v>
      </c>
      <c r="M93" s="47"/>
    </row>
    <row r="94" spans="1:13" x14ac:dyDescent="0.2">
      <c r="A94" s="43">
        <v>7010</v>
      </c>
      <c r="B94" s="43" t="s">
        <v>112</v>
      </c>
      <c r="C94" s="43"/>
      <c r="D94" s="43"/>
      <c r="E94" s="45">
        <v>45805</v>
      </c>
      <c r="F94" s="46">
        <v>2000</v>
      </c>
      <c r="G94" s="46">
        <v>0</v>
      </c>
      <c r="H94" s="47">
        <f t="shared" si="3"/>
        <v>45808</v>
      </c>
      <c r="I94" s="47" t="str">
        <f t="shared" si="4"/>
        <v>Q2</v>
      </c>
      <c r="J94" s="37" t="b">
        <f ca="1">IF(A94="","",COUNTIF('Consolidated Income Statement_Y'!$C$7:$V$7,D94)&gt;0)</f>
        <v>0</v>
      </c>
      <c r="K94" s="38">
        <f t="shared" si="5"/>
        <v>2000</v>
      </c>
      <c r="L94" s="37" t="str">
        <f>IFERROR(VLOOKUP($A94,Account_Mapping!$A:$C,3,0),"")</f>
        <v>Sales &amp; Marketing</v>
      </c>
      <c r="M94" s="47"/>
    </row>
    <row r="95" spans="1:13" x14ac:dyDescent="0.2">
      <c r="A95" s="43">
        <v>7020</v>
      </c>
      <c r="B95" s="43" t="s">
        <v>113</v>
      </c>
      <c r="C95" s="43"/>
      <c r="D95" s="43"/>
      <c r="E95" s="45">
        <v>45805</v>
      </c>
      <c r="F95" s="46">
        <v>525</v>
      </c>
      <c r="G95" s="46">
        <v>0</v>
      </c>
      <c r="H95" s="47">
        <f t="shared" si="3"/>
        <v>45808</v>
      </c>
      <c r="I95" s="47" t="str">
        <f t="shared" si="4"/>
        <v>Q2</v>
      </c>
      <c r="J95" s="37" t="b">
        <f ca="1">IF(A95="","",COUNTIF('Consolidated Income Statement_Y'!$C$7:$V$7,D95)&gt;0)</f>
        <v>0</v>
      </c>
      <c r="K95" s="38">
        <f t="shared" si="5"/>
        <v>525</v>
      </c>
      <c r="L95" s="37" t="str">
        <f>IFERROR(VLOOKUP($A95,Account_Mapping!$A:$C,3,0),"")</f>
        <v>Sales &amp; Marketing</v>
      </c>
      <c r="M95" s="47"/>
    </row>
    <row r="96" spans="1:13" x14ac:dyDescent="0.2">
      <c r="A96" s="43">
        <v>7030</v>
      </c>
      <c r="B96" s="43" t="s">
        <v>114</v>
      </c>
      <c r="C96" s="43"/>
      <c r="D96" s="43"/>
      <c r="E96" s="45">
        <v>45805</v>
      </c>
      <c r="F96" s="46">
        <v>0</v>
      </c>
      <c r="G96" s="46">
        <v>0</v>
      </c>
      <c r="H96" s="47">
        <f t="shared" si="3"/>
        <v>45808</v>
      </c>
      <c r="I96" s="47" t="str">
        <f t="shared" si="4"/>
        <v>Q2</v>
      </c>
      <c r="J96" s="37" t="b">
        <f ca="1">IF(A96="","",COUNTIF('Consolidated Income Statement_Y'!$C$7:$V$7,D96)&gt;0)</f>
        <v>0</v>
      </c>
      <c r="K96" s="38">
        <f t="shared" si="5"/>
        <v>0</v>
      </c>
      <c r="L96" s="37" t="str">
        <f>IFERROR(VLOOKUP($A96,Account_Mapping!$A:$C,3,0),"")</f>
        <v>Sales &amp; Marketing</v>
      </c>
      <c r="M96" s="47"/>
    </row>
    <row r="97" spans="1:13" x14ac:dyDescent="0.2">
      <c r="A97" s="43">
        <v>7040</v>
      </c>
      <c r="B97" s="43" t="s">
        <v>115</v>
      </c>
      <c r="C97" s="43"/>
      <c r="D97" s="43"/>
      <c r="E97" s="45">
        <v>45805</v>
      </c>
      <c r="F97" s="46">
        <v>5500</v>
      </c>
      <c r="G97" s="46">
        <v>0</v>
      </c>
      <c r="H97" s="47">
        <f t="shared" si="3"/>
        <v>45808</v>
      </c>
      <c r="I97" s="47" t="str">
        <f t="shared" si="4"/>
        <v>Q2</v>
      </c>
      <c r="J97" s="37" t="b">
        <f ca="1">IF(A97="","",COUNTIF('Consolidated Income Statement_Y'!$C$7:$V$7,D97)&gt;0)</f>
        <v>0</v>
      </c>
      <c r="K97" s="38">
        <f t="shared" si="5"/>
        <v>5500</v>
      </c>
      <c r="L97" s="37" t="str">
        <f>IFERROR(VLOOKUP($A97,Account_Mapping!$A:$C,3,0),"")</f>
        <v>Sales &amp; Marketing</v>
      </c>
      <c r="M97" s="47"/>
    </row>
    <row r="98" spans="1:13" x14ac:dyDescent="0.2">
      <c r="A98" s="43">
        <v>8000</v>
      </c>
      <c r="B98" s="43" t="s">
        <v>116</v>
      </c>
      <c r="C98" s="43"/>
      <c r="D98" s="43"/>
      <c r="E98" s="45">
        <v>45805</v>
      </c>
      <c r="F98" s="46">
        <v>45000</v>
      </c>
      <c r="G98" s="46">
        <v>0</v>
      </c>
      <c r="H98" s="47">
        <f t="shared" si="3"/>
        <v>45808</v>
      </c>
      <c r="I98" s="47" t="str">
        <f t="shared" si="4"/>
        <v>Q2</v>
      </c>
      <c r="J98" s="37" t="b">
        <f ca="1">IF(A98="","",COUNTIF('Consolidated Income Statement_Y'!$C$7:$V$7,D98)&gt;0)</f>
        <v>0</v>
      </c>
      <c r="K98" s="38">
        <f t="shared" si="5"/>
        <v>45000</v>
      </c>
      <c r="L98" s="37" t="str">
        <f>IFERROR(VLOOKUP($A98,Account_Mapping!$A:$C,3,0),"")</f>
        <v>General &amp; Administrative</v>
      </c>
      <c r="M98" s="47"/>
    </row>
    <row r="99" spans="1:13" x14ac:dyDescent="0.2">
      <c r="A99" s="43">
        <v>8010</v>
      </c>
      <c r="B99" s="43" t="s">
        <v>117</v>
      </c>
      <c r="C99" s="43"/>
      <c r="D99" s="43"/>
      <c r="E99" s="45">
        <v>45805</v>
      </c>
      <c r="F99" s="46">
        <v>4500</v>
      </c>
      <c r="G99" s="46">
        <v>0</v>
      </c>
      <c r="H99" s="47">
        <f t="shared" si="3"/>
        <v>45808</v>
      </c>
      <c r="I99" s="47" t="str">
        <f t="shared" si="4"/>
        <v>Q2</v>
      </c>
      <c r="J99" s="37" t="b">
        <f ca="1">IF(A99="","",COUNTIF('Consolidated Income Statement_Y'!$C$7:$V$7,D99)&gt;0)</f>
        <v>0</v>
      </c>
      <c r="K99" s="38">
        <f t="shared" si="5"/>
        <v>4500</v>
      </c>
      <c r="L99" s="37" t="str">
        <f>IFERROR(VLOOKUP($A99,Account_Mapping!$A:$C,3,0),"")</f>
        <v>General &amp; Administrative</v>
      </c>
      <c r="M99" s="47"/>
    </row>
    <row r="100" spans="1:13" x14ac:dyDescent="0.2">
      <c r="A100" s="43">
        <v>8020</v>
      </c>
      <c r="B100" s="43" t="s">
        <v>118</v>
      </c>
      <c r="C100" s="43"/>
      <c r="D100" s="43"/>
      <c r="E100" s="45">
        <v>45805</v>
      </c>
      <c r="F100" s="46">
        <v>3250</v>
      </c>
      <c r="G100" s="46">
        <v>0</v>
      </c>
      <c r="H100" s="47">
        <f t="shared" si="3"/>
        <v>45808</v>
      </c>
      <c r="I100" s="47" t="str">
        <f t="shared" si="4"/>
        <v>Q2</v>
      </c>
      <c r="J100" s="37" t="b">
        <f ca="1">IF(A100="","",COUNTIF('Consolidated Income Statement_Y'!$C$7:$V$7,D100)&gt;0)</f>
        <v>0</v>
      </c>
      <c r="K100" s="38">
        <f t="shared" si="5"/>
        <v>3250</v>
      </c>
      <c r="L100" s="37" t="str">
        <f>IFERROR(VLOOKUP($A100,Account_Mapping!$A:$C,3,0),"")</f>
        <v>General &amp; Administrative</v>
      </c>
      <c r="M100" s="47"/>
    </row>
    <row r="101" spans="1:13" x14ac:dyDescent="0.2">
      <c r="A101" s="43">
        <v>8030</v>
      </c>
      <c r="B101" s="43" t="s">
        <v>119</v>
      </c>
      <c r="C101" s="43"/>
      <c r="D101" s="43"/>
      <c r="E101" s="45">
        <v>45805</v>
      </c>
      <c r="F101" s="46">
        <v>2750</v>
      </c>
      <c r="G101" s="46">
        <v>0</v>
      </c>
      <c r="H101" s="47">
        <f t="shared" si="3"/>
        <v>45808</v>
      </c>
      <c r="I101" s="47" t="str">
        <f t="shared" si="4"/>
        <v>Q2</v>
      </c>
      <c r="J101" s="37" t="b">
        <f ca="1">IF(A101="","",COUNTIF('Consolidated Income Statement_Y'!$C$7:$V$7,D101)&gt;0)</f>
        <v>0</v>
      </c>
      <c r="K101" s="38">
        <f t="shared" si="5"/>
        <v>2750</v>
      </c>
      <c r="L101" s="37" t="str">
        <f>IFERROR(VLOOKUP($A101,Account_Mapping!$A:$C,3,0),"")</f>
        <v>General &amp; Administrative</v>
      </c>
      <c r="M101" s="47"/>
    </row>
    <row r="102" spans="1:13" x14ac:dyDescent="0.2">
      <c r="A102" s="43">
        <v>8040</v>
      </c>
      <c r="B102" s="43" t="s">
        <v>120</v>
      </c>
      <c r="C102" s="43"/>
      <c r="D102" s="43"/>
      <c r="E102" s="45">
        <v>45792</v>
      </c>
      <c r="F102" s="46">
        <v>3150</v>
      </c>
      <c r="G102" s="46">
        <v>0</v>
      </c>
      <c r="H102" s="47">
        <f t="shared" si="3"/>
        <v>45808</v>
      </c>
      <c r="I102" s="47" t="str">
        <f t="shared" si="4"/>
        <v>Q2</v>
      </c>
      <c r="J102" s="37" t="b">
        <f ca="1">IF(A102="","",COUNTIF('Consolidated Income Statement_Y'!$C$7:$V$7,D102)&gt;0)</f>
        <v>0</v>
      </c>
      <c r="K102" s="38">
        <f t="shared" si="5"/>
        <v>3150</v>
      </c>
      <c r="L102" s="37" t="str">
        <f>IFERROR(VLOOKUP($A102,Account_Mapping!$A:$C,3,0),"")</f>
        <v>General &amp; Administrative</v>
      </c>
      <c r="M102" s="47"/>
    </row>
    <row r="103" spans="1:13" x14ac:dyDescent="0.2">
      <c r="A103" s="43">
        <v>8050</v>
      </c>
      <c r="B103" s="43" t="s">
        <v>121</v>
      </c>
      <c r="C103" s="43"/>
      <c r="D103" s="43"/>
      <c r="E103" s="45">
        <v>45792</v>
      </c>
      <c r="F103" s="46">
        <v>3350</v>
      </c>
      <c r="G103" s="46">
        <v>0</v>
      </c>
      <c r="H103" s="47">
        <f t="shared" si="3"/>
        <v>45808</v>
      </c>
      <c r="I103" s="47" t="str">
        <f t="shared" si="4"/>
        <v>Q2</v>
      </c>
      <c r="J103" s="37" t="b">
        <f ca="1">IF(A103="","",COUNTIF('Consolidated Income Statement_Y'!$C$7:$V$7,D103)&gt;0)</f>
        <v>0</v>
      </c>
      <c r="K103" s="38">
        <f t="shared" si="5"/>
        <v>3350</v>
      </c>
      <c r="L103" s="37" t="str">
        <f>IFERROR(VLOOKUP($A103,Account_Mapping!$A:$C,3,0),"")</f>
        <v>General &amp; Administrative</v>
      </c>
      <c r="M103" s="47"/>
    </row>
    <row r="104" spans="1:13" x14ac:dyDescent="0.2">
      <c r="A104" s="43">
        <v>8060</v>
      </c>
      <c r="B104" s="43" t="s">
        <v>122</v>
      </c>
      <c r="C104" s="43"/>
      <c r="D104" s="43"/>
      <c r="E104" s="45">
        <v>45792</v>
      </c>
      <c r="F104" s="46">
        <v>3450</v>
      </c>
      <c r="G104" s="46">
        <v>0</v>
      </c>
      <c r="H104" s="47">
        <f t="shared" si="3"/>
        <v>45808</v>
      </c>
      <c r="I104" s="47" t="str">
        <f t="shared" si="4"/>
        <v>Q2</v>
      </c>
      <c r="J104" s="37" t="b">
        <f ca="1">IF(A104="","",COUNTIF('Consolidated Income Statement_Y'!$C$7:$V$7,D104)&gt;0)</f>
        <v>0</v>
      </c>
      <c r="K104" s="38">
        <f t="shared" si="5"/>
        <v>3450</v>
      </c>
      <c r="L104" s="37" t="str">
        <f>IFERROR(VLOOKUP($A104,Account_Mapping!$A:$C,3,0),"")</f>
        <v>General &amp; Administrative</v>
      </c>
      <c r="M104" s="47"/>
    </row>
    <row r="105" spans="1:13" x14ac:dyDescent="0.2">
      <c r="A105" s="43">
        <v>8060</v>
      </c>
      <c r="B105" s="43" t="s">
        <v>122</v>
      </c>
      <c r="C105" s="43"/>
      <c r="D105" s="43"/>
      <c r="E105" s="45">
        <v>45792</v>
      </c>
      <c r="F105" s="46">
        <v>3450</v>
      </c>
      <c r="G105" s="46">
        <v>0</v>
      </c>
      <c r="H105" s="47">
        <f t="shared" si="3"/>
        <v>45808</v>
      </c>
      <c r="I105" s="47" t="str">
        <f t="shared" si="4"/>
        <v>Q2</v>
      </c>
      <c r="J105" s="37" t="b">
        <f ca="1">IF(A105="","",COUNTIF('Consolidated Income Statement_Y'!$C$7:$V$7,D105)&gt;0)</f>
        <v>0</v>
      </c>
      <c r="K105" s="38">
        <f t="shared" si="5"/>
        <v>3450</v>
      </c>
      <c r="L105" s="37" t="str">
        <f>IFERROR(VLOOKUP($A105,Account_Mapping!$A:$C,3,0),"")</f>
        <v>General &amp; Administrative</v>
      </c>
      <c r="M105" s="47"/>
    </row>
    <row r="106" spans="1:13" x14ac:dyDescent="0.2">
      <c r="A106" s="43">
        <v>8070</v>
      </c>
      <c r="B106" s="43" t="s">
        <v>123</v>
      </c>
      <c r="C106" s="43"/>
      <c r="D106" s="43"/>
      <c r="E106" s="45">
        <v>45792</v>
      </c>
      <c r="F106" s="46">
        <v>3950</v>
      </c>
      <c r="G106" s="46">
        <v>0</v>
      </c>
      <c r="H106" s="47">
        <f t="shared" si="3"/>
        <v>45808</v>
      </c>
      <c r="I106" s="47" t="str">
        <f t="shared" si="4"/>
        <v>Q2</v>
      </c>
      <c r="J106" s="37" t="b">
        <f ca="1">IF(A106="","",COUNTIF('Consolidated Income Statement_Y'!$C$7:$V$7,D106)&gt;0)</f>
        <v>0</v>
      </c>
      <c r="K106" s="38">
        <f t="shared" si="5"/>
        <v>3950</v>
      </c>
      <c r="L106" s="37" t="str">
        <f>IFERROR(VLOOKUP($A106,Account_Mapping!$A:$C,3,0),"")</f>
        <v>General &amp; Administrative</v>
      </c>
      <c r="M106" s="47"/>
    </row>
    <row r="107" spans="1:13" x14ac:dyDescent="0.2">
      <c r="A107" s="43">
        <v>8080</v>
      </c>
      <c r="B107" s="43" t="s">
        <v>124</v>
      </c>
      <c r="C107" s="43"/>
      <c r="D107" s="43"/>
      <c r="E107" s="45">
        <v>45792</v>
      </c>
      <c r="F107" s="46">
        <v>6950</v>
      </c>
      <c r="G107" s="46">
        <v>0</v>
      </c>
      <c r="H107" s="47">
        <f t="shared" si="3"/>
        <v>45808</v>
      </c>
      <c r="I107" s="47" t="str">
        <f t="shared" si="4"/>
        <v>Q2</v>
      </c>
      <c r="J107" s="37" t="b">
        <f ca="1">IF(A107="","",COUNTIF('Consolidated Income Statement_Y'!$C$7:$V$7,D107)&gt;0)</f>
        <v>0</v>
      </c>
      <c r="K107" s="38">
        <f t="shared" si="5"/>
        <v>6950</v>
      </c>
      <c r="L107" s="37" t="str">
        <f>IFERROR(VLOOKUP($A107,Account_Mapping!$A:$C,3,0),"")</f>
        <v>General &amp; Administrative</v>
      </c>
      <c r="M107" s="47"/>
    </row>
    <row r="108" spans="1:13" x14ac:dyDescent="0.2">
      <c r="A108" s="43">
        <v>8090</v>
      </c>
      <c r="B108" s="43" t="s">
        <v>125</v>
      </c>
      <c r="C108" s="43"/>
      <c r="D108" s="43"/>
      <c r="E108" s="45">
        <v>45792</v>
      </c>
      <c r="F108" s="46">
        <v>7950</v>
      </c>
      <c r="G108" s="46">
        <v>0</v>
      </c>
      <c r="H108" s="47">
        <f t="shared" si="3"/>
        <v>45808</v>
      </c>
      <c r="I108" s="47" t="str">
        <f t="shared" si="4"/>
        <v>Q2</v>
      </c>
      <c r="J108" s="37" t="b">
        <f ca="1">IF(A108="","",COUNTIF('Consolidated Income Statement_Y'!$C$7:$V$7,D108)&gt;0)</f>
        <v>0</v>
      </c>
      <c r="K108" s="38">
        <f t="shared" si="5"/>
        <v>7950</v>
      </c>
      <c r="L108" s="37" t="str">
        <f>IFERROR(VLOOKUP($A108,Account_Mapping!$A:$C,3,0),"")</f>
        <v>General &amp; Administrative</v>
      </c>
      <c r="M108" s="47"/>
    </row>
    <row r="109" spans="1:13" x14ac:dyDescent="0.2">
      <c r="A109" s="43">
        <v>8099</v>
      </c>
      <c r="B109" s="43" t="s">
        <v>129</v>
      </c>
      <c r="C109" s="43"/>
      <c r="D109" s="43" t="s">
        <v>131</v>
      </c>
      <c r="E109" s="45">
        <v>45808</v>
      </c>
      <c r="F109" s="46">
        <v>1000</v>
      </c>
      <c r="G109" s="46">
        <v>0</v>
      </c>
      <c r="H109" s="47">
        <f t="shared" si="3"/>
        <v>45808</v>
      </c>
      <c r="I109" s="47" t="str">
        <f t="shared" si="4"/>
        <v>Q2</v>
      </c>
      <c r="J109" s="37" t="b">
        <f ca="1">IF(A109="","",COUNTIF('Consolidated Income Statement_Y'!$C$7:$V$7,D109)&gt;0)</f>
        <v>1</v>
      </c>
      <c r="K109" s="38">
        <f t="shared" si="5"/>
        <v>1000</v>
      </c>
      <c r="L109" s="37" t="str">
        <f>IFERROR(VLOOKUP($A109,Account_Mapping!$A:$C,3,0),"")</f>
        <v>General &amp; Administrative</v>
      </c>
      <c r="M109" s="47"/>
    </row>
    <row r="110" spans="1:13" x14ac:dyDescent="0.2">
      <c r="A110" s="43">
        <v>9000</v>
      </c>
      <c r="B110" s="43" t="s">
        <v>126</v>
      </c>
      <c r="C110" s="43"/>
      <c r="D110" s="43"/>
      <c r="E110" s="45">
        <v>45792</v>
      </c>
      <c r="F110" s="46">
        <v>1400</v>
      </c>
      <c r="G110" s="46">
        <v>0</v>
      </c>
      <c r="H110" s="47">
        <f t="shared" si="3"/>
        <v>45808</v>
      </c>
      <c r="I110" s="47" t="str">
        <f t="shared" si="4"/>
        <v>Q2</v>
      </c>
      <c r="J110" s="37" t="b">
        <f ca="1">IF(A110="","",COUNTIF('Consolidated Income Statement_Y'!$C$7:$V$7,D110)&gt;0)</f>
        <v>0</v>
      </c>
      <c r="K110" s="38">
        <f t="shared" si="5"/>
        <v>1400</v>
      </c>
      <c r="L110" s="37" t="str">
        <f>IFERROR(VLOOKUP($A110,Account_Mapping!$A:$C,3,0),"")</f>
        <v>Other Expenses, net</v>
      </c>
      <c r="M110" s="47"/>
    </row>
    <row r="111" spans="1:13" x14ac:dyDescent="0.2">
      <c r="A111" s="43">
        <v>9010</v>
      </c>
      <c r="B111" s="43" t="s">
        <v>127</v>
      </c>
      <c r="C111" s="43"/>
      <c r="D111" s="43"/>
      <c r="E111" s="45">
        <v>45792</v>
      </c>
      <c r="F111" s="46">
        <v>0</v>
      </c>
      <c r="G111" s="46">
        <v>0</v>
      </c>
      <c r="H111" s="47">
        <f t="shared" si="3"/>
        <v>45808</v>
      </c>
      <c r="I111" s="47" t="str">
        <f t="shared" si="4"/>
        <v>Q2</v>
      </c>
      <c r="J111" s="37" t="b">
        <f ca="1">IF(A111="","",COUNTIF('Consolidated Income Statement_Y'!$C$7:$V$7,D111)&gt;0)</f>
        <v>0</v>
      </c>
      <c r="K111" s="38">
        <f t="shared" si="5"/>
        <v>0</v>
      </c>
      <c r="L111" s="37" t="str">
        <f>IFERROR(VLOOKUP($A111,Account_Mapping!$A:$C,3,0),"")</f>
        <v>Other Expenses, net</v>
      </c>
      <c r="M111" s="47"/>
    </row>
    <row r="112" spans="1:13" x14ac:dyDescent="0.2">
      <c r="A112" s="43">
        <v>9900</v>
      </c>
      <c r="B112" s="43" t="s">
        <v>128</v>
      </c>
      <c r="C112" s="43"/>
      <c r="D112" s="43"/>
      <c r="E112" s="45">
        <v>45792</v>
      </c>
      <c r="F112" s="46">
        <v>560</v>
      </c>
      <c r="G112" s="46">
        <v>0</v>
      </c>
      <c r="H112" s="47">
        <f t="shared" si="3"/>
        <v>45808</v>
      </c>
      <c r="I112" s="47" t="str">
        <f t="shared" si="4"/>
        <v>Q2</v>
      </c>
      <c r="J112" s="37" t="b">
        <f ca="1">IF(A112="","",COUNTIF('Consolidated Income Statement_Y'!$C$7:$V$7,D112)&gt;0)</f>
        <v>0</v>
      </c>
      <c r="K112" s="38">
        <f t="shared" si="5"/>
        <v>560</v>
      </c>
      <c r="L112" s="37" t="str">
        <f>IFERROR(VLOOKUP($A112,Account_Mapping!$A:$C,3,0),"")</f>
        <v>Provision for Income Taxes</v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1" spans="1:13" x14ac:dyDescent="0.2">
      <c r="J751" s="37" t="str">
        <f>IF(A751="","",COUNTIF('Consolidated Income Statement_Y'!$C$7:$V$7,D751)&gt;0)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37" t="str">
        <f>IF(A752="","",COUNTIF('Consolidated Income Statement_Y'!$C$7:$V$7,D752)&gt;0)</f>
        <v/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-98075</v>
      </c>
      <c r="C754" s="50">
        <f t="shared" si="37"/>
        <v>-98075</v>
      </c>
      <c r="D754" s="50">
        <f t="shared" si="37"/>
        <v>-98075</v>
      </c>
      <c r="E754" s="50">
        <f t="shared" si="37"/>
        <v>-98075</v>
      </c>
      <c r="F754" s="50">
        <f t="shared" si="37"/>
        <v>-98075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500</v>
      </c>
      <c r="C757" s="50">
        <f t="shared" si="37"/>
        <v>500</v>
      </c>
      <c r="D757" s="50">
        <f t="shared" si="37"/>
        <v>500</v>
      </c>
      <c r="E757" s="50">
        <f t="shared" si="37"/>
        <v>500</v>
      </c>
      <c r="F757" s="50">
        <f t="shared" si="37"/>
        <v>500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9275</v>
      </c>
      <c r="C760" s="50">
        <f t="shared" si="37"/>
        <v>9275</v>
      </c>
      <c r="D760" s="50">
        <f t="shared" si="37"/>
        <v>9275</v>
      </c>
      <c r="E760" s="50">
        <f t="shared" si="37"/>
        <v>9275</v>
      </c>
      <c r="F760" s="50">
        <f t="shared" si="37"/>
        <v>9275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87750</v>
      </c>
      <c r="C761" s="50">
        <f t="shared" si="37"/>
        <v>88750</v>
      </c>
      <c r="D761" s="50">
        <f t="shared" si="37"/>
        <v>88750</v>
      </c>
      <c r="E761" s="50">
        <f t="shared" si="37"/>
        <v>88750</v>
      </c>
      <c r="F761" s="50">
        <f t="shared" si="37"/>
        <v>88750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1400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1400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560</v>
      </c>
      <c r="C763" s="52">
        <f t="shared" si="37"/>
        <v>560</v>
      </c>
      <c r="D763" s="52">
        <f t="shared" si="37"/>
        <v>560</v>
      </c>
      <c r="E763" s="52">
        <f t="shared" si="37"/>
        <v>560</v>
      </c>
      <c r="F763" s="52">
        <f t="shared" si="37"/>
        <v>560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-294225</v>
      </c>
      <c r="C766" s="50">
        <f t="shared" ref="C766:E766" si="38">SUMIF($B$752:$M$752,C$765,$B754:$M754)</f>
        <v>-196150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-490375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1500</v>
      </c>
      <c r="C769" s="50">
        <f t="shared" si="39"/>
        <v>1000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2500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27825</v>
      </c>
      <c r="C772" s="50">
        <f t="shared" si="39"/>
        <v>18550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46375</v>
      </c>
    </row>
    <row r="773" spans="1:6" x14ac:dyDescent="0.2">
      <c r="A773" s="49" t="s">
        <v>10</v>
      </c>
      <c r="B773" s="50">
        <f t="shared" si="39"/>
        <v>265250</v>
      </c>
      <c r="C773" s="50">
        <f t="shared" si="39"/>
        <v>177500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442750</v>
      </c>
    </row>
    <row r="774" spans="1:6" x14ac:dyDescent="0.2">
      <c r="A774" s="49" t="s">
        <v>14</v>
      </c>
      <c r="B774" s="50">
        <f t="shared" si="39"/>
        <v>1400</v>
      </c>
      <c r="C774" s="50">
        <f t="shared" si="39"/>
        <v>1400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2800</v>
      </c>
    </row>
    <row r="775" spans="1:6" x14ac:dyDescent="0.2">
      <c r="A775" s="51" t="s">
        <v>13</v>
      </c>
      <c r="B775" s="52">
        <f t="shared" si="39"/>
        <v>1680</v>
      </c>
      <c r="C775" s="52">
        <f t="shared" si="39"/>
        <v>1120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2800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B9041-8DB6-40CC-8F23-28E768B4A8DF}">
  <sheetPr codeName="Sheet14">
    <tabColor theme="1"/>
  </sheetPr>
  <dimension ref="A1:M783"/>
  <sheetViews>
    <sheetView workbookViewId="0">
      <pane ySplit="1" topLeftCell="A2" activePane="bottomLeft" state="frozen"/>
      <selection activeCell="F2" sqref="F2:G59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9.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>
        <v>5000</v>
      </c>
      <c r="B2" s="43" t="s">
        <v>25</v>
      </c>
      <c r="C2" s="43"/>
      <c r="D2" s="43"/>
      <c r="E2" s="45">
        <v>45672</v>
      </c>
      <c r="F2" s="46">
        <v>0</v>
      </c>
      <c r="G2" s="46">
        <v>97500</v>
      </c>
      <c r="H2" s="47">
        <f>IF(E2="","",EOMONTH(E2,0))</f>
        <v>45688</v>
      </c>
      <c r="I2" s="47" t="str">
        <f>IF(H2="","","Q"&amp;ROUNDUP(MONTH(H2)/3,0))</f>
        <v>Q1</v>
      </c>
      <c r="J2" s="37" t="b">
        <f ca="1">IF(A2="","",COUNTIF('Consolidated Income Statement_Y'!$C$7:$V$7,D2)&gt;0)</f>
        <v>0</v>
      </c>
      <c r="K2" s="38">
        <f>F2-G2</f>
        <v>-97500</v>
      </c>
      <c r="L2" s="37" t="str">
        <f>IFERROR(VLOOKUP($A2,Account_Mapping!$A:$C,3,0),"")</f>
        <v>Services Revenue</v>
      </c>
      <c r="M2" s="37" t="str">
        <f>IFERROR(VLOOKUP($A2,Account_Mapping!$A:$C,4,0),"")</f>
        <v/>
      </c>
    </row>
    <row r="3" spans="1:13" x14ac:dyDescent="0.2">
      <c r="A3" s="43">
        <v>5000</v>
      </c>
      <c r="B3" s="43" t="s">
        <v>25</v>
      </c>
      <c r="C3" s="43"/>
      <c r="D3" s="43"/>
      <c r="E3" s="45">
        <v>45688</v>
      </c>
      <c r="F3" s="46">
        <v>0</v>
      </c>
      <c r="G3" s="46">
        <v>3250</v>
      </c>
      <c r="H3" s="47">
        <f t="shared" ref="H3:H66" si="0">IF(E3="","",EOMONTH(E3,0))</f>
        <v>45688</v>
      </c>
      <c r="I3" s="47" t="str">
        <f t="shared" ref="I3:I66" si="1">IF(H3="","","Q"&amp;ROUNDUP(MONTH(H3)/3,0))</f>
        <v>Q1</v>
      </c>
      <c r="J3" s="37" t="b">
        <f ca="1">IF(A3="","",COUNTIF('Consolidated Income Statement_Y'!$C$7:$V$7,D3)&gt;0)</f>
        <v>0</v>
      </c>
      <c r="K3" s="38">
        <f t="shared" ref="K3:K66" si="2">F3-G3</f>
        <v>-3250</v>
      </c>
      <c r="L3" s="37" t="str">
        <f>IFERROR(VLOOKUP($A3,Account_Mapping!$A:$C,3,0),"")</f>
        <v>Services Revenue</v>
      </c>
      <c r="M3" s="37" t="str">
        <f>IFERROR(VLOOKUP($A3,Account_Mapping!$A:$C,4,0),"")</f>
        <v/>
      </c>
    </row>
    <row r="4" spans="1:13" x14ac:dyDescent="0.2">
      <c r="A4" s="43">
        <v>6000</v>
      </c>
      <c r="B4" s="43" t="s">
        <v>108</v>
      </c>
      <c r="C4" s="43"/>
      <c r="D4" s="43"/>
      <c r="E4" s="45">
        <v>45672</v>
      </c>
      <c r="F4" s="46">
        <v>500</v>
      </c>
      <c r="G4" s="46">
        <v>0</v>
      </c>
      <c r="H4" s="47">
        <f t="shared" si="0"/>
        <v>45688</v>
      </c>
      <c r="I4" s="47" t="str">
        <f t="shared" si="1"/>
        <v>Q1</v>
      </c>
      <c r="J4" s="37" t="b">
        <f ca="1">IF(A4="","",COUNTIF('Consolidated Income Statement_Y'!$C$7:$V$7,D4)&gt;0)</f>
        <v>0</v>
      </c>
      <c r="K4" s="38">
        <f t="shared" si="2"/>
        <v>500</v>
      </c>
      <c r="L4" s="37" t="str">
        <f>IFERROR(VLOOKUP($A4,Account_Mapping!$A:$C,3,0),"")</f>
        <v>Services COR</v>
      </c>
      <c r="M4" s="37" t="str">
        <f>IFERROR(VLOOKUP($A4,Account_Mapping!$A:$C,4,0),"")</f>
        <v/>
      </c>
    </row>
    <row r="5" spans="1:13" x14ac:dyDescent="0.2">
      <c r="A5" s="43">
        <v>7000</v>
      </c>
      <c r="B5" s="43" t="s">
        <v>111</v>
      </c>
      <c r="C5" s="43"/>
      <c r="D5" s="43"/>
      <c r="E5" s="45">
        <v>45688</v>
      </c>
      <c r="F5" s="46">
        <v>1250</v>
      </c>
      <c r="G5" s="46">
        <v>0</v>
      </c>
      <c r="H5" s="47">
        <f t="shared" si="0"/>
        <v>45688</v>
      </c>
      <c r="I5" s="47" t="str">
        <f t="shared" si="1"/>
        <v>Q1</v>
      </c>
      <c r="J5" s="37" t="b">
        <f ca="1">IF(A5="","",COUNTIF('Consolidated Income Statement_Y'!$C$7:$V$7,D5)&gt;0)</f>
        <v>0</v>
      </c>
      <c r="K5" s="38">
        <f t="shared" si="2"/>
        <v>1250</v>
      </c>
      <c r="L5" s="37" t="str">
        <f>IFERROR(VLOOKUP($A5,Account_Mapping!$A:$C,3,0),"")</f>
        <v>Sales &amp; Marketing</v>
      </c>
      <c r="M5" s="37" t="str">
        <f>IFERROR(VLOOKUP($A5,Account_Mapping!$A:$C,4,0),"")</f>
        <v/>
      </c>
    </row>
    <row r="6" spans="1:13" x14ac:dyDescent="0.2">
      <c r="A6" s="43">
        <v>7010</v>
      </c>
      <c r="B6" s="43" t="s">
        <v>112</v>
      </c>
      <c r="C6" s="43"/>
      <c r="D6" s="43"/>
      <c r="E6" s="45">
        <v>45688</v>
      </c>
      <c r="F6" s="46">
        <v>2000</v>
      </c>
      <c r="G6" s="46">
        <v>0</v>
      </c>
      <c r="H6" s="47">
        <f t="shared" si="0"/>
        <v>45688</v>
      </c>
      <c r="I6" s="47" t="str">
        <f t="shared" si="1"/>
        <v>Q1</v>
      </c>
      <c r="J6" s="37" t="b">
        <f ca="1">IF(A6="","",COUNTIF('Consolidated Income Statement_Y'!$C$7:$V$7,D6)&gt;0)</f>
        <v>0</v>
      </c>
      <c r="K6" s="38">
        <f t="shared" si="2"/>
        <v>2000</v>
      </c>
      <c r="L6" s="37" t="str">
        <f>IFERROR(VLOOKUP($A6,Account_Mapping!$A:$C,3,0),"")</f>
        <v>Sales &amp; Marketing</v>
      </c>
      <c r="M6" s="37" t="str">
        <f>IFERROR(VLOOKUP($A6,Account_Mapping!$A:$C,4,0),"")</f>
        <v/>
      </c>
    </row>
    <row r="7" spans="1:13" x14ac:dyDescent="0.2">
      <c r="A7" s="43">
        <v>7020</v>
      </c>
      <c r="B7" s="43" t="s">
        <v>113</v>
      </c>
      <c r="C7" s="43"/>
      <c r="D7" s="43"/>
      <c r="E7" s="45">
        <v>45688</v>
      </c>
      <c r="F7" s="46">
        <v>525</v>
      </c>
      <c r="G7" s="46">
        <v>0</v>
      </c>
      <c r="H7" s="47">
        <f t="shared" si="0"/>
        <v>45688</v>
      </c>
      <c r="I7" s="47" t="str">
        <f t="shared" si="1"/>
        <v>Q1</v>
      </c>
      <c r="J7" s="37" t="b">
        <f ca="1">IF(A7="","",COUNTIF('Consolidated Income Statement_Y'!$C$7:$V$7,D7)&gt;0)</f>
        <v>0</v>
      </c>
      <c r="K7" s="38">
        <f t="shared" si="2"/>
        <v>525</v>
      </c>
      <c r="L7" s="37" t="str">
        <f>IFERROR(VLOOKUP($A7,Account_Mapping!$A:$C,3,0),"")</f>
        <v>Sales &amp; Marketing</v>
      </c>
      <c r="M7" s="37" t="str">
        <f>IFERROR(VLOOKUP($A7,Account_Mapping!$A:$C,4,0),"")</f>
        <v/>
      </c>
    </row>
    <row r="8" spans="1:13" x14ac:dyDescent="0.2">
      <c r="A8" s="43">
        <v>7030</v>
      </c>
      <c r="B8" s="43" t="s">
        <v>114</v>
      </c>
      <c r="C8" s="43"/>
      <c r="D8" s="43"/>
      <c r="E8" s="45">
        <v>45688</v>
      </c>
      <c r="F8" s="46">
        <v>0</v>
      </c>
      <c r="G8" s="46">
        <v>0</v>
      </c>
      <c r="H8" s="47">
        <f t="shared" si="0"/>
        <v>45688</v>
      </c>
      <c r="I8" s="47" t="str">
        <f t="shared" si="1"/>
        <v>Q1</v>
      </c>
      <c r="J8" s="37" t="b">
        <f ca="1">IF(A8="","",COUNTIF('Consolidated Income Statement_Y'!$C$7:$V$7,D8)&gt;0)</f>
        <v>0</v>
      </c>
      <c r="K8" s="38">
        <f t="shared" si="2"/>
        <v>0</v>
      </c>
      <c r="L8" s="37" t="str">
        <f>IFERROR(VLOOKUP($A8,Account_Mapping!$A:$C,3,0),"")</f>
        <v>Sales &amp; Marketing</v>
      </c>
      <c r="M8" s="37" t="str">
        <f>IFERROR(VLOOKUP($A8,Account_Mapping!$A:$C,4,0),"")</f>
        <v/>
      </c>
    </row>
    <row r="9" spans="1:13" x14ac:dyDescent="0.2">
      <c r="A9" s="43">
        <v>7040</v>
      </c>
      <c r="B9" s="43" t="s">
        <v>115</v>
      </c>
      <c r="C9" s="43"/>
      <c r="D9" s="43"/>
      <c r="E9" s="45">
        <v>45688</v>
      </c>
      <c r="F9" s="46">
        <v>5500</v>
      </c>
      <c r="G9" s="46">
        <v>0</v>
      </c>
      <c r="H9" s="47">
        <f t="shared" si="0"/>
        <v>45688</v>
      </c>
      <c r="I9" s="47" t="str">
        <f t="shared" si="1"/>
        <v>Q1</v>
      </c>
      <c r="J9" s="37" t="b">
        <f ca="1">IF(A9="","",COUNTIF('Consolidated Income Statement_Y'!$C$7:$V$7,D9)&gt;0)</f>
        <v>0</v>
      </c>
      <c r="K9" s="38">
        <f t="shared" si="2"/>
        <v>5500</v>
      </c>
      <c r="L9" s="37" t="str">
        <f>IFERROR(VLOOKUP($A9,Account_Mapping!$A:$C,3,0),"")</f>
        <v>Sales &amp; Marketing</v>
      </c>
      <c r="M9" s="37" t="str">
        <f>IFERROR(VLOOKUP($A9,Account_Mapping!$A:$C,4,0),"")</f>
        <v/>
      </c>
    </row>
    <row r="10" spans="1:13" x14ac:dyDescent="0.2">
      <c r="A10" s="43">
        <v>8000</v>
      </c>
      <c r="B10" s="43" t="s">
        <v>116</v>
      </c>
      <c r="C10" s="43"/>
      <c r="D10" s="43"/>
      <c r="E10" s="45">
        <v>45688</v>
      </c>
      <c r="F10" s="46">
        <v>45000</v>
      </c>
      <c r="G10" s="46">
        <v>0</v>
      </c>
      <c r="H10" s="47">
        <f t="shared" si="0"/>
        <v>45688</v>
      </c>
      <c r="I10" s="47" t="str">
        <f t="shared" si="1"/>
        <v>Q1</v>
      </c>
      <c r="J10" s="37" t="b">
        <f ca="1">IF(A10="","",COUNTIF('Consolidated Income Statement_Y'!$C$7:$V$7,D10)&gt;0)</f>
        <v>0</v>
      </c>
      <c r="K10" s="38">
        <f t="shared" si="2"/>
        <v>45000</v>
      </c>
      <c r="L10" s="37" t="str">
        <f>IFERROR(VLOOKUP($A10,Account_Mapping!$A:$C,3,0),"")</f>
        <v>General &amp; Administrative</v>
      </c>
      <c r="M10" s="37" t="str">
        <f>IFERROR(VLOOKUP($A10,Account_Mapping!$A:$C,4,0),"")</f>
        <v/>
      </c>
    </row>
    <row r="11" spans="1:13" x14ac:dyDescent="0.2">
      <c r="A11" s="43">
        <v>8010</v>
      </c>
      <c r="B11" s="43" t="s">
        <v>117</v>
      </c>
      <c r="C11" s="43"/>
      <c r="D11" s="43"/>
      <c r="E11" s="45">
        <v>45688</v>
      </c>
      <c r="F11" s="46">
        <v>4500</v>
      </c>
      <c r="G11" s="46">
        <v>0</v>
      </c>
      <c r="H11" s="47">
        <f t="shared" si="0"/>
        <v>45688</v>
      </c>
      <c r="I11" s="47" t="str">
        <f t="shared" si="1"/>
        <v>Q1</v>
      </c>
      <c r="J11" s="37" t="b">
        <f ca="1">IF(A11="","",COUNTIF('Consolidated Income Statement_Y'!$C$7:$V$7,D11)&gt;0)</f>
        <v>0</v>
      </c>
      <c r="K11" s="38">
        <f t="shared" si="2"/>
        <v>4500</v>
      </c>
      <c r="L11" s="37" t="str">
        <f>IFERROR(VLOOKUP($A11,Account_Mapping!$A:$C,3,0),"")</f>
        <v>General &amp; Administrative</v>
      </c>
      <c r="M11" s="37" t="str">
        <f>IFERROR(VLOOKUP($A11,Account_Mapping!$A:$C,4,0),"")</f>
        <v/>
      </c>
    </row>
    <row r="12" spans="1:13" x14ac:dyDescent="0.2">
      <c r="A12" s="43">
        <v>8020</v>
      </c>
      <c r="B12" s="43" t="s">
        <v>118</v>
      </c>
      <c r="C12" s="43"/>
      <c r="D12" s="43"/>
      <c r="E12" s="45">
        <v>45688</v>
      </c>
      <c r="F12" s="46">
        <v>3250</v>
      </c>
      <c r="G12" s="46">
        <v>0</v>
      </c>
      <c r="H12" s="47">
        <f t="shared" si="0"/>
        <v>45688</v>
      </c>
      <c r="I12" s="47" t="str">
        <f t="shared" si="1"/>
        <v>Q1</v>
      </c>
      <c r="J12" s="37" t="b">
        <f ca="1">IF(A12="","",COUNTIF('Consolidated Income Statement_Y'!$C$7:$V$7,D12)&gt;0)</f>
        <v>0</v>
      </c>
      <c r="K12" s="38">
        <f t="shared" si="2"/>
        <v>3250</v>
      </c>
      <c r="L12" s="37" t="str">
        <f>IFERROR(VLOOKUP($A12,Account_Mapping!$A:$C,3,0),"")</f>
        <v>General &amp; Administrative</v>
      </c>
      <c r="M12" s="37" t="str">
        <f>IFERROR(VLOOKUP($A12,Account_Mapping!$A:$C,4,0),"")</f>
        <v/>
      </c>
    </row>
    <row r="13" spans="1:13" x14ac:dyDescent="0.2">
      <c r="A13" s="43">
        <v>8030</v>
      </c>
      <c r="B13" s="43" t="s">
        <v>119</v>
      </c>
      <c r="C13" s="43"/>
      <c r="D13" s="43"/>
      <c r="E13" s="45">
        <v>45688</v>
      </c>
      <c r="F13" s="46">
        <v>2750</v>
      </c>
      <c r="G13" s="46">
        <v>0</v>
      </c>
      <c r="H13" s="47">
        <f t="shared" si="0"/>
        <v>45688</v>
      </c>
      <c r="I13" s="47" t="str">
        <f t="shared" si="1"/>
        <v>Q1</v>
      </c>
      <c r="J13" s="37" t="b">
        <f ca="1">IF(A13="","",COUNTIF('Consolidated Income Statement_Y'!$C$7:$V$7,D13)&gt;0)</f>
        <v>0</v>
      </c>
      <c r="K13" s="38">
        <f t="shared" si="2"/>
        <v>2750</v>
      </c>
      <c r="L13" s="37" t="str">
        <f>IFERROR(VLOOKUP($A13,Account_Mapping!$A:$C,3,0),"")</f>
        <v>General &amp; Administrative</v>
      </c>
      <c r="M13" s="37" t="str">
        <f>IFERROR(VLOOKUP($A13,Account_Mapping!$A:$C,4,0),"")</f>
        <v/>
      </c>
    </row>
    <row r="14" spans="1:13" x14ac:dyDescent="0.2">
      <c r="A14" s="43">
        <v>8040</v>
      </c>
      <c r="B14" s="43" t="s">
        <v>120</v>
      </c>
      <c r="C14" s="43"/>
      <c r="D14" s="43"/>
      <c r="E14" s="45">
        <v>45672</v>
      </c>
      <c r="F14" s="46">
        <v>3150</v>
      </c>
      <c r="G14" s="46">
        <v>0</v>
      </c>
      <c r="H14" s="47">
        <f t="shared" si="0"/>
        <v>45688</v>
      </c>
      <c r="I14" s="47" t="str">
        <f t="shared" si="1"/>
        <v>Q1</v>
      </c>
      <c r="J14" s="37" t="b">
        <f ca="1">IF(A14="","",COUNTIF('Consolidated Income Statement_Y'!$C$7:$V$7,D14)&gt;0)</f>
        <v>0</v>
      </c>
      <c r="K14" s="38">
        <f t="shared" si="2"/>
        <v>3150</v>
      </c>
      <c r="L14" s="37" t="str">
        <f>IFERROR(VLOOKUP($A14,Account_Mapping!$A:$C,3,0),"")</f>
        <v>General &amp; Administrative</v>
      </c>
      <c r="M14" s="37" t="str">
        <f>IFERROR(VLOOKUP($A14,Account_Mapping!$A:$C,4,0),"")</f>
        <v/>
      </c>
    </row>
    <row r="15" spans="1:13" x14ac:dyDescent="0.2">
      <c r="A15" s="43">
        <v>8050</v>
      </c>
      <c r="B15" s="43" t="s">
        <v>121</v>
      </c>
      <c r="C15" s="43"/>
      <c r="D15" s="43"/>
      <c r="E15" s="45">
        <v>45672</v>
      </c>
      <c r="F15" s="46">
        <v>3350</v>
      </c>
      <c r="G15" s="46">
        <v>0</v>
      </c>
      <c r="H15" s="47">
        <f t="shared" si="0"/>
        <v>45688</v>
      </c>
      <c r="I15" s="47" t="str">
        <f t="shared" si="1"/>
        <v>Q1</v>
      </c>
      <c r="J15" s="37" t="b">
        <f ca="1">IF(A15="","",COUNTIF('Consolidated Income Statement_Y'!$C$7:$V$7,D15)&gt;0)</f>
        <v>0</v>
      </c>
      <c r="K15" s="38">
        <f t="shared" si="2"/>
        <v>3350</v>
      </c>
      <c r="L15" s="37" t="str">
        <f>IFERROR(VLOOKUP($A15,Account_Mapping!$A:$C,3,0),"")</f>
        <v>General &amp; Administrative</v>
      </c>
      <c r="M15" s="37" t="str">
        <f>IFERROR(VLOOKUP($A15,Account_Mapping!$A:$C,4,0),"")</f>
        <v/>
      </c>
    </row>
    <row r="16" spans="1:13" x14ac:dyDescent="0.2">
      <c r="A16" s="43">
        <v>8060</v>
      </c>
      <c r="B16" s="43" t="s">
        <v>122</v>
      </c>
      <c r="C16" s="43"/>
      <c r="D16" s="43"/>
      <c r="E16" s="45">
        <v>45672</v>
      </c>
      <c r="F16" s="46">
        <v>3450</v>
      </c>
      <c r="G16" s="46">
        <v>0</v>
      </c>
      <c r="H16" s="47">
        <f t="shared" si="0"/>
        <v>45688</v>
      </c>
      <c r="I16" s="47" t="str">
        <f t="shared" si="1"/>
        <v>Q1</v>
      </c>
      <c r="J16" s="37" t="b">
        <f ca="1">IF(A16="","",COUNTIF('Consolidated Income Statement_Y'!$C$7:$V$7,D16)&gt;0)</f>
        <v>0</v>
      </c>
      <c r="K16" s="38">
        <f t="shared" si="2"/>
        <v>3450</v>
      </c>
      <c r="L16" s="37" t="str">
        <f>IFERROR(VLOOKUP($A16,Account_Mapping!$A:$C,3,0),"")</f>
        <v>General &amp; Administrative</v>
      </c>
      <c r="M16" s="37" t="str">
        <f>IFERROR(VLOOKUP($A16,Account_Mapping!$A:$C,4,0),"")</f>
        <v/>
      </c>
    </row>
    <row r="17" spans="1:13" x14ac:dyDescent="0.2">
      <c r="A17" s="43">
        <v>8060</v>
      </c>
      <c r="B17" s="43" t="s">
        <v>122</v>
      </c>
      <c r="C17" s="43"/>
      <c r="D17" s="43"/>
      <c r="E17" s="45">
        <v>45672</v>
      </c>
      <c r="F17" s="46">
        <v>3450</v>
      </c>
      <c r="G17" s="46">
        <v>0</v>
      </c>
      <c r="H17" s="47">
        <f t="shared" si="0"/>
        <v>45688</v>
      </c>
      <c r="I17" s="47" t="str">
        <f t="shared" si="1"/>
        <v>Q1</v>
      </c>
      <c r="J17" s="37" t="b">
        <f ca="1">IF(A17="","",COUNTIF('Consolidated Income Statement_Y'!$C$7:$V$7,D17)&gt;0)</f>
        <v>0</v>
      </c>
      <c r="K17" s="38">
        <f t="shared" si="2"/>
        <v>3450</v>
      </c>
      <c r="L17" s="37" t="str">
        <f>IFERROR(VLOOKUP($A17,Account_Mapping!$A:$C,3,0),"")</f>
        <v>General &amp; Administrative</v>
      </c>
      <c r="M17" s="37" t="str">
        <f>IFERROR(VLOOKUP($A17,Account_Mapping!$A:$C,4,0),"")</f>
        <v/>
      </c>
    </row>
    <row r="18" spans="1:13" x14ac:dyDescent="0.2">
      <c r="A18" s="43">
        <v>8070</v>
      </c>
      <c r="B18" s="43" t="s">
        <v>123</v>
      </c>
      <c r="C18" s="43"/>
      <c r="D18" s="43"/>
      <c r="E18" s="45">
        <v>45672</v>
      </c>
      <c r="F18" s="46">
        <v>3950</v>
      </c>
      <c r="G18" s="46">
        <v>0</v>
      </c>
      <c r="H18" s="47">
        <f t="shared" si="0"/>
        <v>45688</v>
      </c>
      <c r="I18" s="47" t="str">
        <f t="shared" si="1"/>
        <v>Q1</v>
      </c>
      <c r="J18" s="37" t="b">
        <f ca="1">IF(A18="","",COUNTIF('Consolidated Income Statement_Y'!$C$7:$V$7,D18)&gt;0)</f>
        <v>0</v>
      </c>
      <c r="K18" s="38">
        <f t="shared" si="2"/>
        <v>3950</v>
      </c>
      <c r="L18" s="37" t="str">
        <f>IFERROR(VLOOKUP($A18,Account_Mapping!$A:$C,3,0),"")</f>
        <v>General &amp; Administrative</v>
      </c>
      <c r="M18" s="37" t="str">
        <f>IFERROR(VLOOKUP($A18,Account_Mapping!$A:$C,4,0),"")</f>
        <v/>
      </c>
    </row>
    <row r="19" spans="1:13" x14ac:dyDescent="0.2">
      <c r="A19" s="43">
        <v>8080</v>
      </c>
      <c r="B19" s="43" t="s">
        <v>124</v>
      </c>
      <c r="C19" s="43"/>
      <c r="D19" s="43"/>
      <c r="E19" s="45">
        <v>45672</v>
      </c>
      <c r="F19" s="46">
        <v>6950</v>
      </c>
      <c r="G19" s="46">
        <v>0</v>
      </c>
      <c r="H19" s="47">
        <f t="shared" si="0"/>
        <v>45688</v>
      </c>
      <c r="I19" s="47" t="str">
        <f t="shared" si="1"/>
        <v>Q1</v>
      </c>
      <c r="J19" s="37" t="b">
        <f ca="1">IF(A19="","",COUNTIF('Consolidated Income Statement_Y'!$C$7:$V$7,D19)&gt;0)</f>
        <v>0</v>
      </c>
      <c r="K19" s="38">
        <f t="shared" si="2"/>
        <v>6950</v>
      </c>
      <c r="L19" s="37" t="str">
        <f>IFERROR(VLOOKUP($A19,Account_Mapping!$A:$C,3,0),"")</f>
        <v>General &amp; Administrative</v>
      </c>
      <c r="M19" s="37" t="str">
        <f>IFERROR(VLOOKUP($A19,Account_Mapping!$A:$C,4,0),"")</f>
        <v/>
      </c>
    </row>
    <row r="20" spans="1:13" x14ac:dyDescent="0.2">
      <c r="A20" s="43">
        <v>8090</v>
      </c>
      <c r="B20" s="43" t="s">
        <v>125</v>
      </c>
      <c r="C20" s="43"/>
      <c r="D20" s="43"/>
      <c r="E20" s="45">
        <v>45672</v>
      </c>
      <c r="F20" s="46">
        <v>7950</v>
      </c>
      <c r="G20" s="46">
        <v>0</v>
      </c>
      <c r="H20" s="47">
        <f t="shared" si="0"/>
        <v>45688</v>
      </c>
      <c r="I20" s="47" t="str">
        <f t="shared" si="1"/>
        <v>Q1</v>
      </c>
      <c r="J20" s="37" t="b">
        <f ca="1">IF(A20="","",COUNTIF('Consolidated Income Statement_Y'!$C$7:$V$7,D20)&gt;0)</f>
        <v>0</v>
      </c>
      <c r="K20" s="38">
        <f t="shared" si="2"/>
        <v>7950</v>
      </c>
      <c r="L20" s="37" t="str">
        <f>IFERROR(VLOOKUP($A20,Account_Mapping!$A:$C,3,0),"")</f>
        <v>General &amp; Administrative</v>
      </c>
      <c r="M20" s="37" t="str">
        <f>IFERROR(VLOOKUP($A20,Account_Mapping!$A:$C,4,0),"")</f>
        <v/>
      </c>
    </row>
    <row r="21" spans="1:13" x14ac:dyDescent="0.2">
      <c r="A21" s="43">
        <v>9000</v>
      </c>
      <c r="B21" s="43" t="s">
        <v>126</v>
      </c>
      <c r="C21" s="43"/>
      <c r="D21" s="43"/>
      <c r="E21" s="45">
        <v>45672</v>
      </c>
      <c r="F21" s="46">
        <v>1400</v>
      </c>
      <c r="G21" s="46">
        <v>0</v>
      </c>
      <c r="H21" s="47">
        <f t="shared" si="0"/>
        <v>45688</v>
      </c>
      <c r="I21" s="47" t="str">
        <f t="shared" si="1"/>
        <v>Q1</v>
      </c>
      <c r="J21" s="37" t="b">
        <f ca="1">IF(A21="","",COUNTIF('Consolidated Income Statement_Y'!$C$7:$V$7,D21)&gt;0)</f>
        <v>0</v>
      </c>
      <c r="K21" s="38">
        <f t="shared" si="2"/>
        <v>1400</v>
      </c>
      <c r="L21" s="37" t="str">
        <f>IFERROR(VLOOKUP($A21,Account_Mapping!$A:$C,3,0),"")</f>
        <v>Other Expenses, net</v>
      </c>
      <c r="M21" s="37" t="str">
        <f>IFERROR(VLOOKUP($A21,Account_Mapping!$A:$C,4,0),"")</f>
        <v/>
      </c>
    </row>
    <row r="22" spans="1:13" x14ac:dyDescent="0.2">
      <c r="A22" s="43">
        <v>9010</v>
      </c>
      <c r="B22" s="43" t="s">
        <v>127</v>
      </c>
      <c r="C22" s="43"/>
      <c r="D22" s="43"/>
      <c r="E22" s="45">
        <v>45672</v>
      </c>
      <c r="F22" s="46">
        <v>0</v>
      </c>
      <c r="G22" s="46">
        <v>5630</v>
      </c>
      <c r="H22" s="47">
        <f t="shared" si="0"/>
        <v>45688</v>
      </c>
      <c r="I22" s="47" t="str">
        <f t="shared" si="1"/>
        <v>Q1</v>
      </c>
      <c r="J22" s="37" t="b">
        <f ca="1">IF(A22="","",COUNTIF('Consolidated Income Statement_Y'!$C$7:$V$7,D22)&gt;0)</f>
        <v>0</v>
      </c>
      <c r="K22" s="38">
        <f t="shared" si="2"/>
        <v>-5630</v>
      </c>
      <c r="L22" s="37" t="str">
        <f>IFERROR(VLOOKUP($A22,Account_Mapping!$A:$C,3,0),"")</f>
        <v>Other Expenses, net</v>
      </c>
      <c r="M22" s="37" t="str">
        <f>IFERROR(VLOOKUP($A22,Account_Mapping!$A:$C,4,0),"")</f>
        <v/>
      </c>
    </row>
    <row r="23" spans="1:13" x14ac:dyDescent="0.2">
      <c r="A23" s="43">
        <v>9900</v>
      </c>
      <c r="B23" s="43" t="s">
        <v>128</v>
      </c>
      <c r="C23" s="43"/>
      <c r="D23" s="43"/>
      <c r="E23" s="45">
        <v>45672</v>
      </c>
      <c r="F23" s="46">
        <v>560</v>
      </c>
      <c r="G23" s="46">
        <v>0</v>
      </c>
      <c r="H23" s="47">
        <f t="shared" si="0"/>
        <v>45688</v>
      </c>
      <c r="I23" s="47" t="str">
        <f t="shared" si="1"/>
        <v>Q1</v>
      </c>
      <c r="J23" s="37" t="b">
        <f ca="1">IF(A23="","",COUNTIF('Consolidated Income Statement_Y'!$C$7:$V$7,D23)&gt;0)</f>
        <v>0</v>
      </c>
      <c r="K23" s="38">
        <f t="shared" si="2"/>
        <v>560</v>
      </c>
      <c r="L23" s="37" t="str">
        <f>IFERROR(VLOOKUP($A23,Account_Mapping!$A:$C,3,0),"")</f>
        <v>Provision for Income Taxes</v>
      </c>
      <c r="M23" s="37" t="str">
        <f>IFERROR(VLOOKUP($A23,Account_Mapping!$A:$C,4,0),"")</f>
        <v/>
      </c>
    </row>
    <row r="24" spans="1:13" x14ac:dyDescent="0.2">
      <c r="A24" s="43">
        <v>5000</v>
      </c>
      <c r="B24" s="43" t="s">
        <v>25</v>
      </c>
      <c r="C24" s="43"/>
      <c r="D24" s="43"/>
      <c r="E24" s="45">
        <v>45703</v>
      </c>
      <c r="F24" s="46">
        <v>0</v>
      </c>
      <c r="G24" s="46">
        <v>97500</v>
      </c>
      <c r="H24" s="47">
        <f t="shared" si="0"/>
        <v>45716</v>
      </c>
      <c r="I24" s="47" t="str">
        <f t="shared" si="1"/>
        <v>Q1</v>
      </c>
      <c r="J24" s="37" t="b">
        <f ca="1">IF(A24="","",COUNTIF('Consolidated Income Statement_Y'!$C$7:$V$7,D24)&gt;0)</f>
        <v>0</v>
      </c>
      <c r="K24" s="38">
        <f t="shared" si="2"/>
        <v>-97500</v>
      </c>
      <c r="L24" s="37" t="str">
        <f>IFERROR(VLOOKUP($A24,Account_Mapping!$A:$C,3,0),"")</f>
        <v>Services Revenue</v>
      </c>
      <c r="M24" s="37" t="str">
        <f>IFERROR(VLOOKUP($A24,Account_Mapping!$A:$C,4,0),"")</f>
        <v/>
      </c>
    </row>
    <row r="25" spans="1:13" x14ac:dyDescent="0.2">
      <c r="A25" s="43">
        <v>5000</v>
      </c>
      <c r="B25" s="43" t="s">
        <v>25</v>
      </c>
      <c r="C25" s="43"/>
      <c r="D25" s="43"/>
      <c r="E25" s="45">
        <v>45716</v>
      </c>
      <c r="F25" s="46">
        <v>0</v>
      </c>
      <c r="G25" s="46">
        <v>3250</v>
      </c>
      <c r="H25" s="47">
        <f t="shared" si="0"/>
        <v>45716</v>
      </c>
      <c r="I25" s="47" t="str">
        <f t="shared" si="1"/>
        <v>Q1</v>
      </c>
      <c r="J25" s="37" t="b">
        <f ca="1">IF(A25="","",COUNTIF('Consolidated Income Statement_Y'!$C$7:$V$7,D25)&gt;0)</f>
        <v>0</v>
      </c>
      <c r="K25" s="38">
        <f t="shared" si="2"/>
        <v>-3250</v>
      </c>
      <c r="L25" s="37" t="str">
        <f>IFERROR(VLOOKUP($A25,Account_Mapping!$A:$C,3,0),"")</f>
        <v>Services Revenue</v>
      </c>
      <c r="M25" s="37" t="str">
        <f>IFERROR(VLOOKUP($A25,Account_Mapping!$A:$C,4,0),"")</f>
        <v/>
      </c>
    </row>
    <row r="26" spans="1:13" x14ac:dyDescent="0.2">
      <c r="A26" s="43">
        <v>6000</v>
      </c>
      <c r="B26" s="43" t="s">
        <v>108</v>
      </c>
      <c r="C26" s="43"/>
      <c r="D26" s="43"/>
      <c r="E26" s="45">
        <v>45703</v>
      </c>
      <c r="F26" s="46">
        <v>500</v>
      </c>
      <c r="G26" s="46">
        <v>0</v>
      </c>
      <c r="H26" s="47">
        <f t="shared" si="0"/>
        <v>45716</v>
      </c>
      <c r="I26" s="47" t="str">
        <f t="shared" si="1"/>
        <v>Q1</v>
      </c>
      <c r="J26" s="37" t="b">
        <f ca="1">IF(A26="","",COUNTIF('Consolidated Income Statement_Y'!$C$7:$V$7,D26)&gt;0)</f>
        <v>0</v>
      </c>
      <c r="K26" s="38">
        <f t="shared" si="2"/>
        <v>500</v>
      </c>
      <c r="L26" s="37" t="str">
        <f>IFERROR(VLOOKUP($A26,Account_Mapping!$A:$C,3,0),"")</f>
        <v>Services COR</v>
      </c>
      <c r="M26" s="37" t="str">
        <f>IFERROR(VLOOKUP($A26,Account_Mapping!$A:$C,4,0),"")</f>
        <v/>
      </c>
    </row>
    <row r="27" spans="1:13" x14ac:dyDescent="0.2">
      <c r="A27" s="43">
        <v>7000</v>
      </c>
      <c r="B27" s="43" t="s">
        <v>111</v>
      </c>
      <c r="C27" s="43"/>
      <c r="D27" s="43"/>
      <c r="E27" s="45">
        <v>45716</v>
      </c>
      <c r="F27" s="46">
        <v>1250</v>
      </c>
      <c r="G27" s="46">
        <v>0</v>
      </c>
      <c r="H27" s="47">
        <f t="shared" si="0"/>
        <v>45716</v>
      </c>
      <c r="I27" s="47" t="str">
        <f t="shared" si="1"/>
        <v>Q1</v>
      </c>
      <c r="J27" s="37" t="b">
        <f ca="1">IF(A27="","",COUNTIF('Consolidated Income Statement_Y'!$C$7:$V$7,D27)&gt;0)</f>
        <v>0</v>
      </c>
      <c r="K27" s="38">
        <f t="shared" si="2"/>
        <v>1250</v>
      </c>
      <c r="L27" s="37" t="str">
        <f>IFERROR(VLOOKUP($A27,Account_Mapping!$A:$C,3,0),"")</f>
        <v>Sales &amp; Marketing</v>
      </c>
      <c r="M27" s="37" t="str">
        <f>IFERROR(VLOOKUP($A27,Account_Mapping!$A:$C,4,0),"")</f>
        <v/>
      </c>
    </row>
    <row r="28" spans="1:13" x14ac:dyDescent="0.2">
      <c r="A28" s="43">
        <v>7010</v>
      </c>
      <c r="B28" s="43" t="s">
        <v>112</v>
      </c>
      <c r="C28" s="43"/>
      <c r="D28" s="43"/>
      <c r="E28" s="45">
        <v>45716</v>
      </c>
      <c r="F28" s="46">
        <v>2000</v>
      </c>
      <c r="G28" s="46">
        <v>0</v>
      </c>
      <c r="H28" s="47">
        <f t="shared" si="0"/>
        <v>45716</v>
      </c>
      <c r="I28" s="47" t="str">
        <f t="shared" si="1"/>
        <v>Q1</v>
      </c>
      <c r="J28" s="37" t="b">
        <f ca="1">IF(A28="","",COUNTIF('Consolidated Income Statement_Y'!$C$7:$V$7,D28)&gt;0)</f>
        <v>0</v>
      </c>
      <c r="K28" s="38">
        <f t="shared" si="2"/>
        <v>2000</v>
      </c>
      <c r="L28" s="37" t="str">
        <f>IFERROR(VLOOKUP($A28,Account_Mapping!$A:$C,3,0),"")</f>
        <v>Sales &amp; Marketing</v>
      </c>
      <c r="M28" s="37" t="str">
        <f>IFERROR(VLOOKUP($A28,Account_Mapping!$A:$C,4,0),"")</f>
        <v/>
      </c>
    </row>
    <row r="29" spans="1:13" x14ac:dyDescent="0.2">
      <c r="A29" s="43">
        <v>7020</v>
      </c>
      <c r="B29" s="43" t="s">
        <v>113</v>
      </c>
      <c r="C29" s="43"/>
      <c r="D29" s="43"/>
      <c r="E29" s="45">
        <v>45716</v>
      </c>
      <c r="F29" s="46">
        <v>525</v>
      </c>
      <c r="G29" s="46">
        <v>0</v>
      </c>
      <c r="H29" s="47">
        <f t="shared" si="0"/>
        <v>45716</v>
      </c>
      <c r="I29" s="47" t="str">
        <f t="shared" si="1"/>
        <v>Q1</v>
      </c>
      <c r="J29" s="37" t="b">
        <f ca="1">IF(A29="","",COUNTIF('Consolidated Income Statement_Y'!$C$7:$V$7,D29)&gt;0)</f>
        <v>0</v>
      </c>
      <c r="K29" s="38">
        <f t="shared" si="2"/>
        <v>525</v>
      </c>
      <c r="L29" s="37" t="str">
        <f>IFERROR(VLOOKUP($A29,Account_Mapping!$A:$C,3,0),"")</f>
        <v>Sales &amp; Marketing</v>
      </c>
      <c r="M29" s="37" t="str">
        <f>IFERROR(VLOOKUP($A29,Account_Mapping!$A:$C,4,0),"")</f>
        <v/>
      </c>
    </row>
    <row r="30" spans="1:13" x14ac:dyDescent="0.2">
      <c r="A30" s="43">
        <v>7030</v>
      </c>
      <c r="B30" s="43" t="s">
        <v>114</v>
      </c>
      <c r="C30" s="43"/>
      <c r="D30" s="43"/>
      <c r="E30" s="45">
        <v>45716</v>
      </c>
      <c r="F30" s="46">
        <v>0</v>
      </c>
      <c r="G30" s="46">
        <v>0</v>
      </c>
      <c r="H30" s="47">
        <f t="shared" si="0"/>
        <v>45716</v>
      </c>
      <c r="I30" s="47" t="str">
        <f t="shared" si="1"/>
        <v>Q1</v>
      </c>
      <c r="J30" s="37" t="b">
        <f ca="1">IF(A30="","",COUNTIF('Consolidated Income Statement_Y'!$C$7:$V$7,D30)&gt;0)</f>
        <v>0</v>
      </c>
      <c r="K30" s="38">
        <f t="shared" si="2"/>
        <v>0</v>
      </c>
      <c r="L30" s="37" t="str">
        <f>IFERROR(VLOOKUP($A30,Account_Mapping!$A:$C,3,0),"")</f>
        <v>Sales &amp; Marketing</v>
      </c>
      <c r="M30" s="37" t="str">
        <f>IFERROR(VLOOKUP($A30,Account_Mapping!$A:$C,4,0),"")</f>
        <v/>
      </c>
    </row>
    <row r="31" spans="1:13" x14ac:dyDescent="0.2">
      <c r="A31" s="43">
        <v>7040</v>
      </c>
      <c r="B31" s="43" t="s">
        <v>115</v>
      </c>
      <c r="C31" s="43"/>
      <c r="D31" s="43"/>
      <c r="E31" s="45">
        <v>45716</v>
      </c>
      <c r="F31" s="46">
        <v>5500</v>
      </c>
      <c r="G31" s="46">
        <v>0</v>
      </c>
      <c r="H31" s="47">
        <f t="shared" si="0"/>
        <v>45716</v>
      </c>
      <c r="I31" s="47" t="str">
        <f t="shared" si="1"/>
        <v>Q1</v>
      </c>
      <c r="J31" s="37" t="b">
        <f ca="1">IF(A31="","",COUNTIF('Consolidated Income Statement_Y'!$C$7:$V$7,D31)&gt;0)</f>
        <v>0</v>
      </c>
      <c r="K31" s="38">
        <f t="shared" si="2"/>
        <v>5500</v>
      </c>
      <c r="L31" s="37" t="str">
        <f>IFERROR(VLOOKUP($A31,Account_Mapping!$A:$C,3,0),"")</f>
        <v>Sales &amp; Marketing</v>
      </c>
      <c r="M31" s="37" t="str">
        <f>IFERROR(VLOOKUP($A31,Account_Mapping!$A:$C,4,0),"")</f>
        <v/>
      </c>
    </row>
    <row r="32" spans="1:13" x14ac:dyDescent="0.2">
      <c r="A32" s="43">
        <v>8000</v>
      </c>
      <c r="B32" s="43" t="s">
        <v>116</v>
      </c>
      <c r="C32" s="43"/>
      <c r="D32" s="43"/>
      <c r="E32" s="45">
        <v>45716</v>
      </c>
      <c r="F32" s="46">
        <v>45000</v>
      </c>
      <c r="G32" s="46">
        <v>0</v>
      </c>
      <c r="H32" s="47">
        <f t="shared" si="0"/>
        <v>45716</v>
      </c>
      <c r="I32" s="47" t="str">
        <f t="shared" si="1"/>
        <v>Q1</v>
      </c>
      <c r="J32" s="37" t="b">
        <f ca="1">IF(A32="","",COUNTIF('Consolidated Income Statement_Y'!$C$7:$V$7,D32)&gt;0)</f>
        <v>0</v>
      </c>
      <c r="K32" s="38">
        <f t="shared" si="2"/>
        <v>45000</v>
      </c>
      <c r="L32" s="37" t="str">
        <f>IFERROR(VLOOKUP($A32,Account_Mapping!$A:$C,3,0),"")</f>
        <v>General &amp; Administrative</v>
      </c>
      <c r="M32" s="37" t="str">
        <f>IFERROR(VLOOKUP($A32,Account_Mapping!$A:$C,4,0),"")</f>
        <v/>
      </c>
    </row>
    <row r="33" spans="1:13" x14ac:dyDescent="0.2">
      <c r="A33" s="43">
        <v>8010</v>
      </c>
      <c r="B33" s="43" t="s">
        <v>117</v>
      </c>
      <c r="C33" s="43"/>
      <c r="D33" s="43"/>
      <c r="E33" s="45">
        <v>45716</v>
      </c>
      <c r="F33" s="46">
        <v>4500</v>
      </c>
      <c r="G33" s="46">
        <v>0</v>
      </c>
      <c r="H33" s="47">
        <f t="shared" si="0"/>
        <v>45716</v>
      </c>
      <c r="I33" s="47" t="str">
        <f t="shared" si="1"/>
        <v>Q1</v>
      </c>
      <c r="J33" s="37" t="b">
        <f ca="1">IF(A33="","",COUNTIF('Consolidated Income Statement_Y'!$C$7:$V$7,D33)&gt;0)</f>
        <v>0</v>
      </c>
      <c r="K33" s="38">
        <f t="shared" si="2"/>
        <v>4500</v>
      </c>
      <c r="L33" s="37" t="str">
        <f>IFERROR(VLOOKUP($A33,Account_Mapping!$A:$C,3,0),"")</f>
        <v>General &amp; Administrative</v>
      </c>
      <c r="M33" s="37" t="str">
        <f>IFERROR(VLOOKUP($A33,Account_Mapping!$A:$C,4,0),"")</f>
        <v/>
      </c>
    </row>
    <row r="34" spans="1:13" x14ac:dyDescent="0.2">
      <c r="A34" s="43">
        <v>8020</v>
      </c>
      <c r="B34" s="43" t="s">
        <v>118</v>
      </c>
      <c r="C34" s="43"/>
      <c r="D34" s="43"/>
      <c r="E34" s="45">
        <v>45716</v>
      </c>
      <c r="F34" s="46">
        <v>3250</v>
      </c>
      <c r="G34" s="46">
        <v>0</v>
      </c>
      <c r="H34" s="47">
        <f t="shared" si="0"/>
        <v>45716</v>
      </c>
      <c r="I34" s="47" t="str">
        <f t="shared" si="1"/>
        <v>Q1</v>
      </c>
      <c r="J34" s="37" t="b">
        <f ca="1">IF(A34="","",COUNTIF('Consolidated Income Statement_Y'!$C$7:$V$7,D34)&gt;0)</f>
        <v>0</v>
      </c>
      <c r="K34" s="38">
        <f t="shared" si="2"/>
        <v>3250</v>
      </c>
      <c r="L34" s="37" t="str">
        <f>IFERROR(VLOOKUP($A34,Account_Mapping!$A:$C,3,0),"")</f>
        <v>General &amp; Administrative</v>
      </c>
      <c r="M34" s="37" t="str">
        <f>IFERROR(VLOOKUP($A34,Account_Mapping!$A:$C,4,0),"")</f>
        <v/>
      </c>
    </row>
    <row r="35" spans="1:13" x14ac:dyDescent="0.2">
      <c r="A35" s="43">
        <v>8030</v>
      </c>
      <c r="B35" s="43" t="s">
        <v>119</v>
      </c>
      <c r="C35" s="43"/>
      <c r="D35" s="43"/>
      <c r="E35" s="45">
        <v>45716</v>
      </c>
      <c r="F35" s="46">
        <v>2750</v>
      </c>
      <c r="G35" s="46">
        <v>0</v>
      </c>
      <c r="H35" s="47">
        <f t="shared" si="0"/>
        <v>45716</v>
      </c>
      <c r="I35" s="47" t="str">
        <f t="shared" si="1"/>
        <v>Q1</v>
      </c>
      <c r="J35" s="37" t="b">
        <f ca="1">IF(A35="","",COUNTIF('Consolidated Income Statement_Y'!$C$7:$V$7,D35)&gt;0)</f>
        <v>0</v>
      </c>
      <c r="K35" s="38">
        <f t="shared" si="2"/>
        <v>2750</v>
      </c>
      <c r="L35" s="37" t="str">
        <f>IFERROR(VLOOKUP($A35,Account_Mapping!$A:$C,3,0),"")</f>
        <v>General &amp; Administrative</v>
      </c>
      <c r="M35" s="37" t="str">
        <f>IFERROR(VLOOKUP($A35,Account_Mapping!$A:$C,4,0),"")</f>
        <v/>
      </c>
    </row>
    <row r="36" spans="1:13" x14ac:dyDescent="0.2">
      <c r="A36" s="43">
        <v>8040</v>
      </c>
      <c r="B36" s="43" t="s">
        <v>120</v>
      </c>
      <c r="C36" s="43"/>
      <c r="D36" s="43"/>
      <c r="E36" s="45">
        <v>45703</v>
      </c>
      <c r="F36" s="46">
        <v>3150</v>
      </c>
      <c r="G36" s="46">
        <v>0</v>
      </c>
      <c r="H36" s="47">
        <f t="shared" si="0"/>
        <v>45716</v>
      </c>
      <c r="I36" s="47" t="str">
        <f t="shared" si="1"/>
        <v>Q1</v>
      </c>
      <c r="J36" s="37" t="b">
        <f ca="1">IF(A36="","",COUNTIF('Consolidated Income Statement_Y'!$C$7:$V$7,D36)&gt;0)</f>
        <v>0</v>
      </c>
      <c r="K36" s="38">
        <f t="shared" si="2"/>
        <v>3150</v>
      </c>
      <c r="L36" s="37" t="str">
        <f>IFERROR(VLOOKUP($A36,Account_Mapping!$A:$C,3,0),"")</f>
        <v>General &amp; Administrative</v>
      </c>
      <c r="M36" s="37" t="str">
        <f>IFERROR(VLOOKUP($A36,Account_Mapping!$A:$C,4,0),"")</f>
        <v/>
      </c>
    </row>
    <row r="37" spans="1:13" x14ac:dyDescent="0.2">
      <c r="A37" s="43">
        <v>8050</v>
      </c>
      <c r="B37" s="43" t="s">
        <v>121</v>
      </c>
      <c r="C37" s="43"/>
      <c r="D37" s="43"/>
      <c r="E37" s="45">
        <v>45703</v>
      </c>
      <c r="F37" s="46">
        <v>3350</v>
      </c>
      <c r="G37" s="46">
        <v>0</v>
      </c>
      <c r="H37" s="47">
        <f t="shared" si="0"/>
        <v>45716</v>
      </c>
      <c r="I37" s="47" t="str">
        <f t="shared" si="1"/>
        <v>Q1</v>
      </c>
      <c r="J37" s="37" t="b">
        <f ca="1">IF(A37="","",COUNTIF('Consolidated Income Statement_Y'!$C$7:$V$7,D37)&gt;0)</f>
        <v>0</v>
      </c>
      <c r="K37" s="38">
        <f t="shared" si="2"/>
        <v>3350</v>
      </c>
      <c r="L37" s="37" t="str">
        <f>IFERROR(VLOOKUP($A37,Account_Mapping!$A:$C,3,0),"")</f>
        <v>General &amp; Administrative</v>
      </c>
      <c r="M37" s="37" t="str">
        <f>IFERROR(VLOOKUP($A37,Account_Mapping!$A:$C,4,0),"")</f>
        <v/>
      </c>
    </row>
    <row r="38" spans="1:13" x14ac:dyDescent="0.2">
      <c r="A38" s="43">
        <v>8060</v>
      </c>
      <c r="B38" s="43" t="s">
        <v>122</v>
      </c>
      <c r="C38" s="43"/>
      <c r="D38" s="43"/>
      <c r="E38" s="45">
        <v>45703</v>
      </c>
      <c r="F38" s="46">
        <v>3450</v>
      </c>
      <c r="G38" s="46">
        <v>0</v>
      </c>
      <c r="H38" s="47">
        <f t="shared" si="0"/>
        <v>45716</v>
      </c>
      <c r="I38" s="47" t="str">
        <f t="shared" si="1"/>
        <v>Q1</v>
      </c>
      <c r="J38" s="37" t="b">
        <f ca="1">IF(A38="","",COUNTIF('Consolidated Income Statement_Y'!$C$7:$V$7,D38)&gt;0)</f>
        <v>0</v>
      </c>
      <c r="K38" s="38">
        <f t="shared" si="2"/>
        <v>3450</v>
      </c>
      <c r="L38" s="37" t="str">
        <f>IFERROR(VLOOKUP($A38,Account_Mapping!$A:$C,3,0),"")</f>
        <v>General &amp; Administrative</v>
      </c>
      <c r="M38" s="37" t="str">
        <f>IFERROR(VLOOKUP($A38,Account_Mapping!$A:$C,4,0),"")</f>
        <v/>
      </c>
    </row>
    <row r="39" spans="1:13" x14ac:dyDescent="0.2">
      <c r="A39" s="43">
        <v>8060</v>
      </c>
      <c r="B39" s="43" t="s">
        <v>122</v>
      </c>
      <c r="C39" s="43"/>
      <c r="D39" s="43"/>
      <c r="E39" s="45">
        <v>45703</v>
      </c>
      <c r="F39" s="46">
        <v>3450</v>
      </c>
      <c r="G39" s="46">
        <v>0</v>
      </c>
      <c r="H39" s="47">
        <f t="shared" si="0"/>
        <v>45716</v>
      </c>
      <c r="I39" s="47" t="str">
        <f t="shared" si="1"/>
        <v>Q1</v>
      </c>
      <c r="J39" s="37" t="b">
        <f ca="1">IF(A39="","",COUNTIF('Consolidated Income Statement_Y'!$C$7:$V$7,D39)&gt;0)</f>
        <v>0</v>
      </c>
      <c r="K39" s="38">
        <f t="shared" si="2"/>
        <v>3450</v>
      </c>
      <c r="L39" s="37" t="str">
        <f>IFERROR(VLOOKUP($A39,Account_Mapping!$A:$C,3,0),"")</f>
        <v>General &amp; Administrative</v>
      </c>
      <c r="M39" s="37" t="str">
        <f>IFERROR(VLOOKUP($A39,Account_Mapping!$A:$C,4,0),"")</f>
        <v/>
      </c>
    </row>
    <row r="40" spans="1:13" x14ac:dyDescent="0.2">
      <c r="A40" s="43">
        <v>8070</v>
      </c>
      <c r="B40" s="43" t="s">
        <v>123</v>
      </c>
      <c r="C40" s="43"/>
      <c r="D40" s="43"/>
      <c r="E40" s="45">
        <v>45703</v>
      </c>
      <c r="F40" s="46">
        <v>3950</v>
      </c>
      <c r="G40" s="46">
        <v>0</v>
      </c>
      <c r="H40" s="47">
        <f t="shared" si="0"/>
        <v>45716</v>
      </c>
      <c r="I40" s="47" t="str">
        <f t="shared" si="1"/>
        <v>Q1</v>
      </c>
      <c r="J40" s="37" t="b">
        <f ca="1">IF(A40="","",COUNTIF('Consolidated Income Statement_Y'!$C$7:$V$7,D40)&gt;0)</f>
        <v>0</v>
      </c>
      <c r="K40" s="38">
        <f t="shared" si="2"/>
        <v>3950</v>
      </c>
      <c r="L40" s="37" t="str">
        <f>IFERROR(VLOOKUP($A40,Account_Mapping!$A:$C,3,0),"")</f>
        <v>General &amp; Administrative</v>
      </c>
      <c r="M40" s="37" t="str">
        <f>IFERROR(VLOOKUP($A40,Account_Mapping!$A:$C,4,0),"")</f>
        <v/>
      </c>
    </row>
    <row r="41" spans="1:13" x14ac:dyDescent="0.2">
      <c r="A41" s="43">
        <v>8080</v>
      </c>
      <c r="B41" s="43" t="s">
        <v>124</v>
      </c>
      <c r="C41" s="43"/>
      <c r="D41" s="43"/>
      <c r="E41" s="45">
        <v>45703</v>
      </c>
      <c r="F41" s="46">
        <v>6950</v>
      </c>
      <c r="G41" s="46">
        <v>0</v>
      </c>
      <c r="H41" s="47">
        <f t="shared" si="0"/>
        <v>45716</v>
      </c>
      <c r="I41" s="47" t="str">
        <f t="shared" si="1"/>
        <v>Q1</v>
      </c>
      <c r="J41" s="37" t="b">
        <f ca="1">IF(A41="","",COUNTIF('Consolidated Income Statement_Y'!$C$7:$V$7,D41)&gt;0)</f>
        <v>0</v>
      </c>
      <c r="K41" s="38">
        <f t="shared" si="2"/>
        <v>6950</v>
      </c>
      <c r="L41" s="37" t="str">
        <f>IFERROR(VLOOKUP($A41,Account_Mapping!$A:$C,3,0),"")</f>
        <v>General &amp; Administrative</v>
      </c>
      <c r="M41" s="37" t="str">
        <f>IFERROR(VLOOKUP($A41,Account_Mapping!$A:$C,4,0),"")</f>
        <v/>
      </c>
    </row>
    <row r="42" spans="1:13" x14ac:dyDescent="0.2">
      <c r="A42" s="43">
        <v>8090</v>
      </c>
      <c r="B42" s="43" t="s">
        <v>125</v>
      </c>
      <c r="C42" s="43"/>
      <c r="D42" s="43"/>
      <c r="E42" s="45">
        <v>45703</v>
      </c>
      <c r="F42" s="46">
        <v>7950</v>
      </c>
      <c r="G42" s="46">
        <v>0</v>
      </c>
      <c r="H42" s="47">
        <f t="shared" si="0"/>
        <v>45716</v>
      </c>
      <c r="I42" s="47" t="str">
        <f t="shared" si="1"/>
        <v>Q1</v>
      </c>
      <c r="J42" s="37" t="b">
        <f ca="1">IF(A42="","",COUNTIF('Consolidated Income Statement_Y'!$C$7:$V$7,D42)&gt;0)</f>
        <v>0</v>
      </c>
      <c r="K42" s="38">
        <f t="shared" si="2"/>
        <v>7950</v>
      </c>
      <c r="L42" s="37" t="str">
        <f>IFERROR(VLOOKUP($A42,Account_Mapping!$A:$C,3,0),"")</f>
        <v>General &amp; Administrative</v>
      </c>
      <c r="M42" s="37" t="str">
        <f>IFERROR(VLOOKUP($A42,Account_Mapping!$A:$C,4,0),"")</f>
        <v/>
      </c>
    </row>
    <row r="43" spans="1:13" x14ac:dyDescent="0.2">
      <c r="A43" s="43">
        <v>8099</v>
      </c>
      <c r="B43" s="43" t="s">
        <v>129</v>
      </c>
      <c r="C43" s="43"/>
      <c r="D43" s="43" t="s">
        <v>131</v>
      </c>
      <c r="E43" s="45">
        <v>45716</v>
      </c>
      <c r="F43" s="46">
        <v>1000</v>
      </c>
      <c r="G43" s="46">
        <v>0</v>
      </c>
      <c r="H43" s="47">
        <f t="shared" si="0"/>
        <v>45716</v>
      </c>
      <c r="I43" s="47" t="str">
        <f t="shared" si="1"/>
        <v>Q1</v>
      </c>
      <c r="J43" s="37" t="b">
        <f ca="1">IF(A43="","",COUNTIF('Consolidated Income Statement_Y'!$C$7:$V$7,D43)&gt;0)</f>
        <v>1</v>
      </c>
      <c r="K43" s="38">
        <f t="shared" si="2"/>
        <v>1000</v>
      </c>
      <c r="L43" s="37" t="str">
        <f>IFERROR(VLOOKUP($A43,Account_Mapping!$A:$C,3,0),"")</f>
        <v>General &amp; Administrative</v>
      </c>
      <c r="M43" s="37" t="str">
        <f>IFERROR(VLOOKUP($A43,Account_Mapping!$A:$C,4,0),"")</f>
        <v/>
      </c>
    </row>
    <row r="44" spans="1:13" x14ac:dyDescent="0.2">
      <c r="A44" s="43">
        <v>9010</v>
      </c>
      <c r="B44" s="43" t="s">
        <v>127</v>
      </c>
      <c r="C44" s="43"/>
      <c r="D44" s="43"/>
      <c r="E44" s="45">
        <v>45703</v>
      </c>
      <c r="F44" s="46">
        <v>0</v>
      </c>
      <c r="G44" s="46">
        <v>5630</v>
      </c>
      <c r="H44" s="47">
        <f t="shared" si="0"/>
        <v>45716</v>
      </c>
      <c r="I44" s="47" t="str">
        <f t="shared" si="1"/>
        <v>Q1</v>
      </c>
      <c r="J44" s="37" t="b">
        <f ca="1">IF(A44="","",COUNTIF('Consolidated Income Statement_Y'!$C$7:$V$7,D44)&gt;0)</f>
        <v>0</v>
      </c>
      <c r="K44" s="38">
        <f t="shared" si="2"/>
        <v>-5630</v>
      </c>
      <c r="L44" s="37" t="str">
        <f>IFERROR(VLOOKUP($A44,Account_Mapping!$A:$C,3,0),"")</f>
        <v>Other Expenses, net</v>
      </c>
      <c r="M44" s="37" t="str">
        <f>IFERROR(VLOOKUP($A44,Account_Mapping!$A:$C,4,0),"")</f>
        <v/>
      </c>
    </row>
    <row r="45" spans="1:13" x14ac:dyDescent="0.2">
      <c r="A45" s="43">
        <v>9900</v>
      </c>
      <c r="B45" s="43" t="s">
        <v>128</v>
      </c>
      <c r="C45" s="43"/>
      <c r="D45" s="43"/>
      <c r="E45" s="45">
        <v>45703</v>
      </c>
      <c r="F45" s="46">
        <v>560</v>
      </c>
      <c r="G45" s="46">
        <v>0</v>
      </c>
      <c r="H45" s="47">
        <f t="shared" si="0"/>
        <v>45716</v>
      </c>
      <c r="I45" s="47" t="str">
        <f t="shared" si="1"/>
        <v>Q1</v>
      </c>
      <c r="J45" s="37" t="b">
        <f ca="1">IF(A45="","",COUNTIF('Consolidated Income Statement_Y'!$C$7:$V$7,D45)&gt;0)</f>
        <v>0</v>
      </c>
      <c r="K45" s="38">
        <f t="shared" si="2"/>
        <v>560</v>
      </c>
      <c r="L45" s="37" t="str">
        <f>IFERROR(VLOOKUP($A45,Account_Mapping!$A:$C,3,0),"")</f>
        <v>Provision for Income Taxes</v>
      </c>
      <c r="M45" s="37" t="str">
        <f>IFERROR(VLOOKUP($A45,Account_Mapping!$A:$C,4,0),"")</f>
        <v/>
      </c>
    </row>
    <row r="46" spans="1:13" x14ac:dyDescent="0.2">
      <c r="A46" s="43">
        <v>5000</v>
      </c>
      <c r="B46" s="43" t="s">
        <v>25</v>
      </c>
      <c r="C46" s="43"/>
      <c r="D46" s="43"/>
      <c r="E46" s="45">
        <v>45731</v>
      </c>
      <c r="F46" s="46">
        <v>0</v>
      </c>
      <c r="G46" s="46">
        <v>97500</v>
      </c>
      <c r="H46" s="47">
        <f t="shared" si="0"/>
        <v>45747</v>
      </c>
      <c r="I46" s="47" t="str">
        <f t="shared" si="1"/>
        <v>Q1</v>
      </c>
      <c r="J46" s="37" t="b">
        <f ca="1">IF(A46="","",COUNTIF('Consolidated Income Statement_Y'!$C$7:$V$7,D46)&gt;0)</f>
        <v>0</v>
      </c>
      <c r="K46" s="38">
        <f t="shared" si="2"/>
        <v>-97500</v>
      </c>
      <c r="L46" s="37" t="str">
        <f>IFERROR(VLOOKUP($A46,Account_Mapping!$A:$C,3,0),"")</f>
        <v>Services Revenue</v>
      </c>
      <c r="M46" s="37" t="str">
        <f>IFERROR(VLOOKUP($A46,Account_Mapping!$A:$C,4,0),"")</f>
        <v/>
      </c>
    </row>
    <row r="47" spans="1:13" x14ac:dyDescent="0.2">
      <c r="A47" s="43">
        <v>5000</v>
      </c>
      <c r="B47" s="43" t="s">
        <v>25</v>
      </c>
      <c r="C47" s="43"/>
      <c r="D47" s="43"/>
      <c r="E47" s="45">
        <v>45744</v>
      </c>
      <c r="F47" s="46">
        <v>0</v>
      </c>
      <c r="G47" s="46">
        <v>3250</v>
      </c>
      <c r="H47" s="47">
        <f t="shared" si="0"/>
        <v>45747</v>
      </c>
      <c r="I47" s="47" t="str">
        <f t="shared" si="1"/>
        <v>Q1</v>
      </c>
      <c r="J47" s="37" t="b">
        <f ca="1">IF(A47="","",COUNTIF('Consolidated Income Statement_Y'!$C$7:$V$7,D47)&gt;0)</f>
        <v>0</v>
      </c>
      <c r="K47" s="38">
        <f t="shared" si="2"/>
        <v>-3250</v>
      </c>
      <c r="L47" s="37" t="str">
        <f>IFERROR(VLOOKUP($A47,Account_Mapping!$A:$C,3,0),"")</f>
        <v>Services Revenue</v>
      </c>
      <c r="M47" s="37" t="str">
        <f>IFERROR(VLOOKUP($A47,Account_Mapping!$A:$C,4,0),"")</f>
        <v/>
      </c>
    </row>
    <row r="48" spans="1:13" x14ac:dyDescent="0.2">
      <c r="A48" s="43">
        <v>6000</v>
      </c>
      <c r="B48" s="43" t="s">
        <v>108</v>
      </c>
      <c r="C48" s="43"/>
      <c r="D48" s="43"/>
      <c r="E48" s="45">
        <v>45731</v>
      </c>
      <c r="F48" s="46">
        <v>500</v>
      </c>
      <c r="G48" s="46">
        <v>0</v>
      </c>
      <c r="H48" s="47">
        <f t="shared" si="0"/>
        <v>45747</v>
      </c>
      <c r="I48" s="47" t="str">
        <f t="shared" si="1"/>
        <v>Q1</v>
      </c>
      <c r="J48" s="37" t="b">
        <f ca="1">IF(A48="","",COUNTIF('Consolidated Income Statement_Y'!$C$7:$V$7,D48)&gt;0)</f>
        <v>0</v>
      </c>
      <c r="K48" s="38">
        <f t="shared" si="2"/>
        <v>500</v>
      </c>
      <c r="L48" s="37" t="str">
        <f>IFERROR(VLOOKUP($A48,Account_Mapping!$A:$C,3,0),"")</f>
        <v>Services COR</v>
      </c>
      <c r="M48" s="37" t="str">
        <f>IFERROR(VLOOKUP($A48,Account_Mapping!$A:$C,4,0),"")</f>
        <v/>
      </c>
    </row>
    <row r="49" spans="1:13" x14ac:dyDescent="0.2">
      <c r="A49" s="43">
        <v>7000</v>
      </c>
      <c r="B49" s="43" t="s">
        <v>111</v>
      </c>
      <c r="C49" s="43"/>
      <c r="D49" s="43"/>
      <c r="E49" s="45">
        <v>45744</v>
      </c>
      <c r="F49" s="46">
        <v>1250</v>
      </c>
      <c r="G49" s="46">
        <v>0</v>
      </c>
      <c r="H49" s="47">
        <f t="shared" si="0"/>
        <v>45747</v>
      </c>
      <c r="I49" s="47" t="str">
        <f t="shared" si="1"/>
        <v>Q1</v>
      </c>
      <c r="J49" s="37" t="b">
        <f ca="1">IF(A49="","",COUNTIF('Consolidated Income Statement_Y'!$C$7:$V$7,D49)&gt;0)</f>
        <v>0</v>
      </c>
      <c r="K49" s="38">
        <f t="shared" si="2"/>
        <v>1250</v>
      </c>
      <c r="L49" s="37" t="str">
        <f>IFERROR(VLOOKUP($A49,Account_Mapping!$A:$C,3,0),"")</f>
        <v>Sales &amp; Marketing</v>
      </c>
      <c r="M49" s="37" t="str">
        <f>IFERROR(VLOOKUP($A49,Account_Mapping!$A:$C,4,0),"")</f>
        <v/>
      </c>
    </row>
    <row r="50" spans="1:13" x14ac:dyDescent="0.2">
      <c r="A50" s="43">
        <v>7010</v>
      </c>
      <c r="B50" s="43" t="s">
        <v>112</v>
      </c>
      <c r="C50" s="43"/>
      <c r="D50" s="43"/>
      <c r="E50" s="45">
        <v>45744</v>
      </c>
      <c r="F50" s="46">
        <v>2000</v>
      </c>
      <c r="G50" s="46">
        <v>0</v>
      </c>
      <c r="H50" s="47">
        <f t="shared" si="0"/>
        <v>45747</v>
      </c>
      <c r="I50" s="47" t="str">
        <f t="shared" si="1"/>
        <v>Q1</v>
      </c>
      <c r="J50" s="37" t="b">
        <f ca="1">IF(A50="","",COUNTIF('Consolidated Income Statement_Y'!$C$7:$V$7,D50)&gt;0)</f>
        <v>0</v>
      </c>
      <c r="K50" s="38">
        <f t="shared" si="2"/>
        <v>2000</v>
      </c>
      <c r="L50" s="37" t="str">
        <f>IFERROR(VLOOKUP($A50,Account_Mapping!$A:$C,3,0),"")</f>
        <v>Sales &amp; Marketing</v>
      </c>
      <c r="M50" s="37" t="str">
        <f>IFERROR(VLOOKUP($A50,Account_Mapping!$A:$C,4,0),"")</f>
        <v/>
      </c>
    </row>
    <row r="51" spans="1:13" x14ac:dyDescent="0.2">
      <c r="A51" s="43">
        <v>7020</v>
      </c>
      <c r="B51" s="43" t="s">
        <v>113</v>
      </c>
      <c r="C51" s="43"/>
      <c r="D51" s="43"/>
      <c r="E51" s="45">
        <v>45744</v>
      </c>
      <c r="F51" s="46">
        <v>525</v>
      </c>
      <c r="G51" s="46">
        <v>0</v>
      </c>
      <c r="H51" s="47">
        <f t="shared" si="0"/>
        <v>45747</v>
      </c>
      <c r="I51" s="47" t="str">
        <f t="shared" si="1"/>
        <v>Q1</v>
      </c>
      <c r="J51" s="37" t="b">
        <f ca="1">IF(A51="","",COUNTIF('Consolidated Income Statement_Y'!$C$7:$V$7,D51)&gt;0)</f>
        <v>0</v>
      </c>
      <c r="K51" s="38">
        <f t="shared" si="2"/>
        <v>525</v>
      </c>
      <c r="L51" s="37" t="str">
        <f>IFERROR(VLOOKUP($A51,Account_Mapping!$A:$C,3,0),"")</f>
        <v>Sales &amp; Marketing</v>
      </c>
      <c r="M51" s="37" t="str">
        <f>IFERROR(VLOOKUP($A51,Account_Mapping!$A:$C,4,0),"")</f>
        <v/>
      </c>
    </row>
    <row r="52" spans="1:13" x14ac:dyDescent="0.2">
      <c r="A52" s="43">
        <v>7030</v>
      </c>
      <c r="B52" s="43" t="s">
        <v>114</v>
      </c>
      <c r="C52" s="43"/>
      <c r="D52" s="43"/>
      <c r="E52" s="45">
        <v>45744</v>
      </c>
      <c r="F52" s="46">
        <v>0</v>
      </c>
      <c r="G52" s="46">
        <v>0</v>
      </c>
      <c r="H52" s="47">
        <f t="shared" si="0"/>
        <v>45747</v>
      </c>
      <c r="I52" s="47" t="str">
        <f t="shared" si="1"/>
        <v>Q1</v>
      </c>
      <c r="J52" s="37" t="b">
        <f ca="1">IF(A52="","",COUNTIF('Consolidated Income Statement_Y'!$C$7:$V$7,D52)&gt;0)</f>
        <v>0</v>
      </c>
      <c r="K52" s="38">
        <f t="shared" si="2"/>
        <v>0</v>
      </c>
      <c r="L52" s="37" t="str">
        <f>IFERROR(VLOOKUP($A52,Account_Mapping!$A:$C,3,0),"")</f>
        <v>Sales &amp; Marketing</v>
      </c>
      <c r="M52" s="37" t="str">
        <f>IFERROR(VLOOKUP($A52,Account_Mapping!$A:$C,4,0),"")</f>
        <v/>
      </c>
    </row>
    <row r="53" spans="1:13" x14ac:dyDescent="0.2">
      <c r="A53" s="43">
        <v>7040</v>
      </c>
      <c r="B53" s="43" t="s">
        <v>115</v>
      </c>
      <c r="C53" s="43"/>
      <c r="D53" s="43"/>
      <c r="E53" s="45">
        <v>45744</v>
      </c>
      <c r="F53" s="46">
        <v>5500</v>
      </c>
      <c r="G53" s="46">
        <v>0</v>
      </c>
      <c r="H53" s="47">
        <f t="shared" si="0"/>
        <v>45747</v>
      </c>
      <c r="I53" s="47" t="str">
        <f t="shared" si="1"/>
        <v>Q1</v>
      </c>
      <c r="J53" s="37" t="b">
        <f ca="1">IF(A53="","",COUNTIF('Consolidated Income Statement_Y'!$C$7:$V$7,D53)&gt;0)</f>
        <v>0</v>
      </c>
      <c r="K53" s="38">
        <f t="shared" si="2"/>
        <v>5500</v>
      </c>
      <c r="L53" s="37" t="str">
        <f>IFERROR(VLOOKUP($A53,Account_Mapping!$A:$C,3,0),"")</f>
        <v>Sales &amp; Marketing</v>
      </c>
      <c r="M53" s="37" t="str">
        <f>IFERROR(VLOOKUP($A53,Account_Mapping!$A:$C,4,0),"")</f>
        <v/>
      </c>
    </row>
    <row r="54" spans="1:13" x14ac:dyDescent="0.2">
      <c r="A54" s="43">
        <v>8000</v>
      </c>
      <c r="B54" s="43" t="s">
        <v>116</v>
      </c>
      <c r="C54" s="43"/>
      <c r="D54" s="43"/>
      <c r="E54" s="45">
        <v>45744</v>
      </c>
      <c r="F54" s="46">
        <v>45000</v>
      </c>
      <c r="G54" s="46">
        <v>0</v>
      </c>
      <c r="H54" s="47">
        <f t="shared" si="0"/>
        <v>45747</v>
      </c>
      <c r="I54" s="47" t="str">
        <f t="shared" si="1"/>
        <v>Q1</v>
      </c>
      <c r="J54" s="37" t="b">
        <f ca="1">IF(A54="","",COUNTIF('Consolidated Income Statement_Y'!$C$7:$V$7,D54)&gt;0)</f>
        <v>0</v>
      </c>
      <c r="K54" s="38">
        <f t="shared" si="2"/>
        <v>45000</v>
      </c>
      <c r="L54" s="37" t="str">
        <f>IFERROR(VLOOKUP($A54,Account_Mapping!$A:$C,3,0),"")</f>
        <v>General &amp; Administrative</v>
      </c>
      <c r="M54" s="37" t="str">
        <f>IFERROR(VLOOKUP($A54,Account_Mapping!$A:$C,4,0),"")</f>
        <v/>
      </c>
    </row>
    <row r="55" spans="1:13" x14ac:dyDescent="0.2">
      <c r="A55" s="43">
        <v>8010</v>
      </c>
      <c r="B55" s="43" t="s">
        <v>117</v>
      </c>
      <c r="C55" s="43"/>
      <c r="D55" s="43"/>
      <c r="E55" s="45">
        <v>45744</v>
      </c>
      <c r="F55" s="46">
        <v>4500</v>
      </c>
      <c r="G55" s="46">
        <v>0</v>
      </c>
      <c r="H55" s="47">
        <f t="shared" si="0"/>
        <v>45747</v>
      </c>
      <c r="I55" s="47" t="str">
        <f t="shared" si="1"/>
        <v>Q1</v>
      </c>
      <c r="J55" s="37" t="b">
        <f ca="1">IF(A55="","",COUNTIF('Consolidated Income Statement_Y'!$C$7:$V$7,D55)&gt;0)</f>
        <v>0</v>
      </c>
      <c r="K55" s="38">
        <f t="shared" si="2"/>
        <v>4500</v>
      </c>
      <c r="L55" s="37" t="str">
        <f>IFERROR(VLOOKUP($A55,Account_Mapping!$A:$C,3,0),"")</f>
        <v>General &amp; Administrative</v>
      </c>
      <c r="M55" s="37" t="str">
        <f>IFERROR(VLOOKUP($A55,Account_Mapping!$A:$C,4,0),"")</f>
        <v/>
      </c>
    </row>
    <row r="56" spans="1:13" x14ac:dyDescent="0.2">
      <c r="A56" s="43">
        <v>8020</v>
      </c>
      <c r="B56" s="43" t="s">
        <v>118</v>
      </c>
      <c r="C56" s="43"/>
      <c r="D56" s="43"/>
      <c r="E56" s="45">
        <v>45744</v>
      </c>
      <c r="F56" s="46">
        <v>3250</v>
      </c>
      <c r="G56" s="46">
        <v>0</v>
      </c>
      <c r="H56" s="47">
        <f t="shared" si="0"/>
        <v>45747</v>
      </c>
      <c r="I56" s="47" t="str">
        <f t="shared" si="1"/>
        <v>Q1</v>
      </c>
      <c r="J56" s="37" t="b">
        <f ca="1">IF(A56="","",COUNTIF('Consolidated Income Statement_Y'!$C$7:$V$7,D56)&gt;0)</f>
        <v>0</v>
      </c>
      <c r="K56" s="38">
        <f t="shared" si="2"/>
        <v>3250</v>
      </c>
      <c r="L56" s="37" t="str">
        <f>IFERROR(VLOOKUP($A56,Account_Mapping!$A:$C,3,0),"")</f>
        <v>General &amp; Administrative</v>
      </c>
      <c r="M56" s="37" t="str">
        <f>IFERROR(VLOOKUP($A56,Account_Mapping!$A:$C,4,0),"")</f>
        <v/>
      </c>
    </row>
    <row r="57" spans="1:13" x14ac:dyDescent="0.2">
      <c r="A57" s="43">
        <v>8030</v>
      </c>
      <c r="B57" s="43" t="s">
        <v>119</v>
      </c>
      <c r="C57" s="43"/>
      <c r="D57" s="43"/>
      <c r="E57" s="45">
        <v>45744</v>
      </c>
      <c r="F57" s="46">
        <v>2750</v>
      </c>
      <c r="G57" s="46">
        <v>0</v>
      </c>
      <c r="H57" s="47">
        <f t="shared" si="0"/>
        <v>45747</v>
      </c>
      <c r="I57" s="47" t="str">
        <f t="shared" si="1"/>
        <v>Q1</v>
      </c>
      <c r="J57" s="37" t="b">
        <f ca="1">IF(A57="","",COUNTIF('Consolidated Income Statement_Y'!$C$7:$V$7,D57)&gt;0)</f>
        <v>0</v>
      </c>
      <c r="K57" s="38">
        <f t="shared" si="2"/>
        <v>2750</v>
      </c>
      <c r="L57" s="37" t="str">
        <f>IFERROR(VLOOKUP($A57,Account_Mapping!$A:$C,3,0),"")</f>
        <v>General &amp; Administrative</v>
      </c>
      <c r="M57" s="37" t="str">
        <f>IFERROR(VLOOKUP($A57,Account_Mapping!$A:$C,4,0),"")</f>
        <v/>
      </c>
    </row>
    <row r="58" spans="1:13" x14ac:dyDescent="0.2">
      <c r="A58" s="43">
        <v>8040</v>
      </c>
      <c r="B58" s="43" t="s">
        <v>120</v>
      </c>
      <c r="C58" s="43"/>
      <c r="D58" s="43"/>
      <c r="E58" s="45">
        <v>45731</v>
      </c>
      <c r="F58" s="46">
        <v>3150</v>
      </c>
      <c r="G58" s="46">
        <v>0</v>
      </c>
      <c r="H58" s="47">
        <f t="shared" si="0"/>
        <v>45747</v>
      </c>
      <c r="I58" s="47" t="str">
        <f t="shared" si="1"/>
        <v>Q1</v>
      </c>
      <c r="J58" s="37" t="b">
        <f ca="1">IF(A58="","",COUNTIF('Consolidated Income Statement_Y'!$C$7:$V$7,D58)&gt;0)</f>
        <v>0</v>
      </c>
      <c r="K58" s="38">
        <f t="shared" si="2"/>
        <v>3150</v>
      </c>
      <c r="L58" s="37" t="str">
        <f>IFERROR(VLOOKUP($A58,Account_Mapping!$A:$C,3,0),"")</f>
        <v>General &amp; Administrative</v>
      </c>
      <c r="M58" s="37" t="str">
        <f>IFERROR(VLOOKUP($A58,Account_Mapping!$A:$C,4,0),"")</f>
        <v/>
      </c>
    </row>
    <row r="59" spans="1:13" x14ac:dyDescent="0.2">
      <c r="A59" s="43">
        <v>8050</v>
      </c>
      <c r="B59" s="43" t="s">
        <v>121</v>
      </c>
      <c r="C59" s="43"/>
      <c r="D59" s="43"/>
      <c r="E59" s="45">
        <v>45731</v>
      </c>
      <c r="F59" s="46">
        <v>3350</v>
      </c>
      <c r="G59" s="46">
        <v>0</v>
      </c>
      <c r="H59" s="47">
        <f t="shared" si="0"/>
        <v>45747</v>
      </c>
      <c r="I59" s="47" t="str">
        <f t="shared" si="1"/>
        <v>Q1</v>
      </c>
      <c r="J59" s="37" t="b">
        <f ca="1">IF(A59="","",COUNTIF('Consolidated Income Statement_Y'!$C$7:$V$7,D59)&gt;0)</f>
        <v>0</v>
      </c>
      <c r="K59" s="38">
        <f t="shared" si="2"/>
        <v>3350</v>
      </c>
      <c r="L59" s="37" t="str">
        <f>IFERROR(VLOOKUP($A59,Account_Mapping!$A:$C,3,0),"")</f>
        <v>General &amp; Administrative</v>
      </c>
      <c r="M59" s="37" t="str">
        <f>IFERROR(VLOOKUP($A59,Account_Mapping!$A:$C,4,0),"")</f>
        <v/>
      </c>
    </row>
    <row r="60" spans="1:13" x14ac:dyDescent="0.2">
      <c r="A60" s="43">
        <v>8060</v>
      </c>
      <c r="B60" s="43" t="s">
        <v>122</v>
      </c>
      <c r="C60" s="43"/>
      <c r="D60" s="43"/>
      <c r="E60" s="45">
        <v>45731</v>
      </c>
      <c r="F60" s="46">
        <v>3450</v>
      </c>
      <c r="G60" s="46">
        <v>0</v>
      </c>
      <c r="H60" s="47">
        <f t="shared" si="0"/>
        <v>45747</v>
      </c>
      <c r="I60" s="47" t="str">
        <f t="shared" si="1"/>
        <v>Q1</v>
      </c>
      <c r="J60" s="37" t="b">
        <f ca="1">IF(A60="","",COUNTIF('Consolidated Income Statement_Y'!$C$7:$V$7,D60)&gt;0)</f>
        <v>0</v>
      </c>
      <c r="K60" s="38">
        <f t="shared" si="2"/>
        <v>3450</v>
      </c>
      <c r="L60" s="37" t="str">
        <f>IFERROR(VLOOKUP($A60,Account_Mapping!$A:$C,3,0),"")</f>
        <v>General &amp; Administrative</v>
      </c>
      <c r="M60" s="37" t="str">
        <f>IFERROR(VLOOKUP($A60,Account_Mapping!$A:$C,4,0),"")</f>
        <v/>
      </c>
    </row>
    <row r="61" spans="1:13" x14ac:dyDescent="0.2">
      <c r="A61" s="43">
        <v>8060</v>
      </c>
      <c r="B61" s="43" t="s">
        <v>122</v>
      </c>
      <c r="C61" s="43"/>
      <c r="D61" s="43"/>
      <c r="E61" s="45">
        <v>45731</v>
      </c>
      <c r="F61" s="46">
        <v>3450</v>
      </c>
      <c r="G61" s="46">
        <v>0</v>
      </c>
      <c r="H61" s="47">
        <f t="shared" si="0"/>
        <v>45747</v>
      </c>
      <c r="I61" s="47" t="str">
        <f t="shared" si="1"/>
        <v>Q1</v>
      </c>
      <c r="J61" s="37" t="b">
        <f ca="1">IF(A61="","",COUNTIF('Consolidated Income Statement_Y'!$C$7:$V$7,D61)&gt;0)</f>
        <v>0</v>
      </c>
      <c r="K61" s="38">
        <f t="shared" si="2"/>
        <v>3450</v>
      </c>
      <c r="L61" s="37" t="str">
        <f>IFERROR(VLOOKUP($A61,Account_Mapping!$A:$C,3,0),"")</f>
        <v>General &amp; Administrative</v>
      </c>
      <c r="M61" s="37" t="str">
        <f>IFERROR(VLOOKUP($A61,Account_Mapping!$A:$C,4,0),"")</f>
        <v/>
      </c>
    </row>
    <row r="62" spans="1:13" x14ac:dyDescent="0.2">
      <c r="A62" s="43">
        <v>8070</v>
      </c>
      <c r="B62" s="43" t="s">
        <v>123</v>
      </c>
      <c r="C62" s="43"/>
      <c r="D62" s="43"/>
      <c r="E62" s="45">
        <v>45731</v>
      </c>
      <c r="F62" s="46">
        <v>3950</v>
      </c>
      <c r="G62" s="46">
        <v>0</v>
      </c>
      <c r="H62" s="47">
        <f t="shared" si="0"/>
        <v>45747</v>
      </c>
      <c r="I62" s="47" t="str">
        <f t="shared" si="1"/>
        <v>Q1</v>
      </c>
      <c r="J62" s="37" t="b">
        <f ca="1">IF(A62="","",COUNTIF('Consolidated Income Statement_Y'!$C$7:$V$7,D62)&gt;0)</f>
        <v>0</v>
      </c>
      <c r="K62" s="38">
        <f t="shared" si="2"/>
        <v>3950</v>
      </c>
      <c r="L62" s="37" t="str">
        <f>IFERROR(VLOOKUP($A62,Account_Mapping!$A:$C,3,0),"")</f>
        <v>General &amp; Administrative</v>
      </c>
      <c r="M62" s="37" t="str">
        <f>IFERROR(VLOOKUP($A62,Account_Mapping!$A:$C,4,0),"")</f>
        <v/>
      </c>
    </row>
    <row r="63" spans="1:13" x14ac:dyDescent="0.2">
      <c r="A63" s="43">
        <v>8080</v>
      </c>
      <c r="B63" s="43" t="s">
        <v>124</v>
      </c>
      <c r="C63" s="43"/>
      <c r="D63" s="43"/>
      <c r="E63" s="45">
        <v>45731</v>
      </c>
      <c r="F63" s="46">
        <v>6950</v>
      </c>
      <c r="G63" s="46">
        <v>0</v>
      </c>
      <c r="H63" s="47">
        <f t="shared" si="0"/>
        <v>45747</v>
      </c>
      <c r="I63" s="47" t="str">
        <f t="shared" si="1"/>
        <v>Q1</v>
      </c>
      <c r="J63" s="37" t="b">
        <f ca="1">IF(A63="","",COUNTIF('Consolidated Income Statement_Y'!$C$7:$V$7,D63)&gt;0)</f>
        <v>0</v>
      </c>
      <c r="K63" s="38">
        <f t="shared" si="2"/>
        <v>6950</v>
      </c>
      <c r="L63" s="37" t="str">
        <f>IFERROR(VLOOKUP($A63,Account_Mapping!$A:$C,3,0),"")</f>
        <v>General &amp; Administrative</v>
      </c>
      <c r="M63" s="37" t="str">
        <f>IFERROR(VLOOKUP($A63,Account_Mapping!$A:$C,4,0),"")</f>
        <v/>
      </c>
    </row>
    <row r="64" spans="1:13" x14ac:dyDescent="0.2">
      <c r="A64" s="43">
        <v>8090</v>
      </c>
      <c r="B64" s="43" t="s">
        <v>125</v>
      </c>
      <c r="C64" s="43"/>
      <c r="D64" s="43"/>
      <c r="E64" s="45">
        <v>45731</v>
      </c>
      <c r="F64" s="46">
        <v>7950</v>
      </c>
      <c r="G64" s="46">
        <v>0</v>
      </c>
      <c r="H64" s="47">
        <f t="shared" si="0"/>
        <v>45747</v>
      </c>
      <c r="I64" s="47" t="str">
        <f t="shared" si="1"/>
        <v>Q1</v>
      </c>
      <c r="J64" s="37" t="b">
        <f ca="1">IF(A64="","",COUNTIF('Consolidated Income Statement_Y'!$C$7:$V$7,D64)&gt;0)</f>
        <v>0</v>
      </c>
      <c r="K64" s="38">
        <f t="shared" si="2"/>
        <v>7950</v>
      </c>
      <c r="L64" s="37" t="str">
        <f>IFERROR(VLOOKUP($A64,Account_Mapping!$A:$C,3,0),"")</f>
        <v>General &amp; Administrative</v>
      </c>
      <c r="M64" s="37" t="str">
        <f>IFERROR(VLOOKUP($A64,Account_Mapping!$A:$C,4,0),"")</f>
        <v/>
      </c>
    </row>
    <row r="65" spans="1:13" x14ac:dyDescent="0.2">
      <c r="A65" s="43">
        <v>8099</v>
      </c>
      <c r="B65" s="43" t="s">
        <v>129</v>
      </c>
      <c r="C65" s="43"/>
      <c r="D65" s="43" t="s">
        <v>131</v>
      </c>
      <c r="E65" s="45">
        <v>45747</v>
      </c>
      <c r="F65" s="46">
        <v>1000</v>
      </c>
      <c r="G65" s="46">
        <v>0</v>
      </c>
      <c r="H65" s="47">
        <f t="shared" si="0"/>
        <v>45747</v>
      </c>
      <c r="I65" s="47" t="str">
        <f t="shared" si="1"/>
        <v>Q1</v>
      </c>
      <c r="J65" s="37" t="b">
        <f ca="1">IF(A65="","",COUNTIF('Consolidated Income Statement_Y'!$C$7:$V$7,D65)&gt;0)</f>
        <v>1</v>
      </c>
      <c r="K65" s="38">
        <f t="shared" si="2"/>
        <v>1000</v>
      </c>
      <c r="L65" s="37" t="str">
        <f>IFERROR(VLOOKUP($A65,Account_Mapping!$A:$C,3,0),"")</f>
        <v>General &amp; Administrative</v>
      </c>
      <c r="M65" s="37" t="str">
        <f>IFERROR(VLOOKUP($A65,Account_Mapping!$A:$C,4,0),"")</f>
        <v/>
      </c>
    </row>
    <row r="66" spans="1:13" x14ac:dyDescent="0.2">
      <c r="A66" s="43">
        <v>9010</v>
      </c>
      <c r="B66" s="43" t="s">
        <v>127</v>
      </c>
      <c r="C66" s="43"/>
      <c r="D66" s="43"/>
      <c r="E66" s="45">
        <v>45731</v>
      </c>
      <c r="F66" s="46">
        <v>0</v>
      </c>
      <c r="G66" s="46">
        <v>5630</v>
      </c>
      <c r="H66" s="47">
        <f t="shared" si="0"/>
        <v>45747</v>
      </c>
      <c r="I66" s="47" t="str">
        <f t="shared" si="1"/>
        <v>Q1</v>
      </c>
      <c r="J66" s="37" t="b">
        <f ca="1">IF(A66="","",COUNTIF('Consolidated Income Statement_Y'!$C$7:$V$7,D66)&gt;0)</f>
        <v>0</v>
      </c>
      <c r="K66" s="38">
        <f t="shared" si="2"/>
        <v>-5630</v>
      </c>
      <c r="L66" s="37" t="str">
        <f>IFERROR(VLOOKUP($A66,Account_Mapping!$A:$C,3,0),"")</f>
        <v>Other Expenses, net</v>
      </c>
      <c r="M66" s="37" t="str">
        <f>IFERROR(VLOOKUP($A66,Account_Mapping!$A:$C,4,0),"")</f>
        <v/>
      </c>
    </row>
    <row r="67" spans="1:13" x14ac:dyDescent="0.2">
      <c r="A67" s="43">
        <v>9900</v>
      </c>
      <c r="B67" s="43" t="s">
        <v>128</v>
      </c>
      <c r="C67" s="43"/>
      <c r="D67" s="43"/>
      <c r="E67" s="45">
        <v>45731</v>
      </c>
      <c r="F67" s="46">
        <v>560</v>
      </c>
      <c r="G67" s="46">
        <v>0</v>
      </c>
      <c r="H67" s="47">
        <f t="shared" ref="H67:H130" si="3">IF(E67="","",EOMONTH(E67,0))</f>
        <v>45747</v>
      </c>
      <c r="I67" s="47" t="str">
        <f t="shared" ref="I67:I130" si="4">IF(H67="","","Q"&amp;ROUNDUP(MONTH(H67)/3,0))</f>
        <v>Q1</v>
      </c>
      <c r="J67" s="37" t="b">
        <f ca="1">IF(A67="","",COUNTIF('Consolidated Income Statement_Y'!$C$7:$V$7,D67)&gt;0)</f>
        <v>0</v>
      </c>
      <c r="K67" s="38">
        <f t="shared" ref="K67:K130" si="5">F67-G67</f>
        <v>560</v>
      </c>
      <c r="L67" s="37" t="str">
        <f>IFERROR(VLOOKUP($A67,Account_Mapping!$A:$C,3,0),"")</f>
        <v>Provision for Income Taxes</v>
      </c>
      <c r="M67" s="37" t="str">
        <f>IFERROR(VLOOKUP($A67,Account_Mapping!$A:$C,4,0),"")</f>
        <v/>
      </c>
    </row>
    <row r="68" spans="1:13" x14ac:dyDescent="0.2">
      <c r="A68" s="43">
        <v>5000</v>
      </c>
      <c r="B68" s="43" t="s">
        <v>25</v>
      </c>
      <c r="C68" s="43"/>
      <c r="D68" s="43"/>
      <c r="E68" s="45">
        <v>45762</v>
      </c>
      <c r="F68" s="46">
        <v>0</v>
      </c>
      <c r="G68" s="46">
        <v>97500</v>
      </c>
      <c r="H68" s="47">
        <f t="shared" si="3"/>
        <v>45777</v>
      </c>
      <c r="I68" s="47" t="str">
        <f t="shared" si="4"/>
        <v>Q2</v>
      </c>
      <c r="J68" s="37" t="b">
        <f ca="1">IF(A68="","",COUNTIF('Consolidated Income Statement_Y'!$C$7:$V$7,D68)&gt;0)</f>
        <v>0</v>
      </c>
      <c r="K68" s="38">
        <f t="shared" si="5"/>
        <v>-97500</v>
      </c>
      <c r="L68" s="37" t="str">
        <f>IFERROR(VLOOKUP($A68,Account_Mapping!$A:$C,3,0),"")</f>
        <v>Services Revenue</v>
      </c>
      <c r="M68" s="37" t="str">
        <f>IFERROR(VLOOKUP($A68,Account_Mapping!$A:$C,4,0),"")</f>
        <v/>
      </c>
    </row>
    <row r="69" spans="1:13" x14ac:dyDescent="0.2">
      <c r="A69" s="43">
        <v>5000</v>
      </c>
      <c r="B69" s="43" t="s">
        <v>25</v>
      </c>
      <c r="C69" s="43"/>
      <c r="D69" s="43"/>
      <c r="E69" s="45">
        <v>45775</v>
      </c>
      <c r="F69" s="46">
        <v>0</v>
      </c>
      <c r="G69" s="46">
        <v>3250</v>
      </c>
      <c r="H69" s="47">
        <f t="shared" si="3"/>
        <v>45777</v>
      </c>
      <c r="I69" s="47" t="str">
        <f t="shared" si="4"/>
        <v>Q2</v>
      </c>
      <c r="J69" s="37" t="b">
        <f ca="1">IF(A69="","",COUNTIF('Consolidated Income Statement_Y'!$C$7:$V$7,D69)&gt;0)</f>
        <v>0</v>
      </c>
      <c r="K69" s="38">
        <f t="shared" si="5"/>
        <v>-3250</v>
      </c>
      <c r="L69" s="37" t="str">
        <f>IFERROR(VLOOKUP($A69,Account_Mapping!$A:$C,3,0),"")</f>
        <v>Services Revenue</v>
      </c>
      <c r="M69" s="37" t="str">
        <f>IFERROR(VLOOKUP($A69,Account_Mapping!$A:$C,4,0),"")</f>
        <v/>
      </c>
    </row>
    <row r="70" spans="1:13" x14ac:dyDescent="0.2">
      <c r="A70" s="43">
        <v>6000</v>
      </c>
      <c r="B70" s="43" t="s">
        <v>108</v>
      </c>
      <c r="C70" s="43"/>
      <c r="D70" s="43"/>
      <c r="E70" s="45">
        <v>45762</v>
      </c>
      <c r="F70" s="46">
        <v>500</v>
      </c>
      <c r="G70" s="46">
        <v>0</v>
      </c>
      <c r="H70" s="47">
        <f t="shared" si="3"/>
        <v>45777</v>
      </c>
      <c r="I70" s="47" t="str">
        <f t="shared" si="4"/>
        <v>Q2</v>
      </c>
      <c r="J70" s="37" t="b">
        <f ca="1">IF(A70="","",COUNTIF('Consolidated Income Statement_Y'!$C$7:$V$7,D70)&gt;0)</f>
        <v>0</v>
      </c>
      <c r="K70" s="38">
        <f t="shared" si="5"/>
        <v>500</v>
      </c>
      <c r="L70" s="37" t="str">
        <f>IFERROR(VLOOKUP($A70,Account_Mapping!$A:$C,3,0),"")</f>
        <v>Services COR</v>
      </c>
      <c r="M70" s="37" t="str">
        <f>IFERROR(VLOOKUP($A70,Account_Mapping!$A:$C,4,0),"")</f>
        <v/>
      </c>
    </row>
    <row r="71" spans="1:13" x14ac:dyDescent="0.2">
      <c r="A71" s="43">
        <v>7000</v>
      </c>
      <c r="B71" s="43" t="s">
        <v>111</v>
      </c>
      <c r="C71" s="43"/>
      <c r="D71" s="43"/>
      <c r="E71" s="45">
        <v>45775</v>
      </c>
      <c r="F71" s="46">
        <v>1250</v>
      </c>
      <c r="G71" s="46">
        <v>0</v>
      </c>
      <c r="H71" s="47">
        <f t="shared" si="3"/>
        <v>45777</v>
      </c>
      <c r="I71" s="47" t="str">
        <f t="shared" si="4"/>
        <v>Q2</v>
      </c>
      <c r="J71" s="37" t="b">
        <f ca="1">IF(A71="","",COUNTIF('Consolidated Income Statement_Y'!$C$7:$V$7,D71)&gt;0)</f>
        <v>0</v>
      </c>
      <c r="K71" s="38">
        <f t="shared" si="5"/>
        <v>1250</v>
      </c>
      <c r="L71" s="37" t="str">
        <f>IFERROR(VLOOKUP($A71,Account_Mapping!$A:$C,3,0),"")</f>
        <v>Sales &amp; Marketing</v>
      </c>
      <c r="M71" s="37" t="str">
        <f>IFERROR(VLOOKUP($A71,Account_Mapping!$A:$C,4,0),"")</f>
        <v/>
      </c>
    </row>
    <row r="72" spans="1:13" x14ac:dyDescent="0.2">
      <c r="A72" s="43">
        <v>7010</v>
      </c>
      <c r="B72" s="43" t="s">
        <v>112</v>
      </c>
      <c r="C72" s="43"/>
      <c r="D72" s="43"/>
      <c r="E72" s="45">
        <v>45775</v>
      </c>
      <c r="F72" s="46">
        <v>2000</v>
      </c>
      <c r="G72" s="46">
        <v>0</v>
      </c>
      <c r="H72" s="47">
        <f t="shared" si="3"/>
        <v>45777</v>
      </c>
      <c r="I72" s="47" t="str">
        <f t="shared" si="4"/>
        <v>Q2</v>
      </c>
      <c r="J72" s="37" t="b">
        <f ca="1">IF(A72="","",COUNTIF('Consolidated Income Statement_Y'!$C$7:$V$7,D72)&gt;0)</f>
        <v>0</v>
      </c>
      <c r="K72" s="38">
        <f t="shared" si="5"/>
        <v>2000</v>
      </c>
      <c r="L72" s="37" t="str">
        <f>IFERROR(VLOOKUP($A72,Account_Mapping!$A:$C,3,0),"")</f>
        <v>Sales &amp; Marketing</v>
      </c>
      <c r="M72" s="37" t="str">
        <f>IFERROR(VLOOKUP($A72,Account_Mapping!$A:$C,4,0),"")</f>
        <v/>
      </c>
    </row>
    <row r="73" spans="1:13" x14ac:dyDescent="0.2">
      <c r="A73" s="43">
        <v>7020</v>
      </c>
      <c r="B73" s="43" t="s">
        <v>113</v>
      </c>
      <c r="C73" s="43"/>
      <c r="D73" s="43"/>
      <c r="E73" s="45">
        <v>45775</v>
      </c>
      <c r="F73" s="46">
        <v>525</v>
      </c>
      <c r="G73" s="46">
        <v>0</v>
      </c>
      <c r="H73" s="47">
        <f t="shared" si="3"/>
        <v>45777</v>
      </c>
      <c r="I73" s="47" t="str">
        <f t="shared" si="4"/>
        <v>Q2</v>
      </c>
      <c r="J73" s="37" t="b">
        <f ca="1">IF(A73="","",COUNTIF('Consolidated Income Statement_Y'!$C$7:$V$7,D73)&gt;0)</f>
        <v>0</v>
      </c>
      <c r="K73" s="38">
        <f t="shared" si="5"/>
        <v>525</v>
      </c>
      <c r="L73" s="37" t="str">
        <f>IFERROR(VLOOKUP($A73,Account_Mapping!$A:$C,3,0),"")</f>
        <v>Sales &amp; Marketing</v>
      </c>
      <c r="M73" s="37" t="str">
        <f>IFERROR(VLOOKUP($A73,Account_Mapping!$A:$C,4,0),"")</f>
        <v/>
      </c>
    </row>
    <row r="74" spans="1:13" x14ac:dyDescent="0.2">
      <c r="A74" s="43">
        <v>7030</v>
      </c>
      <c r="B74" s="43" t="s">
        <v>114</v>
      </c>
      <c r="C74" s="43"/>
      <c r="D74" s="43"/>
      <c r="E74" s="45">
        <v>45775</v>
      </c>
      <c r="F74" s="46">
        <v>0</v>
      </c>
      <c r="G74" s="46">
        <v>0</v>
      </c>
      <c r="H74" s="47">
        <f t="shared" si="3"/>
        <v>45777</v>
      </c>
      <c r="I74" s="47" t="str">
        <f t="shared" si="4"/>
        <v>Q2</v>
      </c>
      <c r="J74" s="37" t="b">
        <f ca="1">IF(A74="","",COUNTIF('Consolidated Income Statement_Y'!$C$7:$V$7,D74)&gt;0)</f>
        <v>0</v>
      </c>
      <c r="K74" s="38">
        <f t="shared" si="5"/>
        <v>0</v>
      </c>
      <c r="L74" s="37" t="str">
        <f>IFERROR(VLOOKUP($A74,Account_Mapping!$A:$C,3,0),"")</f>
        <v>Sales &amp; Marketing</v>
      </c>
      <c r="M74" s="37" t="str">
        <f>IFERROR(VLOOKUP($A74,Account_Mapping!$A:$C,4,0),"")</f>
        <v/>
      </c>
    </row>
    <row r="75" spans="1:13" x14ac:dyDescent="0.2">
      <c r="A75" s="43">
        <v>7040</v>
      </c>
      <c r="B75" s="43" t="s">
        <v>115</v>
      </c>
      <c r="C75" s="43"/>
      <c r="D75" s="43"/>
      <c r="E75" s="45">
        <v>45775</v>
      </c>
      <c r="F75" s="46">
        <v>5500</v>
      </c>
      <c r="G75" s="46">
        <v>0</v>
      </c>
      <c r="H75" s="47">
        <f t="shared" si="3"/>
        <v>45777</v>
      </c>
      <c r="I75" s="47" t="str">
        <f t="shared" si="4"/>
        <v>Q2</v>
      </c>
      <c r="J75" s="37" t="b">
        <f ca="1">IF(A75="","",COUNTIF('Consolidated Income Statement_Y'!$C$7:$V$7,D75)&gt;0)</f>
        <v>0</v>
      </c>
      <c r="K75" s="38">
        <f t="shared" si="5"/>
        <v>5500</v>
      </c>
      <c r="L75" s="37" t="str">
        <f>IFERROR(VLOOKUP($A75,Account_Mapping!$A:$C,3,0),"")</f>
        <v>Sales &amp; Marketing</v>
      </c>
      <c r="M75" s="37" t="str">
        <f>IFERROR(VLOOKUP($A75,Account_Mapping!$A:$C,4,0),"")</f>
        <v/>
      </c>
    </row>
    <row r="76" spans="1:13" x14ac:dyDescent="0.2">
      <c r="A76" s="43">
        <v>8000</v>
      </c>
      <c r="B76" s="43" t="s">
        <v>116</v>
      </c>
      <c r="C76" s="43"/>
      <c r="D76" s="43"/>
      <c r="E76" s="45">
        <v>45775</v>
      </c>
      <c r="F76" s="46">
        <v>45000</v>
      </c>
      <c r="G76" s="46">
        <v>0</v>
      </c>
      <c r="H76" s="47">
        <f t="shared" si="3"/>
        <v>45777</v>
      </c>
      <c r="I76" s="47" t="str">
        <f t="shared" si="4"/>
        <v>Q2</v>
      </c>
      <c r="J76" s="37" t="b">
        <f ca="1">IF(A76="","",COUNTIF('Consolidated Income Statement_Y'!$C$7:$V$7,D76)&gt;0)</f>
        <v>0</v>
      </c>
      <c r="K76" s="38">
        <f t="shared" si="5"/>
        <v>45000</v>
      </c>
      <c r="L76" s="37" t="str">
        <f>IFERROR(VLOOKUP($A76,Account_Mapping!$A:$C,3,0),"")</f>
        <v>General &amp; Administrative</v>
      </c>
      <c r="M76" s="37" t="str">
        <f>IFERROR(VLOOKUP($A76,Account_Mapping!$A:$C,4,0),"")</f>
        <v/>
      </c>
    </row>
    <row r="77" spans="1:13" x14ac:dyDescent="0.2">
      <c r="A77" s="43">
        <v>8010</v>
      </c>
      <c r="B77" s="43" t="s">
        <v>117</v>
      </c>
      <c r="C77" s="43"/>
      <c r="D77" s="43"/>
      <c r="E77" s="45">
        <v>45775</v>
      </c>
      <c r="F77" s="46">
        <v>4500</v>
      </c>
      <c r="G77" s="46">
        <v>0</v>
      </c>
      <c r="H77" s="47">
        <f t="shared" si="3"/>
        <v>45777</v>
      </c>
      <c r="I77" s="47" t="str">
        <f t="shared" si="4"/>
        <v>Q2</v>
      </c>
      <c r="J77" s="37" t="b">
        <f ca="1">IF(A77="","",COUNTIF('Consolidated Income Statement_Y'!$C$7:$V$7,D77)&gt;0)</f>
        <v>0</v>
      </c>
      <c r="K77" s="38">
        <f t="shared" si="5"/>
        <v>4500</v>
      </c>
      <c r="L77" s="37" t="str">
        <f>IFERROR(VLOOKUP($A77,Account_Mapping!$A:$C,3,0),"")</f>
        <v>General &amp; Administrative</v>
      </c>
      <c r="M77" s="37" t="str">
        <f>IFERROR(VLOOKUP($A77,Account_Mapping!$A:$C,4,0),"")</f>
        <v/>
      </c>
    </row>
    <row r="78" spans="1:13" x14ac:dyDescent="0.2">
      <c r="A78" s="43">
        <v>8020</v>
      </c>
      <c r="B78" s="43" t="s">
        <v>118</v>
      </c>
      <c r="C78" s="43"/>
      <c r="D78" s="43"/>
      <c r="E78" s="45">
        <v>45775</v>
      </c>
      <c r="F78" s="46">
        <v>3250</v>
      </c>
      <c r="G78" s="46">
        <v>0</v>
      </c>
      <c r="H78" s="47">
        <f t="shared" si="3"/>
        <v>45777</v>
      </c>
      <c r="I78" s="47" t="str">
        <f t="shared" si="4"/>
        <v>Q2</v>
      </c>
      <c r="J78" s="37" t="b">
        <f ca="1">IF(A78="","",COUNTIF('Consolidated Income Statement_Y'!$C$7:$V$7,D78)&gt;0)</f>
        <v>0</v>
      </c>
      <c r="K78" s="38">
        <f t="shared" si="5"/>
        <v>3250</v>
      </c>
      <c r="L78" s="37" t="str">
        <f>IFERROR(VLOOKUP($A78,Account_Mapping!$A:$C,3,0),"")</f>
        <v>General &amp; Administrative</v>
      </c>
      <c r="M78" s="37" t="str">
        <f>IFERROR(VLOOKUP($A78,Account_Mapping!$A:$C,4,0),"")</f>
        <v/>
      </c>
    </row>
    <row r="79" spans="1:13" x14ac:dyDescent="0.2">
      <c r="A79" s="43">
        <v>8030</v>
      </c>
      <c r="B79" s="43" t="s">
        <v>119</v>
      </c>
      <c r="C79" s="43"/>
      <c r="D79" s="43"/>
      <c r="E79" s="45">
        <v>45775</v>
      </c>
      <c r="F79" s="46">
        <v>2750</v>
      </c>
      <c r="G79" s="46">
        <v>0</v>
      </c>
      <c r="H79" s="47">
        <f t="shared" si="3"/>
        <v>45777</v>
      </c>
      <c r="I79" s="47" t="str">
        <f t="shared" si="4"/>
        <v>Q2</v>
      </c>
      <c r="J79" s="37" t="b">
        <f ca="1">IF(A79="","",COUNTIF('Consolidated Income Statement_Y'!$C$7:$V$7,D79)&gt;0)</f>
        <v>0</v>
      </c>
      <c r="K79" s="38">
        <f t="shared" si="5"/>
        <v>2750</v>
      </c>
      <c r="L79" s="37" t="str">
        <f>IFERROR(VLOOKUP($A79,Account_Mapping!$A:$C,3,0),"")</f>
        <v>General &amp; Administrative</v>
      </c>
      <c r="M79" s="37" t="str">
        <f>IFERROR(VLOOKUP($A79,Account_Mapping!$A:$C,4,0),"")</f>
        <v/>
      </c>
    </row>
    <row r="80" spans="1:13" x14ac:dyDescent="0.2">
      <c r="A80" s="43">
        <v>8040</v>
      </c>
      <c r="B80" s="43" t="s">
        <v>120</v>
      </c>
      <c r="C80" s="43"/>
      <c r="D80" s="43"/>
      <c r="E80" s="45">
        <v>45762</v>
      </c>
      <c r="F80" s="46">
        <v>3150</v>
      </c>
      <c r="G80" s="46">
        <v>0</v>
      </c>
      <c r="H80" s="47">
        <f t="shared" si="3"/>
        <v>45777</v>
      </c>
      <c r="I80" s="47" t="str">
        <f t="shared" si="4"/>
        <v>Q2</v>
      </c>
      <c r="J80" s="37" t="b">
        <f ca="1">IF(A80="","",COUNTIF('Consolidated Income Statement_Y'!$C$7:$V$7,D80)&gt;0)</f>
        <v>0</v>
      </c>
      <c r="K80" s="38">
        <f t="shared" si="5"/>
        <v>3150</v>
      </c>
      <c r="L80" s="37" t="str">
        <f>IFERROR(VLOOKUP($A80,Account_Mapping!$A:$C,3,0),"")</f>
        <v>General &amp; Administrative</v>
      </c>
      <c r="M80" s="37" t="str">
        <f>IFERROR(VLOOKUP($A80,Account_Mapping!$A:$C,4,0),"")</f>
        <v/>
      </c>
    </row>
    <row r="81" spans="1:13" x14ac:dyDescent="0.2">
      <c r="A81" s="43">
        <v>8050</v>
      </c>
      <c r="B81" s="43" t="s">
        <v>121</v>
      </c>
      <c r="C81" s="43"/>
      <c r="D81" s="43"/>
      <c r="E81" s="45">
        <v>45762</v>
      </c>
      <c r="F81" s="46">
        <v>3350</v>
      </c>
      <c r="G81" s="46">
        <v>0</v>
      </c>
      <c r="H81" s="47">
        <f t="shared" si="3"/>
        <v>45777</v>
      </c>
      <c r="I81" s="47" t="str">
        <f t="shared" si="4"/>
        <v>Q2</v>
      </c>
      <c r="J81" s="37" t="b">
        <f ca="1">IF(A81="","",COUNTIF('Consolidated Income Statement_Y'!$C$7:$V$7,D81)&gt;0)</f>
        <v>0</v>
      </c>
      <c r="K81" s="38">
        <f t="shared" si="5"/>
        <v>3350</v>
      </c>
      <c r="L81" s="37" t="str">
        <f>IFERROR(VLOOKUP($A81,Account_Mapping!$A:$C,3,0),"")</f>
        <v>General &amp; Administrative</v>
      </c>
      <c r="M81" s="37" t="str">
        <f>IFERROR(VLOOKUP($A81,Account_Mapping!$A:$C,4,0),"")</f>
        <v/>
      </c>
    </row>
    <row r="82" spans="1:13" x14ac:dyDescent="0.2">
      <c r="A82" s="43">
        <v>8060</v>
      </c>
      <c r="B82" s="43" t="s">
        <v>122</v>
      </c>
      <c r="C82" s="43"/>
      <c r="D82" s="43"/>
      <c r="E82" s="45">
        <v>45762</v>
      </c>
      <c r="F82" s="46">
        <v>3450</v>
      </c>
      <c r="G82" s="46">
        <v>0</v>
      </c>
      <c r="H82" s="47">
        <f t="shared" si="3"/>
        <v>45777</v>
      </c>
      <c r="I82" s="47" t="str">
        <f t="shared" si="4"/>
        <v>Q2</v>
      </c>
      <c r="J82" s="37" t="b">
        <f ca="1">IF(A82="","",COUNTIF('Consolidated Income Statement_Y'!$C$7:$V$7,D82)&gt;0)</f>
        <v>0</v>
      </c>
      <c r="K82" s="38">
        <f t="shared" si="5"/>
        <v>3450</v>
      </c>
      <c r="L82" s="37" t="str">
        <f>IFERROR(VLOOKUP($A82,Account_Mapping!$A:$C,3,0),"")</f>
        <v>General &amp; Administrative</v>
      </c>
      <c r="M82" s="37" t="str">
        <f>IFERROR(VLOOKUP($A82,Account_Mapping!$A:$C,4,0),"")</f>
        <v/>
      </c>
    </row>
    <row r="83" spans="1:13" x14ac:dyDescent="0.2">
      <c r="A83" s="43">
        <v>8060</v>
      </c>
      <c r="B83" s="43" t="s">
        <v>122</v>
      </c>
      <c r="C83" s="43"/>
      <c r="D83" s="43"/>
      <c r="E83" s="45">
        <v>45762</v>
      </c>
      <c r="F83" s="46">
        <v>3450</v>
      </c>
      <c r="G83" s="46">
        <v>0</v>
      </c>
      <c r="H83" s="47">
        <f t="shared" si="3"/>
        <v>45777</v>
      </c>
      <c r="I83" s="47" t="str">
        <f t="shared" si="4"/>
        <v>Q2</v>
      </c>
      <c r="J83" s="37" t="b">
        <f ca="1">IF(A83="","",COUNTIF('Consolidated Income Statement_Y'!$C$7:$V$7,D83)&gt;0)</f>
        <v>0</v>
      </c>
      <c r="K83" s="38">
        <f t="shared" si="5"/>
        <v>3450</v>
      </c>
      <c r="L83" s="37" t="str">
        <f>IFERROR(VLOOKUP($A83,Account_Mapping!$A:$C,3,0),"")</f>
        <v>General &amp; Administrative</v>
      </c>
      <c r="M83" s="37" t="str">
        <f>IFERROR(VLOOKUP($A83,Account_Mapping!$A:$C,4,0),"")</f>
        <v/>
      </c>
    </row>
    <row r="84" spans="1:13" x14ac:dyDescent="0.2">
      <c r="A84" s="43">
        <v>8070</v>
      </c>
      <c r="B84" s="43" t="s">
        <v>123</v>
      </c>
      <c r="C84" s="43"/>
      <c r="D84" s="43"/>
      <c r="E84" s="45">
        <v>45762</v>
      </c>
      <c r="F84" s="46">
        <v>3950</v>
      </c>
      <c r="G84" s="46">
        <v>0</v>
      </c>
      <c r="H84" s="47">
        <f t="shared" si="3"/>
        <v>45777</v>
      </c>
      <c r="I84" s="47" t="str">
        <f t="shared" si="4"/>
        <v>Q2</v>
      </c>
      <c r="J84" s="37" t="b">
        <f ca="1">IF(A84="","",COUNTIF('Consolidated Income Statement_Y'!$C$7:$V$7,D84)&gt;0)</f>
        <v>0</v>
      </c>
      <c r="K84" s="38">
        <f t="shared" si="5"/>
        <v>3950</v>
      </c>
      <c r="L84" s="37" t="str">
        <f>IFERROR(VLOOKUP($A84,Account_Mapping!$A:$C,3,0),"")</f>
        <v>General &amp; Administrative</v>
      </c>
      <c r="M84" s="37" t="str">
        <f>IFERROR(VLOOKUP($A84,Account_Mapping!$A:$C,4,0),"")</f>
        <v/>
      </c>
    </row>
    <row r="85" spans="1:13" x14ac:dyDescent="0.2">
      <c r="A85" s="43">
        <v>8080</v>
      </c>
      <c r="B85" s="43" t="s">
        <v>124</v>
      </c>
      <c r="C85" s="43"/>
      <c r="D85" s="43"/>
      <c r="E85" s="45">
        <v>45762</v>
      </c>
      <c r="F85" s="46">
        <v>6950</v>
      </c>
      <c r="G85" s="46">
        <v>0</v>
      </c>
      <c r="H85" s="47">
        <f t="shared" si="3"/>
        <v>45777</v>
      </c>
      <c r="I85" s="47" t="str">
        <f t="shared" si="4"/>
        <v>Q2</v>
      </c>
      <c r="J85" s="37" t="b">
        <f ca="1">IF(A85="","",COUNTIF('Consolidated Income Statement_Y'!$C$7:$V$7,D85)&gt;0)</f>
        <v>0</v>
      </c>
      <c r="K85" s="38">
        <f t="shared" si="5"/>
        <v>6950</v>
      </c>
      <c r="L85" s="37" t="str">
        <f>IFERROR(VLOOKUP($A85,Account_Mapping!$A:$C,3,0),"")</f>
        <v>General &amp; Administrative</v>
      </c>
      <c r="M85" s="37" t="str">
        <f>IFERROR(VLOOKUP($A85,Account_Mapping!$A:$C,4,0),"")</f>
        <v/>
      </c>
    </row>
    <row r="86" spans="1:13" x14ac:dyDescent="0.2">
      <c r="A86" s="43">
        <v>8090</v>
      </c>
      <c r="B86" s="43" t="s">
        <v>125</v>
      </c>
      <c r="C86" s="43"/>
      <c r="D86" s="43"/>
      <c r="E86" s="45">
        <v>45762</v>
      </c>
      <c r="F86" s="46">
        <v>7950</v>
      </c>
      <c r="G86" s="46">
        <v>0</v>
      </c>
      <c r="H86" s="47">
        <f t="shared" si="3"/>
        <v>45777</v>
      </c>
      <c r="I86" s="47" t="str">
        <f t="shared" si="4"/>
        <v>Q2</v>
      </c>
      <c r="J86" s="37" t="b">
        <f ca="1">IF(A86="","",COUNTIF('Consolidated Income Statement_Y'!$C$7:$V$7,D86)&gt;0)</f>
        <v>0</v>
      </c>
      <c r="K86" s="38">
        <f t="shared" si="5"/>
        <v>7950</v>
      </c>
      <c r="L86" s="37" t="str">
        <f>IFERROR(VLOOKUP($A86,Account_Mapping!$A:$C,3,0),"")</f>
        <v>General &amp; Administrative</v>
      </c>
      <c r="M86" s="37" t="str">
        <f>IFERROR(VLOOKUP($A86,Account_Mapping!$A:$C,4,0),"")</f>
        <v/>
      </c>
    </row>
    <row r="87" spans="1:13" x14ac:dyDescent="0.2">
      <c r="A87" s="43">
        <v>8099</v>
      </c>
      <c r="B87" s="43" t="s">
        <v>129</v>
      </c>
      <c r="C87" s="43"/>
      <c r="D87" s="43" t="s">
        <v>131</v>
      </c>
      <c r="E87" s="45">
        <v>45777</v>
      </c>
      <c r="F87" s="46">
        <v>1000</v>
      </c>
      <c r="G87" s="46">
        <v>0</v>
      </c>
      <c r="H87" s="47">
        <f t="shared" si="3"/>
        <v>45777</v>
      </c>
      <c r="I87" s="47" t="str">
        <f t="shared" si="4"/>
        <v>Q2</v>
      </c>
      <c r="J87" s="37" t="b">
        <f ca="1">IF(A87="","",COUNTIF('Consolidated Income Statement_Y'!$C$7:$V$7,D87)&gt;0)</f>
        <v>1</v>
      </c>
      <c r="K87" s="38">
        <f t="shared" si="5"/>
        <v>1000</v>
      </c>
      <c r="L87" s="37" t="str">
        <f>IFERROR(VLOOKUP($A87,Account_Mapping!$A:$C,3,0),"")</f>
        <v>General &amp; Administrative</v>
      </c>
      <c r="M87" s="37" t="str">
        <f>IFERROR(VLOOKUP($A87,Account_Mapping!$A:$C,4,0),"")</f>
        <v/>
      </c>
    </row>
    <row r="88" spans="1:13" x14ac:dyDescent="0.2">
      <c r="A88" s="43">
        <v>9010</v>
      </c>
      <c r="B88" s="43" t="s">
        <v>127</v>
      </c>
      <c r="C88" s="43"/>
      <c r="D88" s="43"/>
      <c r="E88" s="45">
        <v>45762</v>
      </c>
      <c r="F88" s="46">
        <v>0</v>
      </c>
      <c r="G88" s="46">
        <v>5630</v>
      </c>
      <c r="H88" s="47">
        <f t="shared" si="3"/>
        <v>45777</v>
      </c>
      <c r="I88" s="47" t="str">
        <f t="shared" si="4"/>
        <v>Q2</v>
      </c>
      <c r="J88" s="37" t="b">
        <f ca="1">IF(A88="","",COUNTIF('Consolidated Income Statement_Y'!$C$7:$V$7,D88)&gt;0)</f>
        <v>0</v>
      </c>
      <c r="K88" s="38">
        <f t="shared" si="5"/>
        <v>-5630</v>
      </c>
      <c r="L88" s="37" t="str">
        <f>IFERROR(VLOOKUP($A88,Account_Mapping!$A:$C,3,0),"")</f>
        <v>Other Expenses, net</v>
      </c>
      <c r="M88" s="37" t="str">
        <f>IFERROR(VLOOKUP($A88,Account_Mapping!$A:$C,4,0),"")</f>
        <v/>
      </c>
    </row>
    <row r="89" spans="1:13" x14ac:dyDescent="0.2">
      <c r="A89" s="43">
        <v>9900</v>
      </c>
      <c r="B89" s="43" t="s">
        <v>128</v>
      </c>
      <c r="C89" s="43"/>
      <c r="D89" s="43"/>
      <c r="E89" s="45">
        <v>45762</v>
      </c>
      <c r="F89" s="46">
        <v>560</v>
      </c>
      <c r="G89" s="46">
        <v>0</v>
      </c>
      <c r="H89" s="47">
        <f t="shared" si="3"/>
        <v>45777</v>
      </c>
      <c r="I89" s="47" t="str">
        <f t="shared" si="4"/>
        <v>Q2</v>
      </c>
      <c r="J89" s="37" t="b">
        <f ca="1">IF(A89="","",COUNTIF('Consolidated Income Statement_Y'!$C$7:$V$7,D89)&gt;0)</f>
        <v>0</v>
      </c>
      <c r="K89" s="38">
        <f t="shared" si="5"/>
        <v>560</v>
      </c>
      <c r="L89" s="37" t="str">
        <f>IFERROR(VLOOKUP($A89,Account_Mapping!$A:$C,3,0),"")</f>
        <v>Provision for Income Taxes</v>
      </c>
      <c r="M89" s="37" t="str">
        <f>IFERROR(VLOOKUP($A89,Account_Mapping!$A:$C,4,0),"")</f>
        <v/>
      </c>
    </row>
    <row r="90" spans="1:13" x14ac:dyDescent="0.2">
      <c r="A90" s="43">
        <v>5000</v>
      </c>
      <c r="B90" s="43" t="s">
        <v>25</v>
      </c>
      <c r="C90" s="43"/>
      <c r="D90" s="43"/>
      <c r="E90" s="45">
        <v>45792</v>
      </c>
      <c r="F90" s="46">
        <v>0</v>
      </c>
      <c r="G90" s="46">
        <v>97500</v>
      </c>
      <c r="H90" s="47">
        <f t="shared" si="3"/>
        <v>45808</v>
      </c>
      <c r="I90" s="47" t="str">
        <f t="shared" si="4"/>
        <v>Q2</v>
      </c>
      <c r="J90" s="37" t="b">
        <f ca="1">IF(A90="","",COUNTIF('Consolidated Income Statement_Y'!$C$7:$V$7,D90)&gt;0)</f>
        <v>0</v>
      </c>
      <c r="K90" s="38">
        <f t="shared" si="5"/>
        <v>-97500</v>
      </c>
      <c r="L90" s="37" t="str">
        <f>IFERROR(VLOOKUP($A90,Account_Mapping!$A:$C,3,0),"")</f>
        <v>Services Revenue</v>
      </c>
      <c r="M90" s="37" t="str">
        <f>IFERROR(VLOOKUP($A90,Account_Mapping!$A:$C,4,0),"")</f>
        <v/>
      </c>
    </row>
    <row r="91" spans="1:13" x14ac:dyDescent="0.2">
      <c r="A91" s="43">
        <v>5000</v>
      </c>
      <c r="B91" s="43" t="s">
        <v>25</v>
      </c>
      <c r="C91" s="43"/>
      <c r="D91" s="43"/>
      <c r="E91" s="45">
        <v>45805</v>
      </c>
      <c r="F91" s="46">
        <v>0</v>
      </c>
      <c r="G91" s="46">
        <v>3250</v>
      </c>
      <c r="H91" s="47">
        <f t="shared" si="3"/>
        <v>45808</v>
      </c>
      <c r="I91" s="47" t="str">
        <f t="shared" si="4"/>
        <v>Q2</v>
      </c>
      <c r="J91" s="37" t="b">
        <f ca="1">IF(A91="","",COUNTIF('Consolidated Income Statement_Y'!$C$7:$V$7,D91)&gt;0)</f>
        <v>0</v>
      </c>
      <c r="K91" s="38">
        <f t="shared" si="5"/>
        <v>-3250</v>
      </c>
      <c r="L91" s="37" t="str">
        <f>IFERROR(VLOOKUP($A91,Account_Mapping!$A:$C,3,0),"")</f>
        <v>Services Revenue</v>
      </c>
      <c r="M91" s="37" t="str">
        <f>IFERROR(VLOOKUP($A91,Account_Mapping!$A:$C,4,0),"")</f>
        <v/>
      </c>
    </row>
    <row r="92" spans="1:13" x14ac:dyDescent="0.2">
      <c r="A92" s="43">
        <v>6000</v>
      </c>
      <c r="B92" s="43" t="s">
        <v>108</v>
      </c>
      <c r="C92" s="43"/>
      <c r="D92" s="43"/>
      <c r="E92" s="45">
        <v>45792</v>
      </c>
      <c r="F92" s="46">
        <v>500</v>
      </c>
      <c r="G92" s="46">
        <v>0</v>
      </c>
      <c r="H92" s="47">
        <f t="shared" si="3"/>
        <v>45808</v>
      </c>
      <c r="I92" s="47" t="str">
        <f t="shared" si="4"/>
        <v>Q2</v>
      </c>
      <c r="J92" s="37" t="b">
        <f ca="1">IF(A92="","",COUNTIF('Consolidated Income Statement_Y'!$C$7:$V$7,D92)&gt;0)</f>
        <v>0</v>
      </c>
      <c r="K92" s="38">
        <f t="shared" si="5"/>
        <v>500</v>
      </c>
      <c r="L92" s="37" t="str">
        <f>IFERROR(VLOOKUP($A92,Account_Mapping!$A:$C,3,0),"")</f>
        <v>Services COR</v>
      </c>
      <c r="M92" s="37" t="str">
        <f>IFERROR(VLOOKUP($A92,Account_Mapping!$A:$C,4,0),"")</f>
        <v/>
      </c>
    </row>
    <row r="93" spans="1:13" x14ac:dyDescent="0.2">
      <c r="A93" s="43">
        <v>7000</v>
      </c>
      <c r="B93" s="43" t="s">
        <v>111</v>
      </c>
      <c r="C93" s="43"/>
      <c r="D93" s="43"/>
      <c r="E93" s="45">
        <v>45805</v>
      </c>
      <c r="F93" s="46">
        <v>1250</v>
      </c>
      <c r="G93" s="46">
        <v>0</v>
      </c>
      <c r="H93" s="47">
        <f t="shared" si="3"/>
        <v>45808</v>
      </c>
      <c r="I93" s="47" t="str">
        <f t="shared" si="4"/>
        <v>Q2</v>
      </c>
      <c r="J93" s="37" t="b">
        <f ca="1">IF(A93="","",COUNTIF('Consolidated Income Statement_Y'!$C$7:$V$7,D93)&gt;0)</f>
        <v>0</v>
      </c>
      <c r="K93" s="38">
        <f t="shared" si="5"/>
        <v>1250</v>
      </c>
      <c r="L93" s="37" t="str">
        <f>IFERROR(VLOOKUP($A93,Account_Mapping!$A:$C,3,0),"")</f>
        <v>Sales &amp; Marketing</v>
      </c>
      <c r="M93" s="37" t="str">
        <f>IFERROR(VLOOKUP($A93,Account_Mapping!$A:$C,4,0),"")</f>
        <v/>
      </c>
    </row>
    <row r="94" spans="1:13" x14ac:dyDescent="0.2">
      <c r="A94" s="43">
        <v>7010</v>
      </c>
      <c r="B94" s="43" t="s">
        <v>112</v>
      </c>
      <c r="C94" s="43"/>
      <c r="D94" s="43"/>
      <c r="E94" s="45">
        <v>45805</v>
      </c>
      <c r="F94" s="46">
        <v>2000</v>
      </c>
      <c r="G94" s="46">
        <v>0</v>
      </c>
      <c r="H94" s="47">
        <f t="shared" si="3"/>
        <v>45808</v>
      </c>
      <c r="I94" s="47" t="str">
        <f t="shared" si="4"/>
        <v>Q2</v>
      </c>
      <c r="J94" s="37" t="b">
        <f ca="1">IF(A94="","",COUNTIF('Consolidated Income Statement_Y'!$C$7:$V$7,D94)&gt;0)</f>
        <v>0</v>
      </c>
      <c r="K94" s="38">
        <f t="shared" si="5"/>
        <v>2000</v>
      </c>
      <c r="L94" s="37" t="str">
        <f>IFERROR(VLOOKUP($A94,Account_Mapping!$A:$C,3,0),"")</f>
        <v>Sales &amp; Marketing</v>
      </c>
      <c r="M94" s="37" t="str">
        <f>IFERROR(VLOOKUP($A94,Account_Mapping!$A:$C,4,0),"")</f>
        <v/>
      </c>
    </row>
    <row r="95" spans="1:13" x14ac:dyDescent="0.2">
      <c r="A95" s="43">
        <v>7020</v>
      </c>
      <c r="B95" s="43" t="s">
        <v>113</v>
      </c>
      <c r="C95" s="43"/>
      <c r="D95" s="43"/>
      <c r="E95" s="45">
        <v>45805</v>
      </c>
      <c r="F95" s="46">
        <v>525</v>
      </c>
      <c r="G95" s="46">
        <v>0</v>
      </c>
      <c r="H95" s="47">
        <f t="shared" si="3"/>
        <v>45808</v>
      </c>
      <c r="I95" s="47" t="str">
        <f t="shared" si="4"/>
        <v>Q2</v>
      </c>
      <c r="J95" s="37" t="b">
        <f ca="1">IF(A95="","",COUNTIF('Consolidated Income Statement_Y'!$C$7:$V$7,D95)&gt;0)</f>
        <v>0</v>
      </c>
      <c r="K95" s="38">
        <f t="shared" si="5"/>
        <v>525</v>
      </c>
      <c r="L95" s="37" t="str">
        <f>IFERROR(VLOOKUP($A95,Account_Mapping!$A:$C,3,0),"")</f>
        <v>Sales &amp; Marketing</v>
      </c>
      <c r="M95" s="37" t="str">
        <f>IFERROR(VLOOKUP($A95,Account_Mapping!$A:$C,4,0),"")</f>
        <v/>
      </c>
    </row>
    <row r="96" spans="1:13" x14ac:dyDescent="0.2">
      <c r="A96" s="43">
        <v>7030</v>
      </c>
      <c r="B96" s="43" t="s">
        <v>114</v>
      </c>
      <c r="C96" s="43"/>
      <c r="D96" s="43"/>
      <c r="E96" s="45">
        <v>45805</v>
      </c>
      <c r="F96" s="46">
        <v>0</v>
      </c>
      <c r="G96" s="46">
        <v>0</v>
      </c>
      <c r="H96" s="47">
        <f t="shared" si="3"/>
        <v>45808</v>
      </c>
      <c r="I96" s="47" t="str">
        <f t="shared" si="4"/>
        <v>Q2</v>
      </c>
      <c r="J96" s="37" t="b">
        <f ca="1">IF(A96="","",COUNTIF('Consolidated Income Statement_Y'!$C$7:$V$7,D96)&gt;0)</f>
        <v>0</v>
      </c>
      <c r="K96" s="38">
        <f t="shared" si="5"/>
        <v>0</v>
      </c>
      <c r="L96" s="37" t="str">
        <f>IFERROR(VLOOKUP($A96,Account_Mapping!$A:$C,3,0),"")</f>
        <v>Sales &amp; Marketing</v>
      </c>
      <c r="M96" s="37" t="str">
        <f>IFERROR(VLOOKUP($A96,Account_Mapping!$A:$C,4,0),"")</f>
        <v/>
      </c>
    </row>
    <row r="97" spans="1:13" x14ac:dyDescent="0.2">
      <c r="A97" s="43">
        <v>7040</v>
      </c>
      <c r="B97" s="43" t="s">
        <v>115</v>
      </c>
      <c r="C97" s="43"/>
      <c r="D97" s="43"/>
      <c r="E97" s="45">
        <v>45805</v>
      </c>
      <c r="F97" s="46">
        <v>5500</v>
      </c>
      <c r="G97" s="46">
        <v>0</v>
      </c>
      <c r="H97" s="47">
        <f t="shared" si="3"/>
        <v>45808</v>
      </c>
      <c r="I97" s="47" t="str">
        <f t="shared" si="4"/>
        <v>Q2</v>
      </c>
      <c r="J97" s="37" t="b">
        <f ca="1">IF(A97="","",COUNTIF('Consolidated Income Statement_Y'!$C$7:$V$7,D97)&gt;0)</f>
        <v>0</v>
      </c>
      <c r="K97" s="38">
        <f t="shared" si="5"/>
        <v>5500</v>
      </c>
      <c r="L97" s="37" t="str">
        <f>IFERROR(VLOOKUP($A97,Account_Mapping!$A:$C,3,0),"")</f>
        <v>Sales &amp; Marketing</v>
      </c>
      <c r="M97" s="37" t="str">
        <f>IFERROR(VLOOKUP($A97,Account_Mapping!$A:$C,4,0),"")</f>
        <v/>
      </c>
    </row>
    <row r="98" spans="1:13" x14ac:dyDescent="0.2">
      <c r="A98" s="43">
        <v>8000</v>
      </c>
      <c r="B98" s="43" t="s">
        <v>116</v>
      </c>
      <c r="C98" s="43"/>
      <c r="D98" s="43"/>
      <c r="E98" s="45">
        <v>45805</v>
      </c>
      <c r="F98" s="46">
        <v>45000</v>
      </c>
      <c r="G98" s="46">
        <v>0</v>
      </c>
      <c r="H98" s="47">
        <f t="shared" si="3"/>
        <v>45808</v>
      </c>
      <c r="I98" s="47" t="str">
        <f t="shared" si="4"/>
        <v>Q2</v>
      </c>
      <c r="J98" s="37" t="b">
        <f ca="1">IF(A98="","",COUNTIF('Consolidated Income Statement_Y'!$C$7:$V$7,D98)&gt;0)</f>
        <v>0</v>
      </c>
      <c r="K98" s="38">
        <f t="shared" si="5"/>
        <v>45000</v>
      </c>
      <c r="L98" s="37" t="str">
        <f>IFERROR(VLOOKUP($A98,Account_Mapping!$A:$C,3,0),"")</f>
        <v>General &amp; Administrative</v>
      </c>
      <c r="M98" s="37" t="str">
        <f>IFERROR(VLOOKUP($A98,Account_Mapping!$A:$C,4,0),"")</f>
        <v/>
      </c>
    </row>
    <row r="99" spans="1:13" x14ac:dyDescent="0.2">
      <c r="A99" s="43">
        <v>8010</v>
      </c>
      <c r="B99" s="43" t="s">
        <v>117</v>
      </c>
      <c r="C99" s="43"/>
      <c r="D99" s="43"/>
      <c r="E99" s="45">
        <v>45805</v>
      </c>
      <c r="F99" s="46">
        <v>4500</v>
      </c>
      <c r="G99" s="46">
        <v>0</v>
      </c>
      <c r="H99" s="47">
        <f t="shared" si="3"/>
        <v>45808</v>
      </c>
      <c r="I99" s="47" t="str">
        <f t="shared" si="4"/>
        <v>Q2</v>
      </c>
      <c r="J99" s="37" t="b">
        <f ca="1">IF(A99="","",COUNTIF('Consolidated Income Statement_Y'!$C$7:$V$7,D99)&gt;0)</f>
        <v>0</v>
      </c>
      <c r="K99" s="38">
        <f t="shared" si="5"/>
        <v>4500</v>
      </c>
      <c r="L99" s="37" t="str">
        <f>IFERROR(VLOOKUP($A99,Account_Mapping!$A:$C,3,0),"")</f>
        <v>General &amp; Administrative</v>
      </c>
      <c r="M99" s="37" t="str">
        <f>IFERROR(VLOOKUP($A99,Account_Mapping!$A:$C,4,0),"")</f>
        <v/>
      </c>
    </row>
    <row r="100" spans="1:13" x14ac:dyDescent="0.2">
      <c r="A100" s="43">
        <v>8020</v>
      </c>
      <c r="B100" s="43" t="s">
        <v>118</v>
      </c>
      <c r="C100" s="43"/>
      <c r="D100" s="43"/>
      <c r="E100" s="45">
        <v>45805</v>
      </c>
      <c r="F100" s="46">
        <v>3250</v>
      </c>
      <c r="G100" s="46">
        <v>0</v>
      </c>
      <c r="H100" s="47">
        <f t="shared" si="3"/>
        <v>45808</v>
      </c>
      <c r="I100" s="47" t="str">
        <f t="shared" si="4"/>
        <v>Q2</v>
      </c>
      <c r="J100" s="37" t="b">
        <f ca="1">IF(A100="","",COUNTIF('Consolidated Income Statement_Y'!$C$7:$V$7,D100)&gt;0)</f>
        <v>0</v>
      </c>
      <c r="K100" s="38">
        <f t="shared" si="5"/>
        <v>3250</v>
      </c>
      <c r="L100" s="37" t="str">
        <f>IFERROR(VLOOKUP($A100,Account_Mapping!$A:$C,3,0),"")</f>
        <v>General &amp; Administrative</v>
      </c>
      <c r="M100" s="37" t="str">
        <f>IFERROR(VLOOKUP($A100,Account_Mapping!$A:$C,4,0),"")</f>
        <v/>
      </c>
    </row>
    <row r="101" spans="1:13" x14ac:dyDescent="0.2">
      <c r="A101" s="43">
        <v>8030</v>
      </c>
      <c r="B101" s="43" t="s">
        <v>119</v>
      </c>
      <c r="C101" s="43"/>
      <c r="D101" s="43"/>
      <c r="E101" s="45">
        <v>45805</v>
      </c>
      <c r="F101" s="46">
        <v>2750</v>
      </c>
      <c r="G101" s="46">
        <v>0</v>
      </c>
      <c r="H101" s="47">
        <f t="shared" si="3"/>
        <v>45808</v>
      </c>
      <c r="I101" s="47" t="str">
        <f t="shared" si="4"/>
        <v>Q2</v>
      </c>
      <c r="J101" s="37" t="b">
        <f ca="1">IF(A101="","",COUNTIF('Consolidated Income Statement_Y'!$C$7:$V$7,D101)&gt;0)</f>
        <v>0</v>
      </c>
      <c r="K101" s="38">
        <f t="shared" si="5"/>
        <v>2750</v>
      </c>
      <c r="L101" s="37" t="str">
        <f>IFERROR(VLOOKUP($A101,Account_Mapping!$A:$C,3,0),"")</f>
        <v>General &amp; Administrative</v>
      </c>
      <c r="M101" s="37" t="str">
        <f>IFERROR(VLOOKUP($A101,Account_Mapping!$A:$C,4,0),"")</f>
        <v/>
      </c>
    </row>
    <row r="102" spans="1:13" x14ac:dyDescent="0.2">
      <c r="A102" s="43">
        <v>8040</v>
      </c>
      <c r="B102" s="43" t="s">
        <v>120</v>
      </c>
      <c r="C102" s="43"/>
      <c r="D102" s="43"/>
      <c r="E102" s="45">
        <v>45792</v>
      </c>
      <c r="F102" s="46">
        <v>3150</v>
      </c>
      <c r="G102" s="46">
        <v>0</v>
      </c>
      <c r="H102" s="47">
        <f t="shared" si="3"/>
        <v>45808</v>
      </c>
      <c r="I102" s="47" t="str">
        <f t="shared" si="4"/>
        <v>Q2</v>
      </c>
      <c r="J102" s="37" t="b">
        <f ca="1">IF(A102="","",COUNTIF('Consolidated Income Statement_Y'!$C$7:$V$7,D102)&gt;0)</f>
        <v>0</v>
      </c>
      <c r="K102" s="38">
        <f t="shared" si="5"/>
        <v>3150</v>
      </c>
      <c r="L102" s="37" t="str">
        <f>IFERROR(VLOOKUP($A102,Account_Mapping!$A:$C,3,0),"")</f>
        <v>General &amp; Administrative</v>
      </c>
      <c r="M102" s="37" t="str">
        <f>IFERROR(VLOOKUP($A102,Account_Mapping!$A:$C,4,0),"")</f>
        <v/>
      </c>
    </row>
    <row r="103" spans="1:13" x14ac:dyDescent="0.2">
      <c r="A103" s="43">
        <v>8050</v>
      </c>
      <c r="B103" s="43" t="s">
        <v>121</v>
      </c>
      <c r="C103" s="43"/>
      <c r="D103" s="43"/>
      <c r="E103" s="45">
        <v>45792</v>
      </c>
      <c r="F103" s="46">
        <v>3350</v>
      </c>
      <c r="G103" s="46">
        <v>0</v>
      </c>
      <c r="H103" s="47">
        <f t="shared" si="3"/>
        <v>45808</v>
      </c>
      <c r="I103" s="47" t="str">
        <f t="shared" si="4"/>
        <v>Q2</v>
      </c>
      <c r="J103" s="37" t="b">
        <f ca="1">IF(A103="","",COUNTIF('Consolidated Income Statement_Y'!$C$7:$V$7,D103)&gt;0)</f>
        <v>0</v>
      </c>
      <c r="K103" s="38">
        <f t="shared" si="5"/>
        <v>3350</v>
      </c>
      <c r="L103" s="37" t="str">
        <f>IFERROR(VLOOKUP($A103,Account_Mapping!$A:$C,3,0),"")</f>
        <v>General &amp; Administrative</v>
      </c>
      <c r="M103" s="37" t="str">
        <f>IFERROR(VLOOKUP($A103,Account_Mapping!$A:$C,4,0),"")</f>
        <v/>
      </c>
    </row>
    <row r="104" spans="1:13" x14ac:dyDescent="0.2">
      <c r="A104" s="43">
        <v>8060</v>
      </c>
      <c r="B104" s="43" t="s">
        <v>122</v>
      </c>
      <c r="C104" s="43"/>
      <c r="D104" s="43"/>
      <c r="E104" s="45">
        <v>45792</v>
      </c>
      <c r="F104" s="46">
        <v>3450</v>
      </c>
      <c r="G104" s="46">
        <v>0</v>
      </c>
      <c r="H104" s="47">
        <f t="shared" si="3"/>
        <v>45808</v>
      </c>
      <c r="I104" s="47" t="str">
        <f t="shared" si="4"/>
        <v>Q2</v>
      </c>
      <c r="J104" s="37" t="b">
        <f ca="1">IF(A104="","",COUNTIF('Consolidated Income Statement_Y'!$C$7:$V$7,D104)&gt;0)</f>
        <v>0</v>
      </c>
      <c r="K104" s="38">
        <f t="shared" si="5"/>
        <v>3450</v>
      </c>
      <c r="L104" s="37" t="str">
        <f>IFERROR(VLOOKUP($A104,Account_Mapping!$A:$C,3,0),"")</f>
        <v>General &amp; Administrative</v>
      </c>
      <c r="M104" s="37" t="str">
        <f>IFERROR(VLOOKUP($A104,Account_Mapping!$A:$C,4,0),"")</f>
        <v/>
      </c>
    </row>
    <row r="105" spans="1:13" x14ac:dyDescent="0.2">
      <c r="A105" s="43">
        <v>8060</v>
      </c>
      <c r="B105" s="43" t="s">
        <v>122</v>
      </c>
      <c r="C105" s="43"/>
      <c r="D105" s="43"/>
      <c r="E105" s="45">
        <v>45792</v>
      </c>
      <c r="F105" s="46">
        <v>3450</v>
      </c>
      <c r="G105" s="46">
        <v>0</v>
      </c>
      <c r="H105" s="47">
        <f t="shared" si="3"/>
        <v>45808</v>
      </c>
      <c r="I105" s="47" t="str">
        <f t="shared" si="4"/>
        <v>Q2</v>
      </c>
      <c r="J105" s="37" t="b">
        <f ca="1">IF(A105="","",COUNTIF('Consolidated Income Statement_Y'!$C$7:$V$7,D105)&gt;0)</f>
        <v>0</v>
      </c>
      <c r="K105" s="38">
        <f t="shared" si="5"/>
        <v>3450</v>
      </c>
      <c r="L105" s="37" t="str">
        <f>IFERROR(VLOOKUP($A105,Account_Mapping!$A:$C,3,0),"")</f>
        <v>General &amp; Administrative</v>
      </c>
      <c r="M105" s="37" t="str">
        <f>IFERROR(VLOOKUP($A105,Account_Mapping!$A:$C,4,0),"")</f>
        <v/>
      </c>
    </row>
    <row r="106" spans="1:13" x14ac:dyDescent="0.2">
      <c r="A106" s="43">
        <v>8070</v>
      </c>
      <c r="B106" s="43" t="s">
        <v>123</v>
      </c>
      <c r="C106" s="43"/>
      <c r="D106" s="43"/>
      <c r="E106" s="45">
        <v>45792</v>
      </c>
      <c r="F106" s="46">
        <v>3950</v>
      </c>
      <c r="G106" s="46">
        <v>0</v>
      </c>
      <c r="H106" s="47">
        <f t="shared" si="3"/>
        <v>45808</v>
      </c>
      <c r="I106" s="47" t="str">
        <f t="shared" si="4"/>
        <v>Q2</v>
      </c>
      <c r="J106" s="37" t="b">
        <f ca="1">IF(A106="","",COUNTIF('Consolidated Income Statement_Y'!$C$7:$V$7,D106)&gt;0)</f>
        <v>0</v>
      </c>
      <c r="K106" s="38">
        <f t="shared" si="5"/>
        <v>3950</v>
      </c>
      <c r="L106" s="37" t="str">
        <f>IFERROR(VLOOKUP($A106,Account_Mapping!$A:$C,3,0),"")</f>
        <v>General &amp; Administrative</v>
      </c>
      <c r="M106" s="37" t="str">
        <f>IFERROR(VLOOKUP($A106,Account_Mapping!$A:$C,4,0),"")</f>
        <v/>
      </c>
    </row>
    <row r="107" spans="1:13" x14ac:dyDescent="0.2">
      <c r="A107" s="43">
        <v>8080</v>
      </c>
      <c r="B107" s="43" t="s">
        <v>124</v>
      </c>
      <c r="C107" s="43"/>
      <c r="D107" s="43"/>
      <c r="E107" s="45">
        <v>45792</v>
      </c>
      <c r="F107" s="46">
        <v>6950</v>
      </c>
      <c r="G107" s="46">
        <v>0</v>
      </c>
      <c r="H107" s="47">
        <f t="shared" si="3"/>
        <v>45808</v>
      </c>
      <c r="I107" s="47" t="str">
        <f t="shared" si="4"/>
        <v>Q2</v>
      </c>
      <c r="J107" s="37" t="b">
        <f ca="1">IF(A107="","",COUNTIF('Consolidated Income Statement_Y'!$C$7:$V$7,D107)&gt;0)</f>
        <v>0</v>
      </c>
      <c r="K107" s="38">
        <f t="shared" si="5"/>
        <v>6950</v>
      </c>
      <c r="L107" s="37" t="str">
        <f>IFERROR(VLOOKUP($A107,Account_Mapping!$A:$C,3,0),"")</f>
        <v>General &amp; Administrative</v>
      </c>
      <c r="M107" s="37" t="str">
        <f>IFERROR(VLOOKUP($A107,Account_Mapping!$A:$C,4,0),"")</f>
        <v/>
      </c>
    </row>
    <row r="108" spans="1:13" x14ac:dyDescent="0.2">
      <c r="A108" s="43">
        <v>8090</v>
      </c>
      <c r="B108" s="43" t="s">
        <v>125</v>
      </c>
      <c r="C108" s="43"/>
      <c r="D108" s="43"/>
      <c r="E108" s="45">
        <v>45792</v>
      </c>
      <c r="F108" s="46">
        <v>7950</v>
      </c>
      <c r="G108" s="46">
        <v>0</v>
      </c>
      <c r="H108" s="47">
        <f t="shared" si="3"/>
        <v>45808</v>
      </c>
      <c r="I108" s="47" t="str">
        <f t="shared" si="4"/>
        <v>Q2</v>
      </c>
      <c r="J108" s="37" t="b">
        <f ca="1">IF(A108="","",COUNTIF('Consolidated Income Statement_Y'!$C$7:$V$7,D108)&gt;0)</f>
        <v>0</v>
      </c>
      <c r="K108" s="38">
        <f t="shared" si="5"/>
        <v>7950</v>
      </c>
      <c r="L108" s="37" t="str">
        <f>IFERROR(VLOOKUP($A108,Account_Mapping!$A:$C,3,0),"")</f>
        <v>General &amp; Administrative</v>
      </c>
      <c r="M108" s="37" t="str">
        <f>IFERROR(VLOOKUP($A108,Account_Mapping!$A:$C,4,0),"")</f>
        <v/>
      </c>
    </row>
    <row r="109" spans="1:13" x14ac:dyDescent="0.2">
      <c r="A109" s="43">
        <v>8099</v>
      </c>
      <c r="B109" s="43" t="s">
        <v>129</v>
      </c>
      <c r="C109" s="43"/>
      <c r="D109" s="43" t="s">
        <v>131</v>
      </c>
      <c r="E109" s="45">
        <v>45808</v>
      </c>
      <c r="F109" s="46">
        <v>1000</v>
      </c>
      <c r="G109" s="46">
        <v>0</v>
      </c>
      <c r="H109" s="47">
        <f t="shared" si="3"/>
        <v>45808</v>
      </c>
      <c r="I109" s="47" t="str">
        <f t="shared" si="4"/>
        <v>Q2</v>
      </c>
      <c r="J109" s="37" t="b">
        <f ca="1">IF(A109="","",COUNTIF('Consolidated Income Statement_Y'!$C$7:$V$7,D109)&gt;0)</f>
        <v>1</v>
      </c>
      <c r="K109" s="38">
        <f t="shared" si="5"/>
        <v>1000</v>
      </c>
      <c r="L109" s="37" t="str">
        <f>IFERROR(VLOOKUP($A109,Account_Mapping!$A:$C,3,0),"")</f>
        <v>General &amp; Administrative</v>
      </c>
      <c r="M109" s="37" t="str">
        <f>IFERROR(VLOOKUP($A109,Account_Mapping!$A:$C,4,0),"")</f>
        <v/>
      </c>
    </row>
    <row r="110" spans="1:13" x14ac:dyDescent="0.2">
      <c r="A110" s="43">
        <v>9000</v>
      </c>
      <c r="B110" s="43" t="s">
        <v>126</v>
      </c>
      <c r="C110" s="43"/>
      <c r="D110" s="43"/>
      <c r="E110" s="45">
        <v>45792</v>
      </c>
      <c r="F110" s="46">
        <v>1400</v>
      </c>
      <c r="G110" s="46">
        <v>0</v>
      </c>
      <c r="H110" s="47">
        <f t="shared" si="3"/>
        <v>45808</v>
      </c>
      <c r="I110" s="47" t="str">
        <f t="shared" si="4"/>
        <v>Q2</v>
      </c>
      <c r="J110" s="37" t="b">
        <f ca="1">IF(A110="","",COUNTIF('Consolidated Income Statement_Y'!$C$7:$V$7,D110)&gt;0)</f>
        <v>0</v>
      </c>
      <c r="K110" s="38">
        <f t="shared" si="5"/>
        <v>1400</v>
      </c>
      <c r="L110" s="37" t="str">
        <f>IFERROR(VLOOKUP($A110,Account_Mapping!$A:$C,3,0),"")</f>
        <v>Other Expenses, net</v>
      </c>
      <c r="M110" s="37" t="str">
        <f>IFERROR(VLOOKUP($A110,Account_Mapping!$A:$C,4,0),"")</f>
        <v/>
      </c>
    </row>
    <row r="111" spans="1:13" x14ac:dyDescent="0.2">
      <c r="A111" s="43">
        <v>9010</v>
      </c>
      <c r="B111" s="43" t="s">
        <v>127</v>
      </c>
      <c r="C111" s="43"/>
      <c r="D111" s="43"/>
      <c r="E111" s="45">
        <v>45792</v>
      </c>
      <c r="F111" s="46">
        <v>0</v>
      </c>
      <c r="G111" s="46">
        <v>5630</v>
      </c>
      <c r="H111" s="47">
        <f t="shared" si="3"/>
        <v>45808</v>
      </c>
      <c r="I111" s="47" t="str">
        <f t="shared" si="4"/>
        <v>Q2</v>
      </c>
      <c r="J111" s="37" t="b">
        <f ca="1">IF(A111="","",COUNTIF('Consolidated Income Statement_Y'!$C$7:$V$7,D111)&gt;0)</f>
        <v>0</v>
      </c>
      <c r="K111" s="38">
        <f t="shared" si="5"/>
        <v>-5630</v>
      </c>
      <c r="L111" s="37" t="str">
        <f>IFERROR(VLOOKUP($A111,Account_Mapping!$A:$C,3,0),"")</f>
        <v>Other Expenses, net</v>
      </c>
      <c r="M111" s="37" t="str">
        <f>IFERROR(VLOOKUP($A111,Account_Mapping!$A:$C,4,0),"")</f>
        <v/>
      </c>
    </row>
    <row r="112" spans="1:13" x14ac:dyDescent="0.2">
      <c r="A112" s="43">
        <v>9900</v>
      </c>
      <c r="B112" s="43" t="s">
        <v>128</v>
      </c>
      <c r="C112" s="43"/>
      <c r="D112" s="43"/>
      <c r="E112" s="45">
        <v>45792</v>
      </c>
      <c r="F112" s="46">
        <v>560</v>
      </c>
      <c r="G112" s="46">
        <v>0</v>
      </c>
      <c r="H112" s="47">
        <f t="shared" si="3"/>
        <v>45808</v>
      </c>
      <c r="I112" s="47" t="str">
        <f t="shared" si="4"/>
        <v>Q2</v>
      </c>
      <c r="J112" s="37" t="b">
        <f ca="1">IF(A112="","",COUNTIF('Consolidated Income Statement_Y'!$C$7:$V$7,D112)&gt;0)</f>
        <v>0</v>
      </c>
      <c r="K112" s="38">
        <f t="shared" si="5"/>
        <v>560</v>
      </c>
      <c r="L112" s="37" t="str">
        <f>IFERROR(VLOOKUP($A112,Account_Mapping!$A:$C,3,0),"")</f>
        <v>Provision for Income Taxes</v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37" t="str">
        <f>IF(A752="","",COUNTIF('Consolidated Income Statement_Y'!$C$7:$V$7,D752)&gt;0)</f>
        <v/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-100750</v>
      </c>
      <c r="C754" s="50">
        <f t="shared" si="37"/>
        <v>-100750</v>
      </c>
      <c r="D754" s="50">
        <f t="shared" si="37"/>
        <v>-100750</v>
      </c>
      <c r="E754" s="50">
        <f t="shared" si="37"/>
        <v>-100750</v>
      </c>
      <c r="F754" s="50">
        <f t="shared" si="37"/>
        <v>-100750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500</v>
      </c>
      <c r="C757" s="50">
        <f t="shared" si="37"/>
        <v>500</v>
      </c>
      <c r="D757" s="50">
        <f t="shared" si="37"/>
        <v>500</v>
      </c>
      <c r="E757" s="50">
        <f t="shared" si="37"/>
        <v>500</v>
      </c>
      <c r="F757" s="50">
        <f t="shared" si="37"/>
        <v>500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9275</v>
      </c>
      <c r="C760" s="50">
        <f t="shared" si="37"/>
        <v>9275</v>
      </c>
      <c r="D760" s="50">
        <f t="shared" si="37"/>
        <v>9275</v>
      </c>
      <c r="E760" s="50">
        <f t="shared" si="37"/>
        <v>9275</v>
      </c>
      <c r="F760" s="50">
        <f t="shared" si="37"/>
        <v>9275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87750</v>
      </c>
      <c r="C761" s="50">
        <f t="shared" si="37"/>
        <v>88750</v>
      </c>
      <c r="D761" s="50">
        <f t="shared" si="37"/>
        <v>88750</v>
      </c>
      <c r="E761" s="50">
        <f t="shared" si="37"/>
        <v>88750</v>
      </c>
      <c r="F761" s="50">
        <f t="shared" si="37"/>
        <v>88750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-4230</v>
      </c>
      <c r="C762" s="50">
        <f t="shared" si="37"/>
        <v>-5630</v>
      </c>
      <c r="D762" s="50">
        <f t="shared" si="37"/>
        <v>-5630</v>
      </c>
      <c r="E762" s="50">
        <f t="shared" si="37"/>
        <v>-5630</v>
      </c>
      <c r="F762" s="50">
        <f t="shared" si="37"/>
        <v>-4230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560</v>
      </c>
      <c r="C763" s="52">
        <f t="shared" si="37"/>
        <v>560</v>
      </c>
      <c r="D763" s="52">
        <f t="shared" si="37"/>
        <v>560</v>
      </c>
      <c r="E763" s="52">
        <f t="shared" si="37"/>
        <v>560</v>
      </c>
      <c r="F763" s="52">
        <f t="shared" si="37"/>
        <v>560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-302250</v>
      </c>
      <c r="C766" s="50">
        <f t="shared" ref="C766:E766" si="38">SUMIF($B$752:$M$752,C$765,$B754:$M754)</f>
        <v>-201500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-503750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10" x14ac:dyDescent="0.2">
      <c r="A769" s="49" t="s">
        <v>48</v>
      </c>
      <c r="B769" s="50">
        <f t="shared" si="39"/>
        <v>1500</v>
      </c>
      <c r="C769" s="50">
        <f t="shared" si="39"/>
        <v>1000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2500</v>
      </c>
    </row>
    <row r="770" spans="1:10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10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10" x14ac:dyDescent="0.2">
      <c r="A772" s="49" t="s">
        <v>9</v>
      </c>
      <c r="B772" s="50">
        <f t="shared" si="39"/>
        <v>27825</v>
      </c>
      <c r="C772" s="50">
        <f t="shared" si="39"/>
        <v>18550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46375</v>
      </c>
    </row>
    <row r="773" spans="1:10" x14ac:dyDescent="0.2">
      <c r="A773" s="49" t="s">
        <v>10</v>
      </c>
      <c r="B773" s="50">
        <f t="shared" si="39"/>
        <v>265250</v>
      </c>
      <c r="C773" s="50">
        <f t="shared" si="39"/>
        <v>177500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442750</v>
      </c>
    </row>
    <row r="774" spans="1:10" x14ac:dyDescent="0.2">
      <c r="A774" s="49" t="s">
        <v>14</v>
      </c>
      <c r="B774" s="50">
        <f t="shared" si="39"/>
        <v>-15490</v>
      </c>
      <c r="C774" s="50">
        <f t="shared" si="39"/>
        <v>-9860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-25350</v>
      </c>
    </row>
    <row r="775" spans="1:10" x14ac:dyDescent="0.2">
      <c r="A775" s="51" t="s">
        <v>13</v>
      </c>
      <c r="B775" s="52">
        <f t="shared" si="39"/>
        <v>1680</v>
      </c>
      <c r="C775" s="52">
        <f t="shared" si="39"/>
        <v>1120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2800</v>
      </c>
    </row>
    <row r="778" spans="1:10" x14ac:dyDescent="0.2">
      <c r="J778" s="37" t="str">
        <f>IF(A778="","",COUNTIF('Consolidated Income Statement_Y'!$C$7:$V$7,Three_Rivers_Inc!D778)&gt;0)</f>
        <v/>
      </c>
    </row>
    <row r="779" spans="1:10" x14ac:dyDescent="0.2">
      <c r="J779" s="37" t="str">
        <f>IF(A779="","",COUNTIF('Consolidated Income Statement_Y'!$C$7:$V$7,Three_Rivers_Inc!D779)&gt;0)</f>
        <v/>
      </c>
    </row>
    <row r="780" spans="1:10" x14ac:dyDescent="0.2">
      <c r="J780" s="37" t="str">
        <f>IF(A780="","",COUNTIF('Consolidated Income Statement_Y'!$C$7:$V$7,Three_Rivers_Inc!D780)&gt;0)</f>
        <v/>
      </c>
    </row>
    <row r="781" spans="1:10" x14ac:dyDescent="0.2">
      <c r="J781" s="37" t="str">
        <f>IF(A781="","",COUNTIF('Consolidated Income Statement_Y'!$C$7:$V$7,Three_Rivers_Inc!D781)&gt;0)</f>
        <v/>
      </c>
    </row>
    <row r="782" spans="1:10" x14ac:dyDescent="0.2">
      <c r="J782" s="37" t="str">
        <f>IF(A782="","",COUNTIF('Consolidated Income Statement_Y'!$C$7:$V$7,Three_Rivers_Inc!D782)&gt;0)</f>
        <v/>
      </c>
    </row>
    <row r="783" spans="1:10" x14ac:dyDescent="0.2">
      <c r="J783" s="37" t="str">
        <f>IF(A783="","",COUNTIF('Consolidated Income Statement_Y'!$C$7:$V$7,Three_Rivers_Inc!D783)&gt;0)</f>
        <v/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8C4A6-1365-4A76-B510-99CA70FEE016}">
  <sheetPr codeName="Sheet15">
    <tabColor theme="1"/>
  </sheetPr>
  <dimension ref="A1:M775"/>
  <sheetViews>
    <sheetView workbookViewId="0">
      <pane ySplit="1" topLeftCell="A2" activePane="bottomLeft" state="frozen"/>
      <selection activeCell="F2" sqref="F2:G59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9.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>
        <v>5010</v>
      </c>
      <c r="B2" s="43" t="s">
        <v>24</v>
      </c>
      <c r="C2" s="43"/>
      <c r="D2" s="43"/>
      <c r="E2" s="45">
        <v>45672</v>
      </c>
      <c r="F2" s="46">
        <v>0</v>
      </c>
      <c r="G2" s="46">
        <v>97500</v>
      </c>
      <c r="H2" s="47">
        <f>IF(E2="","",EOMONTH(E2,0))</f>
        <v>45688</v>
      </c>
      <c r="I2" s="47" t="str">
        <f>IF(H2="","","Q"&amp;ROUNDUP(MONTH(H2)/3,0))</f>
        <v>Q1</v>
      </c>
      <c r="J2" s="37" t="b">
        <f ca="1">IF(A2="","",COUNTIF('Consolidated Income Statement_Y'!$C$7:$V$7,D2)&gt;0)</f>
        <v>0</v>
      </c>
      <c r="K2" s="38">
        <f>F2-G2</f>
        <v>-97500</v>
      </c>
      <c r="L2" s="37" t="str">
        <f>IFERROR(VLOOKUP($A2,Account_Mapping!$A:$C,3,0),"")</f>
        <v>Products Revenue</v>
      </c>
      <c r="M2" s="37" t="str">
        <f>IFERROR(VLOOKUP($A2,Account_Mapping!$A:$C,4,0),"")</f>
        <v/>
      </c>
    </row>
    <row r="3" spans="1:13" x14ac:dyDescent="0.2">
      <c r="A3" s="43">
        <v>6010</v>
      </c>
      <c r="B3" s="43" t="s">
        <v>109</v>
      </c>
      <c r="C3" s="43"/>
      <c r="D3" s="43"/>
      <c r="E3" s="45">
        <v>45672</v>
      </c>
      <c r="F3" s="46">
        <v>18000</v>
      </c>
      <c r="G3" s="46"/>
      <c r="H3" s="47">
        <f t="shared" ref="H3:H66" si="0">IF(E3="","",EOMONTH(E3,0))</f>
        <v>45688</v>
      </c>
      <c r="I3" s="47" t="str">
        <f t="shared" ref="I3:I66" si="1">IF(H3="","","Q"&amp;ROUNDUP(MONTH(H3)/3,0))</f>
        <v>Q1</v>
      </c>
      <c r="J3" s="37" t="b">
        <f ca="1">IF(A3="","",COUNTIF('Consolidated Income Statement_Y'!$C$7:$V$7,D3)&gt;0)</f>
        <v>0</v>
      </c>
      <c r="K3" s="38">
        <f t="shared" ref="K3:K66" si="2">F3-G3</f>
        <v>18000</v>
      </c>
      <c r="L3" s="37" t="str">
        <f>IFERROR(VLOOKUP($A3,Account_Mapping!$A:$C,3,0),"")</f>
        <v>Products COR</v>
      </c>
      <c r="M3" s="37" t="str">
        <f>IFERROR(VLOOKUP($A3,Account_Mapping!$A:$C,4,0),"")</f>
        <v/>
      </c>
    </row>
    <row r="4" spans="1:13" x14ac:dyDescent="0.2">
      <c r="A4" s="43">
        <v>7000</v>
      </c>
      <c r="B4" s="43" t="s">
        <v>111</v>
      </c>
      <c r="C4" s="43"/>
      <c r="D4" s="43"/>
      <c r="E4" s="45">
        <v>45688</v>
      </c>
      <c r="F4" s="46">
        <v>1250</v>
      </c>
      <c r="G4" s="46">
        <v>0</v>
      </c>
      <c r="H4" s="47">
        <f t="shared" si="0"/>
        <v>45688</v>
      </c>
      <c r="I4" s="47" t="str">
        <f t="shared" si="1"/>
        <v>Q1</v>
      </c>
      <c r="J4" s="37" t="b">
        <f ca="1">IF(A4="","",COUNTIF('Consolidated Income Statement_Y'!$C$7:$V$7,D4)&gt;0)</f>
        <v>0</v>
      </c>
      <c r="K4" s="38">
        <f t="shared" si="2"/>
        <v>1250</v>
      </c>
      <c r="L4" s="37" t="str">
        <f>IFERROR(VLOOKUP($A4,Account_Mapping!$A:$C,3,0),"")</f>
        <v>Sales &amp; Marketing</v>
      </c>
      <c r="M4" s="37" t="str">
        <f>IFERROR(VLOOKUP($A4,Account_Mapping!$A:$C,4,0),"")</f>
        <v/>
      </c>
    </row>
    <row r="5" spans="1:13" x14ac:dyDescent="0.2">
      <c r="A5" s="43">
        <v>7010</v>
      </c>
      <c r="B5" s="43" t="s">
        <v>112</v>
      </c>
      <c r="C5" s="43"/>
      <c r="D5" s="43"/>
      <c r="E5" s="45">
        <v>45688</v>
      </c>
      <c r="F5" s="46">
        <v>2000</v>
      </c>
      <c r="G5" s="46">
        <v>0</v>
      </c>
      <c r="H5" s="47">
        <f t="shared" si="0"/>
        <v>45688</v>
      </c>
      <c r="I5" s="47" t="str">
        <f t="shared" si="1"/>
        <v>Q1</v>
      </c>
      <c r="J5" s="37" t="b">
        <f ca="1">IF(A5="","",COUNTIF('Consolidated Income Statement_Y'!$C$7:$V$7,D5)&gt;0)</f>
        <v>0</v>
      </c>
      <c r="K5" s="38">
        <f t="shared" si="2"/>
        <v>2000</v>
      </c>
      <c r="L5" s="37" t="str">
        <f>IFERROR(VLOOKUP($A5,Account_Mapping!$A:$C,3,0),"")</f>
        <v>Sales &amp; Marketing</v>
      </c>
      <c r="M5" s="37" t="str">
        <f>IFERROR(VLOOKUP($A5,Account_Mapping!$A:$C,4,0),"")</f>
        <v/>
      </c>
    </row>
    <row r="6" spans="1:13" x14ac:dyDescent="0.2">
      <c r="A6" s="43">
        <v>7020</v>
      </c>
      <c r="B6" s="43" t="s">
        <v>113</v>
      </c>
      <c r="C6" s="43"/>
      <c r="D6" s="43"/>
      <c r="E6" s="45">
        <v>45688</v>
      </c>
      <c r="F6" s="46">
        <v>525</v>
      </c>
      <c r="G6" s="46">
        <v>0</v>
      </c>
      <c r="H6" s="47">
        <f t="shared" si="0"/>
        <v>45688</v>
      </c>
      <c r="I6" s="47" t="str">
        <f t="shared" si="1"/>
        <v>Q1</v>
      </c>
      <c r="J6" s="37" t="b">
        <f ca="1">IF(A6="","",COUNTIF('Consolidated Income Statement_Y'!$C$7:$V$7,D6)&gt;0)</f>
        <v>0</v>
      </c>
      <c r="K6" s="38">
        <f t="shared" si="2"/>
        <v>525</v>
      </c>
      <c r="L6" s="37" t="str">
        <f>IFERROR(VLOOKUP($A6,Account_Mapping!$A:$C,3,0),"")</f>
        <v>Sales &amp; Marketing</v>
      </c>
      <c r="M6" s="37" t="str">
        <f>IFERROR(VLOOKUP($A6,Account_Mapping!$A:$C,4,0),"")</f>
        <v/>
      </c>
    </row>
    <row r="7" spans="1:13" x14ac:dyDescent="0.2">
      <c r="A7" s="43">
        <v>7030</v>
      </c>
      <c r="B7" s="43" t="s">
        <v>114</v>
      </c>
      <c r="C7" s="43"/>
      <c r="D7" s="43" t="s">
        <v>139</v>
      </c>
      <c r="E7" s="45">
        <v>45688</v>
      </c>
      <c r="F7" s="46">
        <v>575</v>
      </c>
      <c r="G7" s="46">
        <v>0</v>
      </c>
      <c r="H7" s="47">
        <f t="shared" si="0"/>
        <v>45688</v>
      </c>
      <c r="I7" s="47" t="str">
        <f t="shared" si="1"/>
        <v>Q1</v>
      </c>
      <c r="J7" s="37" t="b">
        <f ca="1">IF(A7="","",COUNTIF('Consolidated Income Statement_Y'!$C$7:$V$7,D7)&gt;0)</f>
        <v>1</v>
      </c>
      <c r="K7" s="38">
        <f t="shared" si="2"/>
        <v>575</v>
      </c>
      <c r="L7" s="37" t="str">
        <f>IFERROR(VLOOKUP($A7,Account_Mapping!$A:$C,3,0),"")</f>
        <v>Sales &amp; Marketing</v>
      </c>
      <c r="M7" s="37" t="str">
        <f>IFERROR(VLOOKUP($A7,Account_Mapping!$A:$C,4,0),"")</f>
        <v/>
      </c>
    </row>
    <row r="8" spans="1:13" x14ac:dyDescent="0.2">
      <c r="A8" s="43">
        <v>8000</v>
      </c>
      <c r="B8" s="43" t="s">
        <v>116</v>
      </c>
      <c r="C8" s="43"/>
      <c r="D8" s="43"/>
      <c r="E8" s="45">
        <v>45688</v>
      </c>
      <c r="F8" s="46">
        <v>25000</v>
      </c>
      <c r="G8" s="46">
        <v>0</v>
      </c>
      <c r="H8" s="47">
        <f t="shared" si="0"/>
        <v>45688</v>
      </c>
      <c r="I8" s="47" t="str">
        <f t="shared" si="1"/>
        <v>Q1</v>
      </c>
      <c r="J8" s="37" t="b">
        <f ca="1">IF(A8="","",COUNTIF('Consolidated Income Statement_Y'!$C$7:$V$7,D8)&gt;0)</f>
        <v>0</v>
      </c>
      <c r="K8" s="38">
        <f t="shared" si="2"/>
        <v>25000</v>
      </c>
      <c r="L8" s="37" t="str">
        <f>IFERROR(VLOOKUP($A8,Account_Mapping!$A:$C,3,0),"")</f>
        <v>General &amp; Administrative</v>
      </c>
      <c r="M8" s="37" t="str">
        <f>IFERROR(VLOOKUP($A8,Account_Mapping!$A:$C,4,0),"")</f>
        <v/>
      </c>
    </row>
    <row r="9" spans="1:13" x14ac:dyDescent="0.2">
      <c r="A9" s="43">
        <v>8010</v>
      </c>
      <c r="B9" s="43" t="s">
        <v>117</v>
      </c>
      <c r="C9" s="43"/>
      <c r="D9" s="43"/>
      <c r="E9" s="45">
        <v>45688</v>
      </c>
      <c r="F9" s="46">
        <v>2500</v>
      </c>
      <c r="G9" s="46">
        <v>0</v>
      </c>
      <c r="H9" s="47">
        <f t="shared" si="0"/>
        <v>45688</v>
      </c>
      <c r="I9" s="47" t="str">
        <f t="shared" si="1"/>
        <v>Q1</v>
      </c>
      <c r="J9" s="37" t="b">
        <f ca="1">IF(A9="","",COUNTIF('Consolidated Income Statement_Y'!$C$7:$V$7,D9)&gt;0)</f>
        <v>0</v>
      </c>
      <c r="K9" s="38">
        <f t="shared" si="2"/>
        <v>2500</v>
      </c>
      <c r="L9" s="37" t="str">
        <f>IFERROR(VLOOKUP($A9,Account_Mapping!$A:$C,3,0),"")</f>
        <v>General &amp; Administrative</v>
      </c>
      <c r="M9" s="37" t="str">
        <f>IFERROR(VLOOKUP($A9,Account_Mapping!$A:$C,4,0),"")</f>
        <v/>
      </c>
    </row>
    <row r="10" spans="1:13" x14ac:dyDescent="0.2">
      <c r="A10" s="43">
        <v>8020</v>
      </c>
      <c r="B10" s="43" t="s">
        <v>118</v>
      </c>
      <c r="C10" s="43"/>
      <c r="D10" s="43"/>
      <c r="E10" s="45">
        <v>45688</v>
      </c>
      <c r="F10" s="46">
        <v>1895</v>
      </c>
      <c r="G10" s="46">
        <v>0</v>
      </c>
      <c r="H10" s="47">
        <f t="shared" si="0"/>
        <v>45688</v>
      </c>
      <c r="I10" s="47" t="str">
        <f t="shared" si="1"/>
        <v>Q1</v>
      </c>
      <c r="J10" s="37" t="b">
        <f ca="1">IF(A10="","",COUNTIF('Consolidated Income Statement_Y'!$C$7:$V$7,D10)&gt;0)</f>
        <v>0</v>
      </c>
      <c r="K10" s="38">
        <f t="shared" si="2"/>
        <v>1895</v>
      </c>
      <c r="L10" s="37" t="str">
        <f>IFERROR(VLOOKUP($A10,Account_Mapping!$A:$C,3,0),"")</f>
        <v>General &amp; Administrative</v>
      </c>
      <c r="M10" s="37" t="str">
        <f>IFERROR(VLOOKUP($A10,Account_Mapping!$A:$C,4,0),"")</f>
        <v/>
      </c>
    </row>
    <row r="11" spans="1:13" x14ac:dyDescent="0.2">
      <c r="A11" s="43">
        <v>8030</v>
      </c>
      <c r="B11" s="43" t="s">
        <v>119</v>
      </c>
      <c r="C11" s="43"/>
      <c r="D11" s="43"/>
      <c r="E11" s="45">
        <v>45688</v>
      </c>
      <c r="F11" s="46">
        <v>1500</v>
      </c>
      <c r="G11" s="46">
        <v>0</v>
      </c>
      <c r="H11" s="47">
        <f t="shared" si="0"/>
        <v>45688</v>
      </c>
      <c r="I11" s="47" t="str">
        <f t="shared" si="1"/>
        <v>Q1</v>
      </c>
      <c r="J11" s="37" t="b">
        <f ca="1">IF(A11="","",COUNTIF('Consolidated Income Statement_Y'!$C$7:$V$7,D11)&gt;0)</f>
        <v>0</v>
      </c>
      <c r="K11" s="38">
        <f t="shared" si="2"/>
        <v>1500</v>
      </c>
      <c r="L11" s="37" t="str">
        <f>IFERROR(VLOOKUP($A11,Account_Mapping!$A:$C,3,0),"")</f>
        <v>General &amp; Administrative</v>
      </c>
      <c r="M11" s="37" t="str">
        <f>IFERROR(VLOOKUP($A11,Account_Mapping!$A:$C,4,0),"")</f>
        <v/>
      </c>
    </row>
    <row r="12" spans="1:13" x14ac:dyDescent="0.2">
      <c r="A12" s="43">
        <v>8099</v>
      </c>
      <c r="B12" s="43" t="s">
        <v>129</v>
      </c>
      <c r="C12" s="43"/>
      <c r="D12" s="43" t="s">
        <v>131</v>
      </c>
      <c r="E12" s="45">
        <v>45688</v>
      </c>
      <c r="F12" s="46">
        <v>9500</v>
      </c>
      <c r="G12" s="46"/>
      <c r="H12" s="47">
        <f t="shared" si="0"/>
        <v>45688</v>
      </c>
      <c r="I12" s="47" t="str">
        <f t="shared" si="1"/>
        <v>Q1</v>
      </c>
      <c r="J12" s="37" t="b">
        <f ca="1">IF(A12="","",COUNTIF('Consolidated Income Statement_Y'!$C$7:$V$7,D12)&gt;0)</f>
        <v>1</v>
      </c>
      <c r="K12" s="38">
        <f t="shared" si="2"/>
        <v>9500</v>
      </c>
      <c r="L12" s="37" t="str">
        <f>IFERROR(VLOOKUP($A12,Account_Mapping!$A:$C,3,0),"")</f>
        <v>General &amp; Administrative</v>
      </c>
      <c r="M12" s="37" t="str">
        <f>IFERROR(VLOOKUP($A12,Account_Mapping!$A:$C,4,0),"")</f>
        <v/>
      </c>
    </row>
    <row r="13" spans="1:13" x14ac:dyDescent="0.2">
      <c r="A13" s="43">
        <v>5010</v>
      </c>
      <c r="B13" s="43" t="s">
        <v>24</v>
      </c>
      <c r="C13" s="43"/>
      <c r="D13" s="43"/>
      <c r="E13" s="45">
        <v>45716</v>
      </c>
      <c r="F13" s="46">
        <v>0</v>
      </c>
      <c r="G13" s="46">
        <v>97500</v>
      </c>
      <c r="H13" s="47">
        <f t="shared" si="0"/>
        <v>45716</v>
      </c>
      <c r="I13" s="47" t="str">
        <f t="shared" si="1"/>
        <v>Q1</v>
      </c>
      <c r="J13" s="37" t="b">
        <f ca="1">IF(A13="","",COUNTIF('Consolidated Income Statement_Y'!$C$7:$V$7,D13)&gt;0)</f>
        <v>0</v>
      </c>
      <c r="K13" s="38">
        <f t="shared" si="2"/>
        <v>-97500</v>
      </c>
      <c r="L13" s="37" t="str">
        <f>IFERROR(VLOOKUP($A13,Account_Mapping!$A:$C,3,0),"")</f>
        <v>Products Revenue</v>
      </c>
      <c r="M13" s="37" t="str">
        <f>IFERROR(VLOOKUP($A13,Account_Mapping!$A:$C,4,0),"")</f>
        <v/>
      </c>
    </row>
    <row r="14" spans="1:13" x14ac:dyDescent="0.2">
      <c r="A14" s="43">
        <v>6010</v>
      </c>
      <c r="B14" s="43" t="s">
        <v>109</v>
      </c>
      <c r="C14" s="43"/>
      <c r="D14" s="43"/>
      <c r="E14" s="45">
        <v>45716</v>
      </c>
      <c r="F14" s="46">
        <v>18000</v>
      </c>
      <c r="G14" s="46"/>
      <c r="H14" s="47">
        <f t="shared" si="0"/>
        <v>45716</v>
      </c>
      <c r="I14" s="47" t="str">
        <f t="shared" si="1"/>
        <v>Q1</v>
      </c>
      <c r="J14" s="37" t="b">
        <f ca="1">IF(A14="","",COUNTIF('Consolidated Income Statement_Y'!$C$7:$V$7,D14)&gt;0)</f>
        <v>0</v>
      </c>
      <c r="K14" s="38">
        <f t="shared" si="2"/>
        <v>18000</v>
      </c>
      <c r="L14" s="37" t="str">
        <f>IFERROR(VLOOKUP($A14,Account_Mapping!$A:$C,3,0),"")</f>
        <v>Products COR</v>
      </c>
      <c r="M14" s="37" t="str">
        <f>IFERROR(VLOOKUP($A14,Account_Mapping!$A:$C,4,0),"")</f>
        <v/>
      </c>
    </row>
    <row r="15" spans="1:13" x14ac:dyDescent="0.2">
      <c r="A15" s="43">
        <v>7000</v>
      </c>
      <c r="B15" s="43" t="s">
        <v>111</v>
      </c>
      <c r="C15" s="43"/>
      <c r="D15" s="43"/>
      <c r="E15" s="45">
        <v>45716</v>
      </c>
      <c r="F15" s="46">
        <v>1250</v>
      </c>
      <c r="G15" s="46">
        <v>0</v>
      </c>
      <c r="H15" s="47">
        <f t="shared" si="0"/>
        <v>45716</v>
      </c>
      <c r="I15" s="47" t="str">
        <f t="shared" si="1"/>
        <v>Q1</v>
      </c>
      <c r="J15" s="37" t="b">
        <f ca="1">IF(A15="","",COUNTIF('Consolidated Income Statement_Y'!$C$7:$V$7,D15)&gt;0)</f>
        <v>0</v>
      </c>
      <c r="K15" s="38">
        <f t="shared" si="2"/>
        <v>1250</v>
      </c>
      <c r="L15" s="37" t="str">
        <f>IFERROR(VLOOKUP($A15,Account_Mapping!$A:$C,3,0),"")</f>
        <v>Sales &amp; Marketing</v>
      </c>
      <c r="M15" s="37" t="str">
        <f>IFERROR(VLOOKUP($A15,Account_Mapping!$A:$C,4,0),"")</f>
        <v/>
      </c>
    </row>
    <row r="16" spans="1:13" x14ac:dyDescent="0.2">
      <c r="A16" s="43">
        <v>7010</v>
      </c>
      <c r="B16" s="43" t="s">
        <v>112</v>
      </c>
      <c r="C16" s="43"/>
      <c r="D16" s="43"/>
      <c r="E16" s="45">
        <v>45716</v>
      </c>
      <c r="F16" s="46">
        <v>2000</v>
      </c>
      <c r="G16" s="46">
        <v>0</v>
      </c>
      <c r="H16" s="47">
        <f t="shared" si="0"/>
        <v>45716</v>
      </c>
      <c r="I16" s="47" t="str">
        <f t="shared" si="1"/>
        <v>Q1</v>
      </c>
      <c r="J16" s="37" t="b">
        <f ca="1">IF(A16="","",COUNTIF('Consolidated Income Statement_Y'!$C$7:$V$7,D16)&gt;0)</f>
        <v>0</v>
      </c>
      <c r="K16" s="38">
        <f t="shared" si="2"/>
        <v>2000</v>
      </c>
      <c r="L16" s="37" t="str">
        <f>IFERROR(VLOOKUP($A16,Account_Mapping!$A:$C,3,0),"")</f>
        <v>Sales &amp; Marketing</v>
      </c>
      <c r="M16" s="37" t="str">
        <f>IFERROR(VLOOKUP($A16,Account_Mapping!$A:$C,4,0),"")</f>
        <v/>
      </c>
    </row>
    <row r="17" spans="1:13" x14ac:dyDescent="0.2">
      <c r="A17" s="43">
        <v>7020</v>
      </c>
      <c r="B17" s="43" t="s">
        <v>113</v>
      </c>
      <c r="C17" s="43"/>
      <c r="D17" s="43"/>
      <c r="E17" s="45">
        <v>45716</v>
      </c>
      <c r="F17" s="46">
        <v>525</v>
      </c>
      <c r="G17" s="46">
        <v>0</v>
      </c>
      <c r="H17" s="47">
        <f t="shared" si="0"/>
        <v>45716</v>
      </c>
      <c r="I17" s="47" t="str">
        <f t="shared" si="1"/>
        <v>Q1</v>
      </c>
      <c r="J17" s="37" t="b">
        <f ca="1">IF(A17="","",COUNTIF('Consolidated Income Statement_Y'!$C$7:$V$7,D17)&gt;0)</f>
        <v>0</v>
      </c>
      <c r="K17" s="38">
        <f t="shared" si="2"/>
        <v>525</v>
      </c>
      <c r="L17" s="37" t="str">
        <f>IFERROR(VLOOKUP($A17,Account_Mapping!$A:$C,3,0),"")</f>
        <v>Sales &amp; Marketing</v>
      </c>
      <c r="M17" s="37" t="str">
        <f>IFERROR(VLOOKUP($A17,Account_Mapping!$A:$C,4,0),"")</f>
        <v/>
      </c>
    </row>
    <row r="18" spans="1:13" x14ac:dyDescent="0.2">
      <c r="A18" s="43">
        <v>7030</v>
      </c>
      <c r="B18" s="43" t="s">
        <v>114</v>
      </c>
      <c r="C18" s="43"/>
      <c r="D18" s="43" t="s">
        <v>139</v>
      </c>
      <c r="E18" s="45">
        <v>45716</v>
      </c>
      <c r="F18" s="46">
        <v>575</v>
      </c>
      <c r="G18" s="46">
        <v>0</v>
      </c>
      <c r="H18" s="47">
        <f t="shared" si="0"/>
        <v>45716</v>
      </c>
      <c r="I18" s="47" t="str">
        <f t="shared" si="1"/>
        <v>Q1</v>
      </c>
      <c r="J18" s="37" t="b">
        <f ca="1">IF(A18="","",COUNTIF('Consolidated Income Statement_Y'!$C$7:$V$7,D18)&gt;0)</f>
        <v>1</v>
      </c>
      <c r="K18" s="38">
        <f t="shared" si="2"/>
        <v>575</v>
      </c>
      <c r="L18" s="37" t="str">
        <f>IFERROR(VLOOKUP($A18,Account_Mapping!$A:$C,3,0),"")</f>
        <v>Sales &amp; Marketing</v>
      </c>
      <c r="M18" s="37" t="str">
        <f>IFERROR(VLOOKUP($A18,Account_Mapping!$A:$C,4,0),"")</f>
        <v/>
      </c>
    </row>
    <row r="19" spans="1:13" x14ac:dyDescent="0.2">
      <c r="A19" s="43">
        <v>8000</v>
      </c>
      <c r="B19" s="43" t="s">
        <v>116</v>
      </c>
      <c r="C19" s="43"/>
      <c r="D19" s="43"/>
      <c r="E19" s="45">
        <v>45716</v>
      </c>
      <c r="F19" s="46">
        <v>25000</v>
      </c>
      <c r="G19" s="46">
        <v>0</v>
      </c>
      <c r="H19" s="47">
        <f t="shared" si="0"/>
        <v>45716</v>
      </c>
      <c r="I19" s="47" t="str">
        <f t="shared" si="1"/>
        <v>Q1</v>
      </c>
      <c r="J19" s="37" t="b">
        <f ca="1">IF(A19="","",COUNTIF('Consolidated Income Statement_Y'!$C$7:$V$7,D19)&gt;0)</f>
        <v>0</v>
      </c>
      <c r="K19" s="38">
        <f t="shared" si="2"/>
        <v>25000</v>
      </c>
      <c r="L19" s="37" t="str">
        <f>IFERROR(VLOOKUP($A19,Account_Mapping!$A:$C,3,0),"")</f>
        <v>General &amp; Administrative</v>
      </c>
      <c r="M19" s="37" t="str">
        <f>IFERROR(VLOOKUP($A19,Account_Mapping!$A:$C,4,0),"")</f>
        <v/>
      </c>
    </row>
    <row r="20" spans="1:13" x14ac:dyDescent="0.2">
      <c r="A20" s="43">
        <v>8010</v>
      </c>
      <c r="B20" s="43" t="s">
        <v>117</v>
      </c>
      <c r="C20" s="43"/>
      <c r="D20" s="43"/>
      <c r="E20" s="45">
        <v>45716</v>
      </c>
      <c r="F20" s="46">
        <v>2500</v>
      </c>
      <c r="G20" s="46">
        <v>0</v>
      </c>
      <c r="H20" s="47">
        <f t="shared" si="0"/>
        <v>45716</v>
      </c>
      <c r="I20" s="47" t="str">
        <f t="shared" si="1"/>
        <v>Q1</v>
      </c>
      <c r="J20" s="37" t="b">
        <f ca="1">IF(A20="","",COUNTIF('Consolidated Income Statement_Y'!$C$7:$V$7,D20)&gt;0)</f>
        <v>0</v>
      </c>
      <c r="K20" s="38">
        <f t="shared" si="2"/>
        <v>2500</v>
      </c>
      <c r="L20" s="37" t="str">
        <f>IFERROR(VLOOKUP($A20,Account_Mapping!$A:$C,3,0),"")</f>
        <v>General &amp; Administrative</v>
      </c>
      <c r="M20" s="37" t="str">
        <f>IFERROR(VLOOKUP($A20,Account_Mapping!$A:$C,4,0),"")</f>
        <v/>
      </c>
    </row>
    <row r="21" spans="1:13" x14ac:dyDescent="0.2">
      <c r="A21" s="43">
        <v>8020</v>
      </c>
      <c r="B21" s="43" t="s">
        <v>118</v>
      </c>
      <c r="C21" s="43"/>
      <c r="D21" s="43"/>
      <c r="E21" s="45">
        <v>45716</v>
      </c>
      <c r="F21" s="46">
        <v>1895</v>
      </c>
      <c r="G21" s="46">
        <v>0</v>
      </c>
      <c r="H21" s="47">
        <f t="shared" si="0"/>
        <v>45716</v>
      </c>
      <c r="I21" s="47" t="str">
        <f t="shared" si="1"/>
        <v>Q1</v>
      </c>
      <c r="J21" s="37" t="b">
        <f ca="1">IF(A21="","",COUNTIF('Consolidated Income Statement_Y'!$C$7:$V$7,D21)&gt;0)</f>
        <v>0</v>
      </c>
      <c r="K21" s="38">
        <f t="shared" si="2"/>
        <v>1895</v>
      </c>
      <c r="L21" s="37" t="str">
        <f>IFERROR(VLOOKUP($A21,Account_Mapping!$A:$C,3,0),"")</f>
        <v>General &amp; Administrative</v>
      </c>
      <c r="M21" s="37" t="str">
        <f>IFERROR(VLOOKUP($A21,Account_Mapping!$A:$C,4,0),"")</f>
        <v/>
      </c>
    </row>
    <row r="22" spans="1:13" x14ac:dyDescent="0.2">
      <c r="A22" s="43">
        <v>8030</v>
      </c>
      <c r="B22" s="43" t="s">
        <v>119</v>
      </c>
      <c r="C22" s="43"/>
      <c r="D22" s="43"/>
      <c r="E22" s="45">
        <v>45716</v>
      </c>
      <c r="F22" s="46">
        <v>1500</v>
      </c>
      <c r="G22" s="46">
        <v>0</v>
      </c>
      <c r="H22" s="47">
        <f t="shared" si="0"/>
        <v>45716</v>
      </c>
      <c r="I22" s="47" t="str">
        <f t="shared" si="1"/>
        <v>Q1</v>
      </c>
      <c r="J22" s="37" t="b">
        <f ca="1">IF(A22="","",COUNTIF('Consolidated Income Statement_Y'!$C$7:$V$7,D22)&gt;0)</f>
        <v>0</v>
      </c>
      <c r="K22" s="38">
        <f t="shared" si="2"/>
        <v>1500</v>
      </c>
      <c r="L22" s="37" t="str">
        <f>IFERROR(VLOOKUP($A22,Account_Mapping!$A:$C,3,0),"")</f>
        <v>General &amp; Administrative</v>
      </c>
      <c r="M22" s="37" t="str">
        <f>IFERROR(VLOOKUP($A22,Account_Mapping!$A:$C,4,0),"")</f>
        <v/>
      </c>
    </row>
    <row r="23" spans="1:13" x14ac:dyDescent="0.2">
      <c r="A23" s="43">
        <v>8099</v>
      </c>
      <c r="B23" s="43" t="s">
        <v>129</v>
      </c>
      <c r="C23" s="43"/>
      <c r="D23" s="43" t="s">
        <v>131</v>
      </c>
      <c r="E23" s="45">
        <v>45716</v>
      </c>
      <c r="F23" s="46">
        <v>9500</v>
      </c>
      <c r="G23" s="46"/>
      <c r="H23" s="47">
        <f t="shared" si="0"/>
        <v>45716</v>
      </c>
      <c r="I23" s="47" t="str">
        <f t="shared" si="1"/>
        <v>Q1</v>
      </c>
      <c r="J23" s="37" t="b">
        <f ca="1">IF(A23="","",COUNTIF('Consolidated Income Statement_Y'!$C$7:$V$7,D23)&gt;0)</f>
        <v>1</v>
      </c>
      <c r="K23" s="38">
        <f t="shared" si="2"/>
        <v>9500</v>
      </c>
      <c r="L23" s="37" t="str">
        <f>IFERROR(VLOOKUP($A23,Account_Mapping!$A:$C,3,0),"")</f>
        <v>General &amp; Administrative</v>
      </c>
      <c r="M23" s="37" t="str">
        <f>IFERROR(VLOOKUP($A23,Account_Mapping!$A:$C,4,0),"")</f>
        <v/>
      </c>
    </row>
    <row r="24" spans="1:13" x14ac:dyDescent="0.2">
      <c r="A24" s="43">
        <v>5010</v>
      </c>
      <c r="B24" s="43" t="s">
        <v>24</v>
      </c>
      <c r="C24" s="43"/>
      <c r="D24" s="43"/>
      <c r="E24" s="45">
        <v>45747</v>
      </c>
      <c r="F24" s="46">
        <v>0</v>
      </c>
      <c r="G24" s="46">
        <v>97500</v>
      </c>
      <c r="H24" s="47">
        <f t="shared" si="0"/>
        <v>45747</v>
      </c>
      <c r="I24" s="47" t="str">
        <f t="shared" si="1"/>
        <v>Q1</v>
      </c>
      <c r="J24" s="37" t="b">
        <f ca="1">IF(A24="","",COUNTIF('Consolidated Income Statement_Y'!$C$7:$V$7,D24)&gt;0)</f>
        <v>0</v>
      </c>
      <c r="K24" s="38">
        <f t="shared" si="2"/>
        <v>-97500</v>
      </c>
      <c r="L24" s="37" t="str">
        <f>IFERROR(VLOOKUP($A24,Account_Mapping!$A:$C,3,0),"")</f>
        <v>Products Revenue</v>
      </c>
      <c r="M24" s="37" t="str">
        <f>IFERROR(VLOOKUP($A24,Account_Mapping!$A:$C,4,0),"")</f>
        <v/>
      </c>
    </row>
    <row r="25" spans="1:13" x14ac:dyDescent="0.2">
      <c r="A25" s="43">
        <v>6010</v>
      </c>
      <c r="B25" s="43" t="s">
        <v>109</v>
      </c>
      <c r="C25" s="43"/>
      <c r="D25" s="43"/>
      <c r="E25" s="45">
        <v>45747</v>
      </c>
      <c r="F25" s="46">
        <v>18000</v>
      </c>
      <c r="G25" s="46"/>
      <c r="H25" s="47">
        <f t="shared" si="0"/>
        <v>45747</v>
      </c>
      <c r="I25" s="47" t="str">
        <f t="shared" si="1"/>
        <v>Q1</v>
      </c>
      <c r="J25" s="37" t="b">
        <f ca="1">IF(A25="","",COUNTIF('Consolidated Income Statement_Y'!$C$7:$V$7,D25)&gt;0)</f>
        <v>0</v>
      </c>
      <c r="K25" s="38">
        <f t="shared" si="2"/>
        <v>18000</v>
      </c>
      <c r="L25" s="37" t="str">
        <f>IFERROR(VLOOKUP($A25,Account_Mapping!$A:$C,3,0),"")</f>
        <v>Products COR</v>
      </c>
      <c r="M25" s="37" t="str">
        <f>IFERROR(VLOOKUP($A25,Account_Mapping!$A:$C,4,0),"")</f>
        <v/>
      </c>
    </row>
    <row r="26" spans="1:13" x14ac:dyDescent="0.2">
      <c r="A26" s="43">
        <v>7000</v>
      </c>
      <c r="B26" s="43" t="s">
        <v>111</v>
      </c>
      <c r="C26" s="43"/>
      <c r="D26" s="43"/>
      <c r="E26" s="45">
        <v>45747</v>
      </c>
      <c r="F26" s="46">
        <v>1250</v>
      </c>
      <c r="G26" s="46">
        <v>0</v>
      </c>
      <c r="H26" s="47">
        <f t="shared" si="0"/>
        <v>45747</v>
      </c>
      <c r="I26" s="47" t="str">
        <f t="shared" si="1"/>
        <v>Q1</v>
      </c>
      <c r="J26" s="37" t="b">
        <f ca="1">IF(A26="","",COUNTIF('Consolidated Income Statement_Y'!$C$7:$V$7,D26)&gt;0)</f>
        <v>0</v>
      </c>
      <c r="K26" s="38">
        <f t="shared" si="2"/>
        <v>1250</v>
      </c>
      <c r="L26" s="37" t="str">
        <f>IFERROR(VLOOKUP($A26,Account_Mapping!$A:$C,3,0),"")</f>
        <v>Sales &amp; Marketing</v>
      </c>
      <c r="M26" s="37" t="str">
        <f>IFERROR(VLOOKUP($A26,Account_Mapping!$A:$C,4,0),"")</f>
        <v/>
      </c>
    </row>
    <row r="27" spans="1:13" x14ac:dyDescent="0.2">
      <c r="A27" s="43">
        <v>7010</v>
      </c>
      <c r="B27" s="43" t="s">
        <v>112</v>
      </c>
      <c r="C27" s="43"/>
      <c r="D27" s="43"/>
      <c r="E27" s="45">
        <v>45747</v>
      </c>
      <c r="F27" s="46">
        <v>2000</v>
      </c>
      <c r="G27" s="46">
        <v>0</v>
      </c>
      <c r="H27" s="47">
        <f t="shared" si="0"/>
        <v>45747</v>
      </c>
      <c r="I27" s="47" t="str">
        <f t="shared" si="1"/>
        <v>Q1</v>
      </c>
      <c r="J27" s="37" t="b">
        <f ca="1">IF(A27="","",COUNTIF('Consolidated Income Statement_Y'!$C$7:$V$7,D27)&gt;0)</f>
        <v>0</v>
      </c>
      <c r="K27" s="38">
        <f t="shared" si="2"/>
        <v>2000</v>
      </c>
      <c r="L27" s="37" t="str">
        <f>IFERROR(VLOOKUP($A27,Account_Mapping!$A:$C,3,0),"")</f>
        <v>Sales &amp; Marketing</v>
      </c>
      <c r="M27" s="37" t="str">
        <f>IFERROR(VLOOKUP($A27,Account_Mapping!$A:$C,4,0),"")</f>
        <v/>
      </c>
    </row>
    <row r="28" spans="1:13" x14ac:dyDescent="0.2">
      <c r="A28" s="43">
        <v>7020</v>
      </c>
      <c r="B28" s="43" t="s">
        <v>113</v>
      </c>
      <c r="C28" s="43"/>
      <c r="D28" s="43"/>
      <c r="E28" s="45">
        <v>45747</v>
      </c>
      <c r="F28" s="46">
        <v>525</v>
      </c>
      <c r="G28" s="46">
        <v>0</v>
      </c>
      <c r="H28" s="47">
        <f t="shared" si="0"/>
        <v>45747</v>
      </c>
      <c r="I28" s="47" t="str">
        <f t="shared" si="1"/>
        <v>Q1</v>
      </c>
      <c r="J28" s="37" t="b">
        <f ca="1">IF(A28="","",COUNTIF('Consolidated Income Statement_Y'!$C$7:$V$7,D28)&gt;0)</f>
        <v>0</v>
      </c>
      <c r="K28" s="38">
        <f t="shared" si="2"/>
        <v>525</v>
      </c>
      <c r="L28" s="37" t="str">
        <f>IFERROR(VLOOKUP($A28,Account_Mapping!$A:$C,3,0),"")</f>
        <v>Sales &amp; Marketing</v>
      </c>
      <c r="M28" s="37" t="str">
        <f>IFERROR(VLOOKUP($A28,Account_Mapping!$A:$C,4,0),"")</f>
        <v/>
      </c>
    </row>
    <row r="29" spans="1:13" x14ac:dyDescent="0.2">
      <c r="A29" s="43">
        <v>7030</v>
      </c>
      <c r="B29" s="43" t="s">
        <v>114</v>
      </c>
      <c r="C29" s="43"/>
      <c r="D29" s="43" t="s">
        <v>139</v>
      </c>
      <c r="E29" s="45">
        <v>45747</v>
      </c>
      <c r="F29" s="46">
        <v>575</v>
      </c>
      <c r="G29" s="46">
        <v>0</v>
      </c>
      <c r="H29" s="47">
        <f t="shared" si="0"/>
        <v>45747</v>
      </c>
      <c r="I29" s="47" t="str">
        <f t="shared" si="1"/>
        <v>Q1</v>
      </c>
      <c r="J29" s="37" t="b">
        <f ca="1">IF(A29="","",COUNTIF('Consolidated Income Statement_Y'!$C$7:$V$7,D29)&gt;0)</f>
        <v>1</v>
      </c>
      <c r="K29" s="38">
        <f t="shared" si="2"/>
        <v>575</v>
      </c>
      <c r="L29" s="37" t="str">
        <f>IFERROR(VLOOKUP($A29,Account_Mapping!$A:$C,3,0),"")</f>
        <v>Sales &amp; Marketing</v>
      </c>
      <c r="M29" s="37" t="str">
        <f>IFERROR(VLOOKUP($A29,Account_Mapping!$A:$C,4,0),"")</f>
        <v/>
      </c>
    </row>
    <row r="30" spans="1:13" x14ac:dyDescent="0.2">
      <c r="A30" s="43">
        <v>8000</v>
      </c>
      <c r="B30" s="43" t="s">
        <v>116</v>
      </c>
      <c r="C30" s="43"/>
      <c r="D30" s="43"/>
      <c r="E30" s="45">
        <v>45747</v>
      </c>
      <c r="F30" s="46">
        <v>25000</v>
      </c>
      <c r="G30" s="46">
        <v>0</v>
      </c>
      <c r="H30" s="47">
        <f t="shared" si="0"/>
        <v>45747</v>
      </c>
      <c r="I30" s="47" t="str">
        <f t="shared" si="1"/>
        <v>Q1</v>
      </c>
      <c r="J30" s="37" t="b">
        <f ca="1">IF(A30="","",COUNTIF('Consolidated Income Statement_Y'!$C$7:$V$7,D30)&gt;0)</f>
        <v>0</v>
      </c>
      <c r="K30" s="38">
        <f t="shared" si="2"/>
        <v>25000</v>
      </c>
      <c r="L30" s="37" t="str">
        <f>IFERROR(VLOOKUP($A30,Account_Mapping!$A:$C,3,0),"")</f>
        <v>General &amp; Administrative</v>
      </c>
      <c r="M30" s="37" t="str">
        <f>IFERROR(VLOOKUP($A30,Account_Mapping!$A:$C,4,0),"")</f>
        <v/>
      </c>
    </row>
    <row r="31" spans="1:13" x14ac:dyDescent="0.2">
      <c r="A31" s="43">
        <v>8010</v>
      </c>
      <c r="B31" s="43" t="s">
        <v>117</v>
      </c>
      <c r="C31" s="43"/>
      <c r="D31" s="43"/>
      <c r="E31" s="45">
        <v>45747</v>
      </c>
      <c r="F31" s="46">
        <v>2500</v>
      </c>
      <c r="G31" s="46">
        <v>0</v>
      </c>
      <c r="H31" s="47">
        <f t="shared" si="0"/>
        <v>45747</v>
      </c>
      <c r="I31" s="47" t="str">
        <f t="shared" si="1"/>
        <v>Q1</v>
      </c>
      <c r="J31" s="37" t="b">
        <f ca="1">IF(A31="","",COUNTIF('Consolidated Income Statement_Y'!$C$7:$V$7,D31)&gt;0)</f>
        <v>0</v>
      </c>
      <c r="K31" s="38">
        <f t="shared" si="2"/>
        <v>2500</v>
      </c>
      <c r="L31" s="37" t="str">
        <f>IFERROR(VLOOKUP($A31,Account_Mapping!$A:$C,3,0),"")</f>
        <v>General &amp; Administrative</v>
      </c>
      <c r="M31" s="37" t="str">
        <f>IFERROR(VLOOKUP($A31,Account_Mapping!$A:$C,4,0),"")</f>
        <v/>
      </c>
    </row>
    <row r="32" spans="1:13" x14ac:dyDescent="0.2">
      <c r="A32" s="43">
        <v>8020</v>
      </c>
      <c r="B32" s="43" t="s">
        <v>118</v>
      </c>
      <c r="C32" s="43"/>
      <c r="D32" s="43"/>
      <c r="E32" s="45">
        <v>45747</v>
      </c>
      <c r="F32" s="46">
        <v>1895</v>
      </c>
      <c r="G32" s="46">
        <v>0</v>
      </c>
      <c r="H32" s="47">
        <f t="shared" si="0"/>
        <v>45747</v>
      </c>
      <c r="I32" s="47" t="str">
        <f t="shared" si="1"/>
        <v>Q1</v>
      </c>
      <c r="J32" s="37" t="b">
        <f ca="1">IF(A32="","",COUNTIF('Consolidated Income Statement_Y'!$C$7:$V$7,D32)&gt;0)</f>
        <v>0</v>
      </c>
      <c r="K32" s="38">
        <f t="shared" si="2"/>
        <v>1895</v>
      </c>
      <c r="L32" s="37" t="str">
        <f>IFERROR(VLOOKUP($A32,Account_Mapping!$A:$C,3,0),"")</f>
        <v>General &amp; Administrative</v>
      </c>
      <c r="M32" s="37" t="str">
        <f>IFERROR(VLOOKUP($A32,Account_Mapping!$A:$C,4,0),"")</f>
        <v/>
      </c>
    </row>
    <row r="33" spans="1:13" x14ac:dyDescent="0.2">
      <c r="A33" s="43">
        <v>8030</v>
      </c>
      <c r="B33" s="43" t="s">
        <v>119</v>
      </c>
      <c r="C33" s="43"/>
      <c r="D33" s="43"/>
      <c r="E33" s="45">
        <v>45747</v>
      </c>
      <c r="F33" s="46">
        <v>1500</v>
      </c>
      <c r="G33" s="46">
        <v>0</v>
      </c>
      <c r="H33" s="47">
        <f t="shared" si="0"/>
        <v>45747</v>
      </c>
      <c r="I33" s="47" t="str">
        <f t="shared" si="1"/>
        <v>Q1</v>
      </c>
      <c r="J33" s="37" t="b">
        <f ca="1">IF(A33="","",COUNTIF('Consolidated Income Statement_Y'!$C$7:$V$7,D33)&gt;0)</f>
        <v>0</v>
      </c>
      <c r="K33" s="38">
        <f t="shared" si="2"/>
        <v>1500</v>
      </c>
      <c r="L33" s="37" t="str">
        <f>IFERROR(VLOOKUP($A33,Account_Mapping!$A:$C,3,0),"")</f>
        <v>General &amp; Administrative</v>
      </c>
      <c r="M33" s="37" t="str">
        <f>IFERROR(VLOOKUP($A33,Account_Mapping!$A:$C,4,0),"")</f>
        <v/>
      </c>
    </row>
    <row r="34" spans="1:13" x14ac:dyDescent="0.2">
      <c r="A34" s="43">
        <v>8099</v>
      </c>
      <c r="B34" s="43" t="s">
        <v>129</v>
      </c>
      <c r="C34" s="43"/>
      <c r="D34" s="43" t="s">
        <v>131</v>
      </c>
      <c r="E34" s="45">
        <v>45747</v>
      </c>
      <c r="F34" s="46">
        <v>9500</v>
      </c>
      <c r="G34" s="46"/>
      <c r="H34" s="47">
        <f t="shared" si="0"/>
        <v>45747</v>
      </c>
      <c r="I34" s="47" t="str">
        <f t="shared" si="1"/>
        <v>Q1</v>
      </c>
      <c r="J34" s="37" t="b">
        <f ca="1">IF(A34="","",COUNTIF('Consolidated Income Statement_Y'!$C$7:$V$7,D34)&gt;0)</f>
        <v>1</v>
      </c>
      <c r="K34" s="38">
        <f t="shared" si="2"/>
        <v>9500</v>
      </c>
      <c r="L34" s="37" t="str">
        <f>IFERROR(VLOOKUP($A34,Account_Mapping!$A:$C,3,0),"")</f>
        <v>General &amp; Administrative</v>
      </c>
      <c r="M34" s="37" t="str">
        <f>IFERROR(VLOOKUP($A34,Account_Mapping!$A:$C,4,0),"")</f>
        <v/>
      </c>
    </row>
    <row r="35" spans="1:13" x14ac:dyDescent="0.2">
      <c r="A35" s="43">
        <v>5010</v>
      </c>
      <c r="B35" s="43" t="s">
        <v>24</v>
      </c>
      <c r="C35" s="43"/>
      <c r="D35" s="43"/>
      <c r="E35" s="45">
        <v>45777</v>
      </c>
      <c r="F35" s="46">
        <v>0</v>
      </c>
      <c r="G35" s="46">
        <v>97500</v>
      </c>
      <c r="H35" s="47">
        <f t="shared" si="0"/>
        <v>45777</v>
      </c>
      <c r="I35" s="47" t="str">
        <f t="shared" si="1"/>
        <v>Q2</v>
      </c>
      <c r="J35" s="37" t="b">
        <f ca="1">IF(A35="","",COUNTIF('Consolidated Income Statement_Y'!$C$7:$V$7,D35)&gt;0)</f>
        <v>0</v>
      </c>
      <c r="K35" s="38">
        <f t="shared" si="2"/>
        <v>-97500</v>
      </c>
      <c r="L35" s="37" t="str">
        <f>IFERROR(VLOOKUP($A35,Account_Mapping!$A:$C,3,0),"")</f>
        <v>Products Revenue</v>
      </c>
      <c r="M35" s="37" t="str">
        <f>IFERROR(VLOOKUP($A35,Account_Mapping!$A:$C,4,0),"")</f>
        <v/>
      </c>
    </row>
    <row r="36" spans="1:13" x14ac:dyDescent="0.2">
      <c r="A36" s="43">
        <v>6010</v>
      </c>
      <c r="B36" s="43" t="s">
        <v>109</v>
      </c>
      <c r="C36" s="43"/>
      <c r="D36" s="43"/>
      <c r="E36" s="45">
        <v>45777</v>
      </c>
      <c r="F36" s="46">
        <v>18000</v>
      </c>
      <c r="G36" s="46"/>
      <c r="H36" s="47">
        <f t="shared" si="0"/>
        <v>45777</v>
      </c>
      <c r="I36" s="47" t="str">
        <f t="shared" si="1"/>
        <v>Q2</v>
      </c>
      <c r="J36" s="37" t="b">
        <f ca="1">IF(A36="","",COUNTIF('Consolidated Income Statement_Y'!$C$7:$V$7,D36)&gt;0)</f>
        <v>0</v>
      </c>
      <c r="K36" s="38">
        <f t="shared" si="2"/>
        <v>18000</v>
      </c>
      <c r="L36" s="37" t="str">
        <f>IFERROR(VLOOKUP($A36,Account_Mapping!$A:$C,3,0),"")</f>
        <v>Products COR</v>
      </c>
      <c r="M36" s="37" t="str">
        <f>IFERROR(VLOOKUP($A36,Account_Mapping!$A:$C,4,0),"")</f>
        <v/>
      </c>
    </row>
    <row r="37" spans="1:13" x14ac:dyDescent="0.2">
      <c r="A37" s="43">
        <v>7000</v>
      </c>
      <c r="B37" s="43" t="s">
        <v>111</v>
      </c>
      <c r="C37" s="43"/>
      <c r="D37" s="43"/>
      <c r="E37" s="45">
        <v>45777</v>
      </c>
      <c r="F37" s="46">
        <v>1250</v>
      </c>
      <c r="G37" s="46">
        <v>0</v>
      </c>
      <c r="H37" s="47">
        <f t="shared" si="0"/>
        <v>45777</v>
      </c>
      <c r="I37" s="47" t="str">
        <f t="shared" si="1"/>
        <v>Q2</v>
      </c>
      <c r="J37" s="37" t="b">
        <f ca="1">IF(A37="","",COUNTIF('Consolidated Income Statement_Y'!$C$7:$V$7,D37)&gt;0)</f>
        <v>0</v>
      </c>
      <c r="K37" s="38">
        <f t="shared" si="2"/>
        <v>1250</v>
      </c>
      <c r="L37" s="37" t="str">
        <f>IFERROR(VLOOKUP($A37,Account_Mapping!$A:$C,3,0),"")</f>
        <v>Sales &amp; Marketing</v>
      </c>
      <c r="M37" s="37" t="str">
        <f>IFERROR(VLOOKUP($A37,Account_Mapping!$A:$C,4,0),"")</f>
        <v/>
      </c>
    </row>
    <row r="38" spans="1:13" x14ac:dyDescent="0.2">
      <c r="A38" s="43">
        <v>7010</v>
      </c>
      <c r="B38" s="43" t="s">
        <v>112</v>
      </c>
      <c r="C38" s="43"/>
      <c r="D38" s="43"/>
      <c r="E38" s="45">
        <v>45777</v>
      </c>
      <c r="F38" s="46">
        <v>2000</v>
      </c>
      <c r="G38" s="46">
        <v>0</v>
      </c>
      <c r="H38" s="47">
        <f t="shared" si="0"/>
        <v>45777</v>
      </c>
      <c r="I38" s="47" t="str">
        <f t="shared" si="1"/>
        <v>Q2</v>
      </c>
      <c r="J38" s="37" t="b">
        <f ca="1">IF(A38="","",COUNTIF('Consolidated Income Statement_Y'!$C$7:$V$7,D38)&gt;0)</f>
        <v>0</v>
      </c>
      <c r="K38" s="38">
        <f t="shared" si="2"/>
        <v>2000</v>
      </c>
      <c r="L38" s="37" t="str">
        <f>IFERROR(VLOOKUP($A38,Account_Mapping!$A:$C,3,0),"")</f>
        <v>Sales &amp; Marketing</v>
      </c>
      <c r="M38" s="37" t="str">
        <f>IFERROR(VLOOKUP($A38,Account_Mapping!$A:$C,4,0),"")</f>
        <v/>
      </c>
    </row>
    <row r="39" spans="1:13" x14ac:dyDescent="0.2">
      <c r="A39" s="43">
        <v>7020</v>
      </c>
      <c r="B39" s="43" t="s">
        <v>113</v>
      </c>
      <c r="C39" s="43"/>
      <c r="D39" s="43"/>
      <c r="E39" s="45">
        <v>45777</v>
      </c>
      <c r="F39" s="46">
        <v>525</v>
      </c>
      <c r="G39" s="46">
        <v>0</v>
      </c>
      <c r="H39" s="47">
        <f t="shared" si="0"/>
        <v>45777</v>
      </c>
      <c r="I39" s="47" t="str">
        <f t="shared" si="1"/>
        <v>Q2</v>
      </c>
      <c r="J39" s="37" t="b">
        <f ca="1">IF(A39="","",COUNTIF('Consolidated Income Statement_Y'!$C$7:$V$7,D39)&gt;0)</f>
        <v>0</v>
      </c>
      <c r="K39" s="38">
        <f t="shared" si="2"/>
        <v>525</v>
      </c>
      <c r="L39" s="37" t="str">
        <f>IFERROR(VLOOKUP($A39,Account_Mapping!$A:$C,3,0),"")</f>
        <v>Sales &amp; Marketing</v>
      </c>
      <c r="M39" s="37" t="str">
        <f>IFERROR(VLOOKUP($A39,Account_Mapping!$A:$C,4,0),"")</f>
        <v/>
      </c>
    </row>
    <row r="40" spans="1:13" x14ac:dyDescent="0.2">
      <c r="A40" s="43">
        <v>7030</v>
      </c>
      <c r="B40" s="43" t="s">
        <v>114</v>
      </c>
      <c r="C40" s="43"/>
      <c r="D40" s="43" t="s">
        <v>139</v>
      </c>
      <c r="E40" s="45">
        <v>45777</v>
      </c>
      <c r="F40" s="46">
        <v>575</v>
      </c>
      <c r="G40" s="46">
        <v>0</v>
      </c>
      <c r="H40" s="47">
        <f t="shared" si="0"/>
        <v>45777</v>
      </c>
      <c r="I40" s="47" t="str">
        <f t="shared" si="1"/>
        <v>Q2</v>
      </c>
      <c r="J40" s="37" t="b">
        <f ca="1">IF(A40="","",COUNTIF('Consolidated Income Statement_Y'!$C$7:$V$7,D40)&gt;0)</f>
        <v>1</v>
      </c>
      <c r="K40" s="38">
        <f t="shared" si="2"/>
        <v>575</v>
      </c>
      <c r="L40" s="37" t="str">
        <f>IFERROR(VLOOKUP($A40,Account_Mapping!$A:$C,3,0),"")</f>
        <v>Sales &amp; Marketing</v>
      </c>
      <c r="M40" s="37" t="str">
        <f>IFERROR(VLOOKUP($A40,Account_Mapping!$A:$C,4,0),"")</f>
        <v/>
      </c>
    </row>
    <row r="41" spans="1:13" x14ac:dyDescent="0.2">
      <c r="A41" s="43">
        <v>8000</v>
      </c>
      <c r="B41" s="43" t="s">
        <v>116</v>
      </c>
      <c r="C41" s="43"/>
      <c r="D41" s="43"/>
      <c r="E41" s="45">
        <v>45777</v>
      </c>
      <c r="F41" s="46">
        <v>25000</v>
      </c>
      <c r="G41" s="46">
        <v>0</v>
      </c>
      <c r="H41" s="47">
        <f t="shared" si="0"/>
        <v>45777</v>
      </c>
      <c r="I41" s="47" t="str">
        <f t="shared" si="1"/>
        <v>Q2</v>
      </c>
      <c r="J41" s="37" t="b">
        <f ca="1">IF(A41="","",COUNTIF('Consolidated Income Statement_Y'!$C$7:$V$7,D41)&gt;0)</f>
        <v>0</v>
      </c>
      <c r="K41" s="38">
        <f t="shared" si="2"/>
        <v>25000</v>
      </c>
      <c r="L41" s="37" t="str">
        <f>IFERROR(VLOOKUP($A41,Account_Mapping!$A:$C,3,0),"")</f>
        <v>General &amp; Administrative</v>
      </c>
      <c r="M41" s="37" t="str">
        <f>IFERROR(VLOOKUP($A41,Account_Mapping!$A:$C,4,0),"")</f>
        <v/>
      </c>
    </row>
    <row r="42" spans="1:13" x14ac:dyDescent="0.2">
      <c r="A42" s="43">
        <v>8010</v>
      </c>
      <c r="B42" s="43" t="s">
        <v>117</v>
      </c>
      <c r="C42" s="43"/>
      <c r="D42" s="43"/>
      <c r="E42" s="45">
        <v>45777</v>
      </c>
      <c r="F42" s="46">
        <v>2500</v>
      </c>
      <c r="G42" s="46">
        <v>0</v>
      </c>
      <c r="H42" s="47">
        <f t="shared" si="0"/>
        <v>45777</v>
      </c>
      <c r="I42" s="47" t="str">
        <f t="shared" si="1"/>
        <v>Q2</v>
      </c>
      <c r="J42" s="37" t="b">
        <f ca="1">IF(A42="","",COUNTIF('Consolidated Income Statement_Y'!$C$7:$V$7,D42)&gt;0)</f>
        <v>0</v>
      </c>
      <c r="K42" s="38">
        <f t="shared" si="2"/>
        <v>2500</v>
      </c>
      <c r="L42" s="37" t="str">
        <f>IFERROR(VLOOKUP($A42,Account_Mapping!$A:$C,3,0),"")</f>
        <v>General &amp; Administrative</v>
      </c>
      <c r="M42" s="37" t="str">
        <f>IFERROR(VLOOKUP($A42,Account_Mapping!$A:$C,4,0),"")</f>
        <v/>
      </c>
    </row>
    <row r="43" spans="1:13" x14ac:dyDescent="0.2">
      <c r="A43" s="43">
        <v>8020</v>
      </c>
      <c r="B43" s="43" t="s">
        <v>118</v>
      </c>
      <c r="C43" s="43"/>
      <c r="D43" s="43"/>
      <c r="E43" s="45">
        <v>45777</v>
      </c>
      <c r="F43" s="46">
        <v>1895</v>
      </c>
      <c r="G43" s="46">
        <v>0</v>
      </c>
      <c r="H43" s="47">
        <f t="shared" si="0"/>
        <v>45777</v>
      </c>
      <c r="I43" s="47" t="str">
        <f t="shared" si="1"/>
        <v>Q2</v>
      </c>
      <c r="J43" s="37" t="b">
        <f ca="1">IF(A43="","",COUNTIF('Consolidated Income Statement_Y'!$C$7:$V$7,D43)&gt;0)</f>
        <v>0</v>
      </c>
      <c r="K43" s="38">
        <f t="shared" si="2"/>
        <v>1895</v>
      </c>
      <c r="L43" s="37" t="str">
        <f>IFERROR(VLOOKUP($A43,Account_Mapping!$A:$C,3,0),"")</f>
        <v>General &amp; Administrative</v>
      </c>
      <c r="M43" s="37" t="str">
        <f>IFERROR(VLOOKUP($A43,Account_Mapping!$A:$C,4,0),"")</f>
        <v/>
      </c>
    </row>
    <row r="44" spans="1:13" x14ac:dyDescent="0.2">
      <c r="A44" s="43">
        <v>8030</v>
      </c>
      <c r="B44" s="43" t="s">
        <v>119</v>
      </c>
      <c r="C44" s="43"/>
      <c r="D44" s="43"/>
      <c r="E44" s="45">
        <v>45777</v>
      </c>
      <c r="F44" s="46">
        <v>1500</v>
      </c>
      <c r="G44" s="46">
        <v>0</v>
      </c>
      <c r="H44" s="47">
        <f t="shared" si="0"/>
        <v>45777</v>
      </c>
      <c r="I44" s="47" t="str">
        <f t="shared" si="1"/>
        <v>Q2</v>
      </c>
      <c r="J44" s="37" t="b">
        <f ca="1">IF(A44="","",COUNTIF('Consolidated Income Statement_Y'!$C$7:$V$7,D44)&gt;0)</f>
        <v>0</v>
      </c>
      <c r="K44" s="38">
        <f t="shared" si="2"/>
        <v>1500</v>
      </c>
      <c r="L44" s="37" t="str">
        <f>IFERROR(VLOOKUP($A44,Account_Mapping!$A:$C,3,0),"")</f>
        <v>General &amp; Administrative</v>
      </c>
      <c r="M44" s="37" t="str">
        <f>IFERROR(VLOOKUP($A44,Account_Mapping!$A:$C,4,0),"")</f>
        <v/>
      </c>
    </row>
    <row r="45" spans="1:13" x14ac:dyDescent="0.2">
      <c r="A45" s="43">
        <v>8099</v>
      </c>
      <c r="B45" s="43" t="s">
        <v>129</v>
      </c>
      <c r="C45" s="43"/>
      <c r="D45" s="43" t="s">
        <v>131</v>
      </c>
      <c r="E45" s="45">
        <v>45777</v>
      </c>
      <c r="F45" s="46">
        <v>9500</v>
      </c>
      <c r="G45" s="46"/>
      <c r="H45" s="47">
        <f t="shared" si="0"/>
        <v>45777</v>
      </c>
      <c r="I45" s="47" t="str">
        <f t="shared" si="1"/>
        <v>Q2</v>
      </c>
      <c r="J45" s="37" t="b">
        <f ca="1">IF(A45="","",COUNTIF('Consolidated Income Statement_Y'!$C$7:$V$7,D45)&gt;0)</f>
        <v>1</v>
      </c>
      <c r="K45" s="38">
        <f t="shared" si="2"/>
        <v>9500</v>
      </c>
      <c r="L45" s="37" t="str">
        <f>IFERROR(VLOOKUP($A45,Account_Mapping!$A:$C,3,0),"")</f>
        <v>General &amp; Administrative</v>
      </c>
      <c r="M45" s="37" t="str">
        <f>IFERROR(VLOOKUP($A45,Account_Mapping!$A:$C,4,0),"")</f>
        <v/>
      </c>
    </row>
    <row r="46" spans="1:13" x14ac:dyDescent="0.2">
      <c r="A46" s="43">
        <v>5010</v>
      </c>
      <c r="B46" s="43" t="s">
        <v>24</v>
      </c>
      <c r="C46" s="43"/>
      <c r="D46" s="43"/>
      <c r="E46" s="45">
        <v>45808</v>
      </c>
      <c r="F46" s="46">
        <v>0</v>
      </c>
      <c r="G46" s="46">
        <v>97500</v>
      </c>
      <c r="H46" s="47">
        <f t="shared" si="0"/>
        <v>45808</v>
      </c>
      <c r="I46" s="47" t="str">
        <f t="shared" si="1"/>
        <v>Q2</v>
      </c>
      <c r="J46" s="37" t="b">
        <f ca="1">IF(A46="","",COUNTIF('Consolidated Income Statement_Y'!$C$7:$V$7,D46)&gt;0)</f>
        <v>0</v>
      </c>
      <c r="K46" s="38">
        <f t="shared" si="2"/>
        <v>-97500</v>
      </c>
      <c r="L46" s="37" t="str">
        <f>IFERROR(VLOOKUP($A46,Account_Mapping!$A:$C,3,0),"")</f>
        <v>Products Revenue</v>
      </c>
      <c r="M46" s="37" t="str">
        <f>IFERROR(VLOOKUP($A46,Account_Mapping!$A:$C,4,0),"")</f>
        <v/>
      </c>
    </row>
    <row r="47" spans="1:13" x14ac:dyDescent="0.2">
      <c r="A47" s="43">
        <v>6010</v>
      </c>
      <c r="B47" s="43" t="s">
        <v>109</v>
      </c>
      <c r="C47" s="43"/>
      <c r="D47" s="43"/>
      <c r="E47" s="45">
        <v>45808</v>
      </c>
      <c r="F47" s="46">
        <v>18000</v>
      </c>
      <c r="G47" s="46"/>
      <c r="H47" s="47">
        <f t="shared" si="0"/>
        <v>45808</v>
      </c>
      <c r="I47" s="47" t="str">
        <f t="shared" si="1"/>
        <v>Q2</v>
      </c>
      <c r="J47" s="37" t="b">
        <f ca="1">IF(A47="","",COUNTIF('Consolidated Income Statement_Y'!$C$7:$V$7,D47)&gt;0)</f>
        <v>0</v>
      </c>
      <c r="K47" s="38">
        <f t="shared" si="2"/>
        <v>18000</v>
      </c>
      <c r="L47" s="37" t="str">
        <f>IFERROR(VLOOKUP($A47,Account_Mapping!$A:$C,3,0),"")</f>
        <v>Products COR</v>
      </c>
      <c r="M47" s="37" t="str">
        <f>IFERROR(VLOOKUP($A47,Account_Mapping!$A:$C,4,0),"")</f>
        <v/>
      </c>
    </row>
    <row r="48" spans="1:13" x14ac:dyDescent="0.2">
      <c r="A48" s="43">
        <v>7000</v>
      </c>
      <c r="B48" s="43" t="s">
        <v>111</v>
      </c>
      <c r="C48" s="43"/>
      <c r="D48" s="43"/>
      <c r="E48" s="45">
        <v>45808</v>
      </c>
      <c r="F48" s="46">
        <v>1250</v>
      </c>
      <c r="G48" s="46">
        <v>0</v>
      </c>
      <c r="H48" s="47">
        <f t="shared" si="0"/>
        <v>45808</v>
      </c>
      <c r="I48" s="47" t="str">
        <f t="shared" si="1"/>
        <v>Q2</v>
      </c>
      <c r="J48" s="37" t="b">
        <f ca="1">IF(A48="","",COUNTIF('Consolidated Income Statement_Y'!$C$7:$V$7,D48)&gt;0)</f>
        <v>0</v>
      </c>
      <c r="K48" s="38">
        <f t="shared" si="2"/>
        <v>1250</v>
      </c>
      <c r="L48" s="37" t="str">
        <f>IFERROR(VLOOKUP($A48,Account_Mapping!$A:$C,3,0),"")</f>
        <v>Sales &amp; Marketing</v>
      </c>
      <c r="M48" s="37" t="str">
        <f>IFERROR(VLOOKUP($A48,Account_Mapping!$A:$C,4,0),"")</f>
        <v/>
      </c>
    </row>
    <row r="49" spans="1:13" x14ac:dyDescent="0.2">
      <c r="A49" s="43">
        <v>7010</v>
      </c>
      <c r="B49" s="43" t="s">
        <v>112</v>
      </c>
      <c r="C49" s="43"/>
      <c r="D49" s="43"/>
      <c r="E49" s="45">
        <v>45808</v>
      </c>
      <c r="F49" s="46">
        <v>2000</v>
      </c>
      <c r="G49" s="46">
        <v>0</v>
      </c>
      <c r="H49" s="47">
        <f t="shared" si="0"/>
        <v>45808</v>
      </c>
      <c r="I49" s="47" t="str">
        <f t="shared" si="1"/>
        <v>Q2</v>
      </c>
      <c r="J49" s="37" t="b">
        <f ca="1">IF(A49="","",COUNTIF('Consolidated Income Statement_Y'!$C$7:$V$7,D49)&gt;0)</f>
        <v>0</v>
      </c>
      <c r="K49" s="38">
        <f t="shared" si="2"/>
        <v>2000</v>
      </c>
      <c r="L49" s="37" t="str">
        <f>IFERROR(VLOOKUP($A49,Account_Mapping!$A:$C,3,0),"")</f>
        <v>Sales &amp; Marketing</v>
      </c>
      <c r="M49" s="37" t="str">
        <f>IFERROR(VLOOKUP($A49,Account_Mapping!$A:$C,4,0),"")</f>
        <v/>
      </c>
    </row>
    <row r="50" spans="1:13" x14ac:dyDescent="0.2">
      <c r="A50" s="43">
        <v>7020</v>
      </c>
      <c r="B50" s="43" t="s">
        <v>113</v>
      </c>
      <c r="C50" s="43"/>
      <c r="D50" s="43"/>
      <c r="E50" s="45">
        <v>45808</v>
      </c>
      <c r="F50" s="46">
        <v>525</v>
      </c>
      <c r="G50" s="46">
        <v>0</v>
      </c>
      <c r="H50" s="47">
        <f t="shared" si="0"/>
        <v>45808</v>
      </c>
      <c r="I50" s="47" t="str">
        <f t="shared" si="1"/>
        <v>Q2</v>
      </c>
      <c r="J50" s="37" t="b">
        <f ca="1">IF(A50="","",COUNTIF('Consolidated Income Statement_Y'!$C$7:$V$7,D50)&gt;0)</f>
        <v>0</v>
      </c>
      <c r="K50" s="38">
        <f t="shared" si="2"/>
        <v>525</v>
      </c>
      <c r="L50" s="37" t="str">
        <f>IFERROR(VLOOKUP($A50,Account_Mapping!$A:$C,3,0),"")</f>
        <v>Sales &amp; Marketing</v>
      </c>
      <c r="M50" s="37" t="str">
        <f>IFERROR(VLOOKUP($A50,Account_Mapping!$A:$C,4,0),"")</f>
        <v/>
      </c>
    </row>
    <row r="51" spans="1:13" x14ac:dyDescent="0.2">
      <c r="A51" s="43">
        <v>7030</v>
      </c>
      <c r="B51" s="43" t="s">
        <v>114</v>
      </c>
      <c r="C51" s="43"/>
      <c r="D51" s="43" t="s">
        <v>139</v>
      </c>
      <c r="E51" s="45">
        <v>45808</v>
      </c>
      <c r="F51" s="46">
        <v>575</v>
      </c>
      <c r="G51" s="46">
        <v>0</v>
      </c>
      <c r="H51" s="47">
        <f t="shared" si="0"/>
        <v>45808</v>
      </c>
      <c r="I51" s="47" t="str">
        <f t="shared" si="1"/>
        <v>Q2</v>
      </c>
      <c r="J51" s="37" t="b">
        <f ca="1">IF(A51="","",COUNTIF('Consolidated Income Statement_Y'!$C$7:$V$7,D51)&gt;0)</f>
        <v>1</v>
      </c>
      <c r="K51" s="38">
        <f t="shared" si="2"/>
        <v>575</v>
      </c>
      <c r="L51" s="37" t="str">
        <f>IFERROR(VLOOKUP($A51,Account_Mapping!$A:$C,3,0),"")</f>
        <v>Sales &amp; Marketing</v>
      </c>
      <c r="M51" s="37" t="str">
        <f>IFERROR(VLOOKUP($A51,Account_Mapping!$A:$C,4,0),"")</f>
        <v/>
      </c>
    </row>
    <row r="52" spans="1:13" x14ac:dyDescent="0.2">
      <c r="A52" s="43">
        <v>8000</v>
      </c>
      <c r="B52" s="43" t="s">
        <v>116</v>
      </c>
      <c r="C52" s="43"/>
      <c r="D52" s="43"/>
      <c r="E52" s="45">
        <v>45808</v>
      </c>
      <c r="F52" s="46">
        <v>25000</v>
      </c>
      <c r="G52" s="46">
        <v>0</v>
      </c>
      <c r="H52" s="47">
        <f t="shared" si="0"/>
        <v>45808</v>
      </c>
      <c r="I52" s="47" t="str">
        <f t="shared" si="1"/>
        <v>Q2</v>
      </c>
      <c r="J52" s="37" t="b">
        <f ca="1">IF(A52="","",COUNTIF('Consolidated Income Statement_Y'!$C$7:$V$7,D52)&gt;0)</f>
        <v>0</v>
      </c>
      <c r="K52" s="38">
        <f t="shared" si="2"/>
        <v>25000</v>
      </c>
      <c r="L52" s="37" t="str">
        <f>IFERROR(VLOOKUP($A52,Account_Mapping!$A:$C,3,0),"")</f>
        <v>General &amp; Administrative</v>
      </c>
      <c r="M52" s="37" t="str">
        <f>IFERROR(VLOOKUP($A52,Account_Mapping!$A:$C,4,0),"")</f>
        <v/>
      </c>
    </row>
    <row r="53" spans="1:13" x14ac:dyDescent="0.2">
      <c r="A53" s="43">
        <v>8010</v>
      </c>
      <c r="B53" s="43" t="s">
        <v>117</v>
      </c>
      <c r="C53" s="43"/>
      <c r="D53" s="43"/>
      <c r="E53" s="45">
        <v>45808</v>
      </c>
      <c r="F53" s="46">
        <v>2500</v>
      </c>
      <c r="G53" s="46">
        <v>0</v>
      </c>
      <c r="H53" s="47">
        <f t="shared" si="0"/>
        <v>45808</v>
      </c>
      <c r="I53" s="47" t="str">
        <f t="shared" si="1"/>
        <v>Q2</v>
      </c>
      <c r="J53" s="37" t="b">
        <f ca="1">IF(A53="","",COUNTIF('Consolidated Income Statement_Y'!$C$7:$V$7,D53)&gt;0)</f>
        <v>0</v>
      </c>
      <c r="K53" s="38">
        <f t="shared" si="2"/>
        <v>2500</v>
      </c>
      <c r="L53" s="37" t="str">
        <f>IFERROR(VLOOKUP($A53,Account_Mapping!$A:$C,3,0),"")</f>
        <v>General &amp; Administrative</v>
      </c>
      <c r="M53" s="37" t="str">
        <f>IFERROR(VLOOKUP($A53,Account_Mapping!$A:$C,4,0),"")</f>
        <v/>
      </c>
    </row>
    <row r="54" spans="1:13" x14ac:dyDescent="0.2">
      <c r="A54" s="43">
        <v>8020</v>
      </c>
      <c r="B54" s="43" t="s">
        <v>118</v>
      </c>
      <c r="C54" s="43"/>
      <c r="D54" s="43"/>
      <c r="E54" s="45">
        <v>45808</v>
      </c>
      <c r="F54" s="46">
        <v>1895</v>
      </c>
      <c r="G54" s="46">
        <v>0</v>
      </c>
      <c r="H54" s="47">
        <f t="shared" si="0"/>
        <v>45808</v>
      </c>
      <c r="I54" s="47" t="str">
        <f t="shared" si="1"/>
        <v>Q2</v>
      </c>
      <c r="J54" s="37" t="b">
        <f ca="1">IF(A54="","",COUNTIF('Consolidated Income Statement_Y'!$C$7:$V$7,D54)&gt;0)</f>
        <v>0</v>
      </c>
      <c r="K54" s="38">
        <f t="shared" si="2"/>
        <v>1895</v>
      </c>
      <c r="L54" s="37" t="str">
        <f>IFERROR(VLOOKUP($A54,Account_Mapping!$A:$C,3,0),"")</f>
        <v>General &amp; Administrative</v>
      </c>
      <c r="M54" s="37" t="str">
        <f>IFERROR(VLOOKUP($A54,Account_Mapping!$A:$C,4,0),"")</f>
        <v/>
      </c>
    </row>
    <row r="55" spans="1:13" x14ac:dyDescent="0.2">
      <c r="A55" s="43">
        <v>8030</v>
      </c>
      <c r="B55" s="43" t="s">
        <v>119</v>
      </c>
      <c r="C55" s="43"/>
      <c r="D55" s="43"/>
      <c r="E55" s="45">
        <v>45808</v>
      </c>
      <c r="F55" s="46">
        <v>1500</v>
      </c>
      <c r="G55" s="46">
        <v>0</v>
      </c>
      <c r="H55" s="47">
        <f t="shared" si="0"/>
        <v>45808</v>
      </c>
      <c r="I55" s="47" t="str">
        <f t="shared" si="1"/>
        <v>Q2</v>
      </c>
      <c r="J55" s="37" t="b">
        <f ca="1">IF(A55="","",COUNTIF('Consolidated Income Statement_Y'!$C$7:$V$7,D55)&gt;0)</f>
        <v>0</v>
      </c>
      <c r="K55" s="38">
        <f t="shared" si="2"/>
        <v>1500</v>
      </c>
      <c r="L55" s="37" t="str">
        <f>IFERROR(VLOOKUP($A55,Account_Mapping!$A:$C,3,0),"")</f>
        <v>General &amp; Administrative</v>
      </c>
      <c r="M55" s="37" t="str">
        <f>IFERROR(VLOOKUP($A55,Account_Mapping!$A:$C,4,0),"")</f>
        <v/>
      </c>
    </row>
    <row r="56" spans="1:13" x14ac:dyDescent="0.2">
      <c r="A56" s="43">
        <v>8099</v>
      </c>
      <c r="B56" s="43" t="s">
        <v>129</v>
      </c>
      <c r="C56" s="43"/>
      <c r="D56" s="43" t="s">
        <v>131</v>
      </c>
      <c r="E56" s="45">
        <v>45808</v>
      </c>
      <c r="F56" s="46">
        <v>9500</v>
      </c>
      <c r="G56" s="46"/>
      <c r="H56" s="47">
        <f t="shared" si="0"/>
        <v>45808</v>
      </c>
      <c r="I56" s="47" t="str">
        <f t="shared" si="1"/>
        <v>Q2</v>
      </c>
      <c r="J56" s="37" t="b">
        <f ca="1">IF(A56="","",COUNTIF('Consolidated Income Statement_Y'!$C$7:$V$7,D56)&gt;0)</f>
        <v>1</v>
      </c>
      <c r="K56" s="38">
        <f t="shared" si="2"/>
        <v>9500</v>
      </c>
      <c r="L56" s="37" t="str">
        <f>IFERROR(VLOOKUP($A56,Account_Mapping!$A:$C,3,0),"")</f>
        <v>General &amp; Administrative</v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-97500</v>
      </c>
      <c r="C755" s="50">
        <f t="shared" si="37"/>
        <v>-97500</v>
      </c>
      <c r="D755" s="50">
        <f t="shared" si="37"/>
        <v>-97500</v>
      </c>
      <c r="E755" s="50">
        <f t="shared" si="37"/>
        <v>-97500</v>
      </c>
      <c r="F755" s="50">
        <f t="shared" si="37"/>
        <v>-97500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18000</v>
      </c>
      <c r="C758" s="50">
        <f t="shared" si="37"/>
        <v>18000</v>
      </c>
      <c r="D758" s="50">
        <f t="shared" si="37"/>
        <v>18000</v>
      </c>
      <c r="E758" s="50">
        <f t="shared" si="37"/>
        <v>18000</v>
      </c>
      <c r="F758" s="50">
        <f t="shared" si="37"/>
        <v>18000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4350</v>
      </c>
      <c r="C760" s="50">
        <f t="shared" si="37"/>
        <v>4350</v>
      </c>
      <c r="D760" s="50">
        <f t="shared" si="37"/>
        <v>4350</v>
      </c>
      <c r="E760" s="50">
        <f t="shared" si="37"/>
        <v>4350</v>
      </c>
      <c r="F760" s="50">
        <f t="shared" si="37"/>
        <v>4350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40395</v>
      </c>
      <c r="C761" s="50">
        <f t="shared" si="37"/>
        <v>40395</v>
      </c>
      <c r="D761" s="50">
        <f t="shared" si="37"/>
        <v>40395</v>
      </c>
      <c r="E761" s="50">
        <f t="shared" si="37"/>
        <v>40395</v>
      </c>
      <c r="F761" s="50">
        <f t="shared" si="37"/>
        <v>40395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-292500</v>
      </c>
      <c r="C767" s="50">
        <f t="shared" si="39"/>
        <v>-195000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-487500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54000</v>
      </c>
      <c r="C770" s="50">
        <f t="shared" si="39"/>
        <v>36000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90000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13050</v>
      </c>
      <c r="C772" s="50">
        <f t="shared" si="39"/>
        <v>8700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21750</v>
      </c>
    </row>
    <row r="773" spans="1:6" x14ac:dyDescent="0.2">
      <c r="A773" s="49" t="s">
        <v>10</v>
      </c>
      <c r="B773" s="50">
        <f t="shared" si="39"/>
        <v>121185</v>
      </c>
      <c r="C773" s="50">
        <f t="shared" si="39"/>
        <v>80790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201975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1D002-BD48-4356-A2AF-AA8A80A114B0}">
  <sheetPr codeName="Sheet16">
    <tabColor theme="1"/>
  </sheetPr>
  <dimension ref="A1:M775"/>
  <sheetViews>
    <sheetView workbookViewId="0">
      <pane ySplit="1" topLeftCell="A2" activePane="bottomLeft" state="frozen"/>
      <selection activeCell="F2" sqref="F2:G59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9.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>
        <v>5000</v>
      </c>
      <c r="B2" s="43" t="s">
        <v>25</v>
      </c>
      <c r="C2" s="43"/>
      <c r="D2" s="43"/>
      <c r="E2" s="45">
        <v>45672</v>
      </c>
      <c r="F2" s="46">
        <v>0</v>
      </c>
      <c r="G2" s="46">
        <v>97500</v>
      </c>
      <c r="H2" s="47">
        <f>IF(E2="","",EOMONTH(E2,0))</f>
        <v>45688</v>
      </c>
      <c r="I2" s="47" t="str">
        <f>IF(H2="","","Q"&amp;ROUNDUP(MONTH(H2)/3,0))</f>
        <v>Q1</v>
      </c>
      <c r="J2" s="37" t="b">
        <f ca="1">IF(A2="","",COUNTIF('Consolidated Income Statement_Y'!$C$7:$V$7,D2)&gt;0)</f>
        <v>0</v>
      </c>
      <c r="K2" s="38">
        <f>F2-G2</f>
        <v>-97500</v>
      </c>
      <c r="L2" s="37" t="str">
        <f>IFERROR(VLOOKUP($A2,Account_Mapping!$A:$C,3,0),"")</f>
        <v>Services Revenue</v>
      </c>
      <c r="M2" s="37" t="str">
        <f>IFERROR(VLOOKUP($A2,Account_Mapping!$A:$C,4,0),"")</f>
        <v/>
      </c>
    </row>
    <row r="3" spans="1:13" x14ac:dyDescent="0.2">
      <c r="A3" s="43">
        <v>5000</v>
      </c>
      <c r="B3" s="43" t="s">
        <v>25</v>
      </c>
      <c r="C3" s="43"/>
      <c r="D3" s="43" t="s">
        <v>143</v>
      </c>
      <c r="E3" s="45">
        <v>45688</v>
      </c>
      <c r="F3" s="46">
        <v>0</v>
      </c>
      <c r="G3" s="46">
        <v>1750</v>
      </c>
      <c r="H3" s="47">
        <f t="shared" ref="H3:H61" si="0">IF(E3="","",EOMONTH(E3,0))</f>
        <v>45688</v>
      </c>
      <c r="I3" s="47" t="str">
        <f t="shared" ref="I3:I61" si="1">IF(H3="","","Q"&amp;ROUNDUP(MONTH(H3)/3,0))</f>
        <v>Q1</v>
      </c>
      <c r="J3" s="37" t="b">
        <f ca="1">IF(A3="","",COUNTIF('Consolidated Income Statement_Y'!$C$7:$V$7,D3)&gt;0)</f>
        <v>1</v>
      </c>
      <c r="K3" s="38">
        <f t="shared" ref="K3:K61" si="2">F3-G3</f>
        <v>-1750</v>
      </c>
      <c r="L3" s="37" t="str">
        <f>IFERROR(VLOOKUP($A3,Account_Mapping!$A:$C,3,0),"")</f>
        <v>Services Revenue</v>
      </c>
      <c r="M3" s="37" t="str">
        <f>IFERROR(VLOOKUP($A3,Account_Mapping!$A:$C,4,0),"")</f>
        <v/>
      </c>
    </row>
    <row r="4" spans="1:13" x14ac:dyDescent="0.2">
      <c r="A4" s="43">
        <v>6000</v>
      </c>
      <c r="B4" s="43" t="s">
        <v>108</v>
      </c>
      <c r="C4" s="43"/>
      <c r="D4" s="43"/>
      <c r="E4" s="45">
        <v>45672</v>
      </c>
      <c r="F4" s="46">
        <v>500</v>
      </c>
      <c r="G4" s="46">
        <v>0</v>
      </c>
      <c r="H4" s="47">
        <f t="shared" si="0"/>
        <v>45688</v>
      </c>
      <c r="I4" s="47" t="str">
        <f t="shared" si="1"/>
        <v>Q1</v>
      </c>
      <c r="J4" s="37" t="b">
        <f ca="1">IF(A4="","",COUNTIF('Consolidated Income Statement_Y'!$C$7:$V$7,D4)&gt;0)</f>
        <v>0</v>
      </c>
      <c r="K4" s="38">
        <f t="shared" si="2"/>
        <v>500</v>
      </c>
      <c r="L4" s="37" t="str">
        <f>IFERROR(VLOOKUP($A4,Account_Mapping!$A:$C,3,0),"")</f>
        <v>Services COR</v>
      </c>
      <c r="M4" s="37" t="str">
        <f>IFERROR(VLOOKUP($A4,Account_Mapping!$A:$C,4,0),"")</f>
        <v/>
      </c>
    </row>
    <row r="5" spans="1:13" x14ac:dyDescent="0.2">
      <c r="A5" s="43">
        <v>7000</v>
      </c>
      <c r="B5" s="43" t="s">
        <v>111</v>
      </c>
      <c r="C5" s="43"/>
      <c r="D5" s="43"/>
      <c r="E5" s="45">
        <v>45688</v>
      </c>
      <c r="F5" s="46">
        <v>1250</v>
      </c>
      <c r="G5" s="46">
        <v>0</v>
      </c>
      <c r="H5" s="47">
        <f t="shared" si="0"/>
        <v>45688</v>
      </c>
      <c r="I5" s="47" t="str">
        <f t="shared" si="1"/>
        <v>Q1</v>
      </c>
      <c r="J5" s="37" t="b">
        <f ca="1">IF(A5="","",COUNTIF('Consolidated Income Statement_Y'!$C$7:$V$7,D5)&gt;0)</f>
        <v>0</v>
      </c>
      <c r="K5" s="38">
        <f t="shared" si="2"/>
        <v>1250</v>
      </c>
      <c r="L5" s="37" t="str">
        <f>IFERROR(VLOOKUP($A5,Account_Mapping!$A:$C,3,0),"")</f>
        <v>Sales &amp; Marketing</v>
      </c>
      <c r="M5" s="37" t="str">
        <f>IFERROR(VLOOKUP($A5,Account_Mapping!$A:$C,4,0),"")</f>
        <v/>
      </c>
    </row>
    <row r="6" spans="1:13" x14ac:dyDescent="0.2">
      <c r="A6" s="43">
        <v>7010</v>
      </c>
      <c r="B6" s="43" t="s">
        <v>112</v>
      </c>
      <c r="C6" s="43"/>
      <c r="D6" s="43"/>
      <c r="E6" s="45">
        <v>45688</v>
      </c>
      <c r="F6" s="46">
        <v>2000</v>
      </c>
      <c r="G6" s="46">
        <v>0</v>
      </c>
      <c r="H6" s="47">
        <f t="shared" si="0"/>
        <v>45688</v>
      </c>
      <c r="I6" s="47" t="str">
        <f t="shared" si="1"/>
        <v>Q1</v>
      </c>
      <c r="J6" s="37" t="b">
        <f ca="1">IF(A6="","",COUNTIF('Consolidated Income Statement_Y'!$C$7:$V$7,D6)&gt;0)</f>
        <v>0</v>
      </c>
      <c r="K6" s="38">
        <f t="shared" si="2"/>
        <v>2000</v>
      </c>
      <c r="L6" s="37" t="str">
        <f>IFERROR(VLOOKUP($A6,Account_Mapping!$A:$C,3,0),"")</f>
        <v>Sales &amp; Marketing</v>
      </c>
      <c r="M6" s="37" t="str">
        <f>IFERROR(VLOOKUP($A6,Account_Mapping!$A:$C,4,0),"")</f>
        <v/>
      </c>
    </row>
    <row r="7" spans="1:13" x14ac:dyDescent="0.2">
      <c r="A7" s="43">
        <v>7020</v>
      </c>
      <c r="B7" s="43" t="s">
        <v>113</v>
      </c>
      <c r="C7" s="43"/>
      <c r="D7" s="43"/>
      <c r="E7" s="45">
        <v>45688</v>
      </c>
      <c r="F7" s="46">
        <v>525</v>
      </c>
      <c r="G7" s="46">
        <v>0</v>
      </c>
      <c r="H7" s="47">
        <f t="shared" si="0"/>
        <v>45688</v>
      </c>
      <c r="I7" s="47" t="str">
        <f t="shared" si="1"/>
        <v>Q1</v>
      </c>
      <c r="J7" s="37" t="b">
        <f ca="1">IF(A7="","",COUNTIF('Consolidated Income Statement_Y'!$C$7:$V$7,D7)&gt;0)</f>
        <v>0</v>
      </c>
      <c r="K7" s="38">
        <f t="shared" si="2"/>
        <v>525</v>
      </c>
      <c r="L7" s="37" t="str">
        <f>IFERROR(VLOOKUP($A7,Account_Mapping!$A:$C,3,0),"")</f>
        <v>Sales &amp; Marketing</v>
      </c>
      <c r="M7" s="37" t="str">
        <f>IFERROR(VLOOKUP($A7,Account_Mapping!$A:$C,4,0),"")</f>
        <v/>
      </c>
    </row>
    <row r="8" spans="1:13" x14ac:dyDescent="0.2">
      <c r="A8" s="43">
        <v>7030</v>
      </c>
      <c r="B8" s="43" t="s">
        <v>114</v>
      </c>
      <c r="C8" s="43"/>
      <c r="D8" s="43"/>
      <c r="E8" s="45">
        <v>45688</v>
      </c>
      <c r="F8" s="46">
        <v>0</v>
      </c>
      <c r="G8" s="46">
        <v>0</v>
      </c>
      <c r="H8" s="47">
        <f t="shared" si="0"/>
        <v>45688</v>
      </c>
      <c r="I8" s="47" t="str">
        <f t="shared" si="1"/>
        <v>Q1</v>
      </c>
      <c r="J8" s="37" t="b">
        <f ca="1">IF(A8="","",COUNTIF('Consolidated Income Statement_Y'!$C$7:$V$7,D8)&gt;0)</f>
        <v>0</v>
      </c>
      <c r="K8" s="38">
        <f t="shared" si="2"/>
        <v>0</v>
      </c>
      <c r="L8" s="37" t="str">
        <f>IFERROR(VLOOKUP($A8,Account_Mapping!$A:$C,3,0),"")</f>
        <v>Sales &amp; Marketing</v>
      </c>
      <c r="M8" s="37" t="str">
        <f>IFERROR(VLOOKUP($A8,Account_Mapping!$A:$C,4,0),"")</f>
        <v/>
      </c>
    </row>
    <row r="9" spans="1:13" x14ac:dyDescent="0.2">
      <c r="A9" s="43">
        <v>7040</v>
      </c>
      <c r="B9" s="43" t="s">
        <v>115</v>
      </c>
      <c r="C9" s="43"/>
      <c r="D9" s="43"/>
      <c r="E9" s="45">
        <v>45688</v>
      </c>
      <c r="F9" s="46">
        <v>5500</v>
      </c>
      <c r="G9" s="46">
        <v>0</v>
      </c>
      <c r="H9" s="47">
        <f t="shared" si="0"/>
        <v>45688</v>
      </c>
      <c r="I9" s="47" t="str">
        <f t="shared" si="1"/>
        <v>Q1</v>
      </c>
      <c r="J9" s="37" t="b">
        <f ca="1">IF(A9="","",COUNTIF('Consolidated Income Statement_Y'!$C$7:$V$7,D9)&gt;0)</f>
        <v>0</v>
      </c>
      <c r="K9" s="38">
        <f t="shared" si="2"/>
        <v>5500</v>
      </c>
      <c r="L9" s="37" t="str">
        <f>IFERROR(VLOOKUP($A9,Account_Mapping!$A:$C,3,0),"")</f>
        <v>Sales &amp; Marketing</v>
      </c>
      <c r="M9" s="37" t="str">
        <f>IFERROR(VLOOKUP($A9,Account_Mapping!$A:$C,4,0),"")</f>
        <v/>
      </c>
    </row>
    <row r="10" spans="1:13" x14ac:dyDescent="0.2">
      <c r="A10" s="43">
        <v>8000</v>
      </c>
      <c r="B10" s="43" t="s">
        <v>116</v>
      </c>
      <c r="C10" s="43"/>
      <c r="D10" s="43"/>
      <c r="E10" s="45">
        <v>45688</v>
      </c>
      <c r="F10" s="46">
        <v>45000</v>
      </c>
      <c r="G10" s="46">
        <v>0</v>
      </c>
      <c r="H10" s="47">
        <f t="shared" si="0"/>
        <v>45688</v>
      </c>
      <c r="I10" s="47" t="str">
        <f t="shared" si="1"/>
        <v>Q1</v>
      </c>
      <c r="J10" s="37" t="b">
        <f ca="1">IF(A10="","",COUNTIF('Consolidated Income Statement_Y'!$C$7:$V$7,D10)&gt;0)</f>
        <v>0</v>
      </c>
      <c r="K10" s="38">
        <f t="shared" si="2"/>
        <v>45000</v>
      </c>
      <c r="L10" s="37" t="str">
        <f>IFERROR(VLOOKUP($A10,Account_Mapping!$A:$C,3,0),"")</f>
        <v>General &amp; Administrative</v>
      </c>
      <c r="M10" s="37" t="str">
        <f>IFERROR(VLOOKUP($A10,Account_Mapping!$A:$C,4,0),"")</f>
        <v/>
      </c>
    </row>
    <row r="11" spans="1:13" x14ac:dyDescent="0.2">
      <c r="A11" s="43">
        <v>8010</v>
      </c>
      <c r="B11" s="43" t="s">
        <v>117</v>
      </c>
      <c r="C11" s="43"/>
      <c r="D11" s="43"/>
      <c r="E11" s="45">
        <v>45688</v>
      </c>
      <c r="F11" s="46">
        <v>4500</v>
      </c>
      <c r="G11" s="46">
        <v>0</v>
      </c>
      <c r="H11" s="47">
        <f t="shared" si="0"/>
        <v>45688</v>
      </c>
      <c r="I11" s="47" t="str">
        <f t="shared" si="1"/>
        <v>Q1</v>
      </c>
      <c r="J11" s="37" t="b">
        <f ca="1">IF(A11="","",COUNTIF('Consolidated Income Statement_Y'!$C$7:$V$7,D11)&gt;0)</f>
        <v>0</v>
      </c>
      <c r="K11" s="38">
        <f t="shared" si="2"/>
        <v>4500</v>
      </c>
      <c r="L11" s="37" t="str">
        <f>IFERROR(VLOOKUP($A11,Account_Mapping!$A:$C,3,0),"")</f>
        <v>General &amp; Administrative</v>
      </c>
      <c r="M11" s="37" t="str">
        <f>IFERROR(VLOOKUP($A11,Account_Mapping!$A:$C,4,0),"")</f>
        <v/>
      </c>
    </row>
    <row r="12" spans="1:13" x14ac:dyDescent="0.2">
      <c r="A12" s="43">
        <v>8020</v>
      </c>
      <c r="B12" s="43" t="s">
        <v>118</v>
      </c>
      <c r="C12" s="43"/>
      <c r="D12" s="43"/>
      <c r="E12" s="45">
        <v>45688</v>
      </c>
      <c r="F12" s="46">
        <v>3250</v>
      </c>
      <c r="G12" s="46">
        <v>0</v>
      </c>
      <c r="H12" s="47">
        <f t="shared" si="0"/>
        <v>45688</v>
      </c>
      <c r="I12" s="47" t="str">
        <f t="shared" si="1"/>
        <v>Q1</v>
      </c>
      <c r="J12" s="37" t="b">
        <f ca="1">IF(A12="","",COUNTIF('Consolidated Income Statement_Y'!$C$7:$V$7,D12)&gt;0)</f>
        <v>0</v>
      </c>
      <c r="K12" s="38">
        <f t="shared" si="2"/>
        <v>3250</v>
      </c>
      <c r="L12" s="37" t="str">
        <f>IFERROR(VLOOKUP($A12,Account_Mapping!$A:$C,3,0),"")</f>
        <v>General &amp; Administrative</v>
      </c>
      <c r="M12" s="37" t="str">
        <f>IFERROR(VLOOKUP($A12,Account_Mapping!$A:$C,4,0),"")</f>
        <v/>
      </c>
    </row>
    <row r="13" spans="1:13" x14ac:dyDescent="0.2">
      <c r="A13" s="43">
        <v>8030</v>
      </c>
      <c r="B13" s="43" t="s">
        <v>119</v>
      </c>
      <c r="C13" s="43"/>
      <c r="D13" s="43"/>
      <c r="E13" s="45">
        <v>45688</v>
      </c>
      <c r="F13" s="46">
        <v>2750</v>
      </c>
      <c r="G13" s="46">
        <v>0</v>
      </c>
      <c r="H13" s="47">
        <f t="shared" si="0"/>
        <v>45688</v>
      </c>
      <c r="I13" s="47" t="str">
        <f t="shared" si="1"/>
        <v>Q1</v>
      </c>
      <c r="J13" s="37" t="b">
        <f ca="1">IF(A13="","",COUNTIF('Consolidated Income Statement_Y'!$C$7:$V$7,D13)&gt;0)</f>
        <v>0</v>
      </c>
      <c r="K13" s="38">
        <f t="shared" si="2"/>
        <v>2750</v>
      </c>
      <c r="L13" s="37" t="str">
        <f>IFERROR(VLOOKUP($A13,Account_Mapping!$A:$C,3,0),"")</f>
        <v>General &amp; Administrative</v>
      </c>
      <c r="M13" s="37" t="str">
        <f>IFERROR(VLOOKUP($A13,Account_Mapping!$A:$C,4,0),"")</f>
        <v/>
      </c>
    </row>
    <row r="14" spans="1:13" x14ac:dyDescent="0.2">
      <c r="A14" s="43">
        <v>8040</v>
      </c>
      <c r="B14" s="43" t="s">
        <v>120</v>
      </c>
      <c r="C14" s="43"/>
      <c r="D14" s="43"/>
      <c r="E14" s="45">
        <v>45672</v>
      </c>
      <c r="F14" s="46">
        <v>3150</v>
      </c>
      <c r="G14" s="46">
        <v>0</v>
      </c>
      <c r="H14" s="47">
        <f t="shared" si="0"/>
        <v>45688</v>
      </c>
      <c r="I14" s="47" t="str">
        <f t="shared" si="1"/>
        <v>Q1</v>
      </c>
      <c r="J14" s="37" t="b">
        <f ca="1">IF(A14="","",COUNTIF('Consolidated Income Statement_Y'!$C$7:$V$7,D14)&gt;0)</f>
        <v>0</v>
      </c>
      <c r="K14" s="38">
        <f t="shared" si="2"/>
        <v>3150</v>
      </c>
      <c r="L14" s="37" t="str">
        <f>IFERROR(VLOOKUP($A14,Account_Mapping!$A:$C,3,0),"")</f>
        <v>General &amp; Administrative</v>
      </c>
      <c r="M14" s="37" t="str">
        <f>IFERROR(VLOOKUP($A14,Account_Mapping!$A:$C,4,0),"")</f>
        <v/>
      </c>
    </row>
    <row r="15" spans="1:13" x14ac:dyDescent="0.2">
      <c r="A15" s="43">
        <v>8050</v>
      </c>
      <c r="B15" s="43" t="s">
        <v>121</v>
      </c>
      <c r="C15" s="43"/>
      <c r="D15" s="43"/>
      <c r="E15" s="45">
        <v>45672</v>
      </c>
      <c r="F15" s="46">
        <v>3350</v>
      </c>
      <c r="G15" s="46">
        <v>0</v>
      </c>
      <c r="H15" s="47">
        <f t="shared" si="0"/>
        <v>45688</v>
      </c>
      <c r="I15" s="47" t="str">
        <f t="shared" si="1"/>
        <v>Q1</v>
      </c>
      <c r="J15" s="37" t="b">
        <f ca="1">IF(A15="","",COUNTIF('Consolidated Income Statement_Y'!$C$7:$V$7,D15)&gt;0)</f>
        <v>0</v>
      </c>
      <c r="K15" s="38">
        <f t="shared" si="2"/>
        <v>3350</v>
      </c>
      <c r="L15" s="37" t="str">
        <f>IFERROR(VLOOKUP($A15,Account_Mapping!$A:$C,3,0),"")</f>
        <v>General &amp; Administrative</v>
      </c>
      <c r="M15" s="37" t="str">
        <f>IFERROR(VLOOKUP($A15,Account_Mapping!$A:$C,4,0),"")</f>
        <v/>
      </c>
    </row>
    <row r="16" spans="1:13" x14ac:dyDescent="0.2">
      <c r="A16" s="43">
        <v>8060</v>
      </c>
      <c r="B16" s="43" t="s">
        <v>122</v>
      </c>
      <c r="C16" s="43"/>
      <c r="D16" s="43"/>
      <c r="E16" s="45">
        <v>45672</v>
      </c>
      <c r="F16" s="46">
        <v>3450</v>
      </c>
      <c r="G16" s="46">
        <v>0</v>
      </c>
      <c r="H16" s="47">
        <f t="shared" si="0"/>
        <v>45688</v>
      </c>
      <c r="I16" s="47" t="str">
        <f t="shared" si="1"/>
        <v>Q1</v>
      </c>
      <c r="J16" s="37" t="b">
        <f ca="1">IF(A16="","",COUNTIF('Consolidated Income Statement_Y'!$C$7:$V$7,D16)&gt;0)</f>
        <v>0</v>
      </c>
      <c r="K16" s="38">
        <f t="shared" si="2"/>
        <v>3450</v>
      </c>
      <c r="L16" s="37" t="str">
        <f>IFERROR(VLOOKUP($A16,Account_Mapping!$A:$C,3,0),"")</f>
        <v>General &amp; Administrative</v>
      </c>
      <c r="M16" s="37" t="str">
        <f>IFERROR(VLOOKUP($A16,Account_Mapping!$A:$C,4,0),"")</f>
        <v/>
      </c>
    </row>
    <row r="17" spans="1:13" x14ac:dyDescent="0.2">
      <c r="A17" s="43">
        <v>8060</v>
      </c>
      <c r="B17" s="43" t="s">
        <v>122</v>
      </c>
      <c r="C17" s="43"/>
      <c r="D17" s="43"/>
      <c r="E17" s="45">
        <v>45672</v>
      </c>
      <c r="F17" s="46">
        <v>3450</v>
      </c>
      <c r="G17" s="46">
        <v>0</v>
      </c>
      <c r="H17" s="47">
        <f t="shared" si="0"/>
        <v>45688</v>
      </c>
      <c r="I17" s="47" t="str">
        <f t="shared" si="1"/>
        <v>Q1</v>
      </c>
      <c r="J17" s="37" t="b">
        <f ca="1">IF(A17="","",COUNTIF('Consolidated Income Statement_Y'!$C$7:$V$7,D17)&gt;0)</f>
        <v>0</v>
      </c>
      <c r="K17" s="38">
        <f t="shared" si="2"/>
        <v>3450</v>
      </c>
      <c r="L17" s="37" t="str">
        <f>IFERROR(VLOOKUP($A17,Account_Mapping!$A:$C,3,0),"")</f>
        <v>General &amp; Administrative</v>
      </c>
      <c r="M17" s="37" t="str">
        <f>IFERROR(VLOOKUP($A17,Account_Mapping!$A:$C,4,0),"")</f>
        <v/>
      </c>
    </row>
    <row r="18" spans="1:13" x14ac:dyDescent="0.2">
      <c r="A18" s="43">
        <v>8070</v>
      </c>
      <c r="B18" s="43" t="s">
        <v>123</v>
      </c>
      <c r="C18" s="43"/>
      <c r="D18" s="43"/>
      <c r="E18" s="45">
        <v>45672</v>
      </c>
      <c r="F18" s="46">
        <v>3950</v>
      </c>
      <c r="G18" s="46">
        <v>0</v>
      </c>
      <c r="H18" s="47">
        <f t="shared" si="0"/>
        <v>45688</v>
      </c>
      <c r="I18" s="47" t="str">
        <f t="shared" si="1"/>
        <v>Q1</v>
      </c>
      <c r="J18" s="37" t="b">
        <f ca="1">IF(A18="","",COUNTIF('Consolidated Income Statement_Y'!$C$7:$V$7,D18)&gt;0)</f>
        <v>0</v>
      </c>
      <c r="K18" s="38">
        <f t="shared" si="2"/>
        <v>3950</v>
      </c>
      <c r="L18" s="37" t="str">
        <f>IFERROR(VLOOKUP($A18,Account_Mapping!$A:$C,3,0),"")</f>
        <v>General &amp; Administrative</v>
      </c>
      <c r="M18" s="37" t="str">
        <f>IFERROR(VLOOKUP($A18,Account_Mapping!$A:$C,4,0),"")</f>
        <v/>
      </c>
    </row>
    <row r="19" spans="1:13" x14ac:dyDescent="0.2">
      <c r="A19" s="43">
        <v>8080</v>
      </c>
      <c r="B19" s="43" t="s">
        <v>124</v>
      </c>
      <c r="C19" s="43"/>
      <c r="D19" s="43"/>
      <c r="E19" s="45">
        <v>45672</v>
      </c>
      <c r="F19" s="46">
        <v>6950</v>
      </c>
      <c r="G19" s="46">
        <v>0</v>
      </c>
      <c r="H19" s="47">
        <f t="shared" si="0"/>
        <v>45688</v>
      </c>
      <c r="I19" s="47" t="str">
        <f t="shared" si="1"/>
        <v>Q1</v>
      </c>
      <c r="J19" s="37" t="b">
        <f ca="1">IF(A19="","",COUNTIF('Consolidated Income Statement_Y'!$C$7:$V$7,D19)&gt;0)</f>
        <v>0</v>
      </c>
      <c r="K19" s="38">
        <f t="shared" si="2"/>
        <v>6950</v>
      </c>
      <c r="L19" s="37" t="str">
        <f>IFERROR(VLOOKUP($A19,Account_Mapping!$A:$C,3,0),"")</f>
        <v>General &amp; Administrative</v>
      </c>
      <c r="M19" s="37" t="str">
        <f>IFERROR(VLOOKUP($A19,Account_Mapping!$A:$C,4,0),"")</f>
        <v/>
      </c>
    </row>
    <row r="20" spans="1:13" x14ac:dyDescent="0.2">
      <c r="A20" s="43">
        <v>8090</v>
      </c>
      <c r="B20" s="43" t="s">
        <v>125</v>
      </c>
      <c r="C20" s="43"/>
      <c r="D20" s="43"/>
      <c r="E20" s="45">
        <v>45672</v>
      </c>
      <c r="F20" s="46">
        <v>7950</v>
      </c>
      <c r="G20" s="46">
        <v>0</v>
      </c>
      <c r="H20" s="47">
        <f t="shared" si="0"/>
        <v>45688</v>
      </c>
      <c r="I20" s="47" t="str">
        <f t="shared" si="1"/>
        <v>Q1</v>
      </c>
      <c r="J20" s="37" t="b">
        <f ca="1">IF(A20="","",COUNTIF('Consolidated Income Statement_Y'!$C$7:$V$7,D20)&gt;0)</f>
        <v>0</v>
      </c>
      <c r="K20" s="38">
        <f t="shared" si="2"/>
        <v>7950</v>
      </c>
      <c r="L20" s="37" t="str">
        <f>IFERROR(VLOOKUP($A20,Account_Mapping!$A:$C,3,0),"")</f>
        <v>General &amp; Administrative</v>
      </c>
      <c r="M20" s="37" t="str">
        <f>IFERROR(VLOOKUP($A20,Account_Mapping!$A:$C,4,0),"")</f>
        <v/>
      </c>
    </row>
    <row r="21" spans="1:13" x14ac:dyDescent="0.2">
      <c r="A21" s="43">
        <v>9000</v>
      </c>
      <c r="B21" s="43" t="s">
        <v>126</v>
      </c>
      <c r="C21" s="43"/>
      <c r="D21" s="43"/>
      <c r="E21" s="45">
        <v>45672</v>
      </c>
      <c r="F21" s="46">
        <v>1400</v>
      </c>
      <c r="G21" s="46">
        <v>0</v>
      </c>
      <c r="H21" s="47">
        <f t="shared" si="0"/>
        <v>45688</v>
      </c>
      <c r="I21" s="47" t="str">
        <f t="shared" si="1"/>
        <v>Q1</v>
      </c>
      <c r="J21" s="37" t="b">
        <f ca="1">IF(A21="","",COUNTIF('Consolidated Income Statement_Y'!$C$7:$V$7,D21)&gt;0)</f>
        <v>0</v>
      </c>
      <c r="K21" s="38">
        <f t="shared" si="2"/>
        <v>1400</v>
      </c>
      <c r="L21" s="37" t="str">
        <f>IFERROR(VLOOKUP($A21,Account_Mapping!$A:$C,3,0),"")</f>
        <v>Other Expenses, net</v>
      </c>
      <c r="M21" s="37" t="str">
        <f>IFERROR(VLOOKUP($A21,Account_Mapping!$A:$C,4,0),"")</f>
        <v/>
      </c>
    </row>
    <row r="22" spans="1:13" x14ac:dyDescent="0.2">
      <c r="A22" s="43">
        <v>9010</v>
      </c>
      <c r="B22" s="43" t="s">
        <v>127</v>
      </c>
      <c r="C22" s="43"/>
      <c r="D22" s="43"/>
      <c r="E22" s="45">
        <v>45672</v>
      </c>
      <c r="F22" s="46">
        <v>0</v>
      </c>
      <c r="G22" s="46">
        <v>5630</v>
      </c>
      <c r="H22" s="47">
        <f t="shared" si="0"/>
        <v>45688</v>
      </c>
      <c r="I22" s="47" t="str">
        <f t="shared" si="1"/>
        <v>Q1</v>
      </c>
      <c r="J22" s="37" t="b">
        <f ca="1">IF(A22="","",COUNTIF('Consolidated Income Statement_Y'!$C$7:$V$7,D22)&gt;0)</f>
        <v>0</v>
      </c>
      <c r="K22" s="38">
        <f t="shared" si="2"/>
        <v>-5630</v>
      </c>
      <c r="L22" s="37" t="str">
        <f>IFERROR(VLOOKUP($A22,Account_Mapping!$A:$C,3,0),"")</f>
        <v>Other Expenses, net</v>
      </c>
      <c r="M22" s="37" t="str">
        <f>IFERROR(VLOOKUP($A22,Account_Mapping!$A:$C,4,0),"")</f>
        <v/>
      </c>
    </row>
    <row r="23" spans="1:13" x14ac:dyDescent="0.2">
      <c r="A23" s="43">
        <v>9900</v>
      </c>
      <c r="B23" s="43" t="s">
        <v>128</v>
      </c>
      <c r="C23" s="43"/>
      <c r="D23" s="43"/>
      <c r="E23" s="45">
        <v>45672</v>
      </c>
      <c r="F23" s="46">
        <v>560</v>
      </c>
      <c r="G23" s="46">
        <v>0</v>
      </c>
      <c r="H23" s="47">
        <f t="shared" si="0"/>
        <v>45688</v>
      </c>
      <c r="I23" s="47" t="str">
        <f t="shared" si="1"/>
        <v>Q1</v>
      </c>
      <c r="J23" s="37" t="b">
        <f ca="1">IF(A23="","",COUNTIF('Consolidated Income Statement_Y'!$C$7:$V$7,D23)&gt;0)</f>
        <v>0</v>
      </c>
      <c r="K23" s="38">
        <f t="shared" si="2"/>
        <v>560</v>
      </c>
      <c r="L23" s="37" t="str">
        <f>IFERROR(VLOOKUP($A23,Account_Mapping!$A:$C,3,0),"")</f>
        <v>Provision for Income Taxes</v>
      </c>
      <c r="M23" s="37" t="str">
        <f>IFERROR(VLOOKUP($A23,Account_Mapping!$A:$C,4,0),"")</f>
        <v/>
      </c>
    </row>
    <row r="24" spans="1:13" x14ac:dyDescent="0.2">
      <c r="A24" s="43">
        <v>5000</v>
      </c>
      <c r="B24" s="43" t="s">
        <v>25</v>
      </c>
      <c r="C24" s="43"/>
      <c r="D24" s="43"/>
      <c r="E24" s="45">
        <v>45703</v>
      </c>
      <c r="F24" s="46">
        <v>0</v>
      </c>
      <c r="G24" s="46">
        <v>97500</v>
      </c>
      <c r="H24" s="47">
        <f t="shared" si="0"/>
        <v>45716</v>
      </c>
      <c r="I24" s="47" t="str">
        <f t="shared" si="1"/>
        <v>Q1</v>
      </c>
      <c r="J24" s="37" t="b">
        <f ca="1">IF(A24="","",COUNTIF('Consolidated Income Statement_Y'!$C$7:$V$7,D24)&gt;0)</f>
        <v>0</v>
      </c>
      <c r="K24" s="38">
        <f t="shared" si="2"/>
        <v>-97500</v>
      </c>
      <c r="L24" s="37" t="str">
        <f>IFERROR(VLOOKUP($A24,Account_Mapping!$A:$C,3,0),"")</f>
        <v>Services Revenue</v>
      </c>
      <c r="M24" s="37" t="str">
        <f>IFERROR(VLOOKUP($A24,Account_Mapping!$A:$C,4,0),"")</f>
        <v/>
      </c>
    </row>
    <row r="25" spans="1:13" x14ac:dyDescent="0.2">
      <c r="A25" s="43">
        <v>5000</v>
      </c>
      <c r="B25" s="43" t="s">
        <v>25</v>
      </c>
      <c r="C25" s="43"/>
      <c r="D25" s="43" t="s">
        <v>143</v>
      </c>
      <c r="E25" s="45">
        <v>45716</v>
      </c>
      <c r="F25" s="46">
        <v>0</v>
      </c>
      <c r="G25" s="46">
        <v>1750</v>
      </c>
      <c r="H25" s="47">
        <f t="shared" si="0"/>
        <v>45716</v>
      </c>
      <c r="I25" s="47" t="str">
        <f t="shared" si="1"/>
        <v>Q1</v>
      </c>
      <c r="J25" s="37" t="b">
        <f ca="1">IF(A25="","",COUNTIF('Consolidated Income Statement_Y'!$C$7:$V$7,D25)&gt;0)</f>
        <v>1</v>
      </c>
      <c r="K25" s="38">
        <f t="shared" si="2"/>
        <v>-1750</v>
      </c>
      <c r="L25" s="37" t="str">
        <f>IFERROR(VLOOKUP($A25,Account_Mapping!$A:$C,3,0),"")</f>
        <v>Services Revenue</v>
      </c>
      <c r="M25" s="37" t="str">
        <f>IFERROR(VLOOKUP($A25,Account_Mapping!$A:$C,4,0),"")</f>
        <v/>
      </c>
    </row>
    <row r="26" spans="1:13" x14ac:dyDescent="0.2">
      <c r="A26" s="43">
        <v>6000</v>
      </c>
      <c r="B26" s="43" t="s">
        <v>108</v>
      </c>
      <c r="C26" s="43"/>
      <c r="D26" s="43"/>
      <c r="E26" s="45">
        <v>45703</v>
      </c>
      <c r="F26" s="46">
        <v>500</v>
      </c>
      <c r="G26" s="46">
        <v>0</v>
      </c>
      <c r="H26" s="47">
        <f t="shared" si="0"/>
        <v>45716</v>
      </c>
      <c r="I26" s="47" t="str">
        <f t="shared" si="1"/>
        <v>Q1</v>
      </c>
      <c r="J26" s="37" t="b">
        <f ca="1">IF(A26="","",COUNTIF('Consolidated Income Statement_Y'!$C$7:$V$7,D26)&gt;0)</f>
        <v>0</v>
      </c>
      <c r="K26" s="38">
        <f t="shared" si="2"/>
        <v>500</v>
      </c>
      <c r="L26" s="37" t="str">
        <f>IFERROR(VLOOKUP($A26,Account_Mapping!$A:$C,3,0),"")</f>
        <v>Services COR</v>
      </c>
      <c r="M26" s="37" t="str">
        <f>IFERROR(VLOOKUP($A26,Account_Mapping!$A:$C,4,0),"")</f>
        <v/>
      </c>
    </row>
    <row r="27" spans="1:13" x14ac:dyDescent="0.2">
      <c r="A27" s="43">
        <v>7000</v>
      </c>
      <c r="B27" s="43" t="s">
        <v>111</v>
      </c>
      <c r="C27" s="43"/>
      <c r="D27" s="43"/>
      <c r="E27" s="45">
        <v>45716</v>
      </c>
      <c r="F27" s="46">
        <v>1250</v>
      </c>
      <c r="G27" s="46">
        <v>0</v>
      </c>
      <c r="H27" s="47">
        <f t="shared" si="0"/>
        <v>45716</v>
      </c>
      <c r="I27" s="47" t="str">
        <f t="shared" si="1"/>
        <v>Q1</v>
      </c>
      <c r="J27" s="37" t="b">
        <f ca="1">IF(A27="","",COUNTIF('Consolidated Income Statement_Y'!$C$7:$V$7,D27)&gt;0)</f>
        <v>0</v>
      </c>
      <c r="K27" s="38">
        <f t="shared" si="2"/>
        <v>1250</v>
      </c>
      <c r="L27" s="37" t="str">
        <f>IFERROR(VLOOKUP($A27,Account_Mapping!$A:$C,3,0),"")</f>
        <v>Sales &amp; Marketing</v>
      </c>
      <c r="M27" s="37" t="str">
        <f>IFERROR(VLOOKUP($A27,Account_Mapping!$A:$C,4,0),"")</f>
        <v/>
      </c>
    </row>
    <row r="28" spans="1:13" x14ac:dyDescent="0.2">
      <c r="A28" s="43">
        <v>7010</v>
      </c>
      <c r="B28" s="43" t="s">
        <v>112</v>
      </c>
      <c r="C28" s="43"/>
      <c r="D28" s="43"/>
      <c r="E28" s="45">
        <v>45716</v>
      </c>
      <c r="F28" s="46">
        <v>2000</v>
      </c>
      <c r="G28" s="46">
        <v>0</v>
      </c>
      <c r="H28" s="47">
        <f t="shared" si="0"/>
        <v>45716</v>
      </c>
      <c r="I28" s="47" t="str">
        <f t="shared" si="1"/>
        <v>Q1</v>
      </c>
      <c r="J28" s="37" t="b">
        <f ca="1">IF(A28="","",COUNTIF('Consolidated Income Statement_Y'!$C$7:$V$7,D28)&gt;0)</f>
        <v>0</v>
      </c>
      <c r="K28" s="38">
        <f t="shared" si="2"/>
        <v>2000</v>
      </c>
      <c r="L28" s="37" t="str">
        <f>IFERROR(VLOOKUP($A28,Account_Mapping!$A:$C,3,0),"")</f>
        <v>Sales &amp; Marketing</v>
      </c>
      <c r="M28" s="37" t="str">
        <f>IFERROR(VLOOKUP($A28,Account_Mapping!$A:$C,4,0),"")</f>
        <v/>
      </c>
    </row>
    <row r="29" spans="1:13" x14ac:dyDescent="0.2">
      <c r="A29" s="43">
        <v>7020</v>
      </c>
      <c r="B29" s="43" t="s">
        <v>113</v>
      </c>
      <c r="C29" s="43"/>
      <c r="D29" s="43"/>
      <c r="E29" s="45">
        <v>45716</v>
      </c>
      <c r="F29" s="46">
        <v>525</v>
      </c>
      <c r="G29" s="46">
        <v>0</v>
      </c>
      <c r="H29" s="47">
        <f t="shared" si="0"/>
        <v>45716</v>
      </c>
      <c r="I29" s="47" t="str">
        <f t="shared" si="1"/>
        <v>Q1</v>
      </c>
      <c r="J29" s="37" t="b">
        <f ca="1">IF(A29="","",COUNTIF('Consolidated Income Statement_Y'!$C$7:$V$7,D29)&gt;0)</f>
        <v>0</v>
      </c>
      <c r="K29" s="38">
        <f t="shared" si="2"/>
        <v>525</v>
      </c>
      <c r="L29" s="37" t="str">
        <f>IFERROR(VLOOKUP($A29,Account_Mapping!$A:$C,3,0),"")</f>
        <v>Sales &amp; Marketing</v>
      </c>
      <c r="M29" s="37" t="str">
        <f>IFERROR(VLOOKUP($A29,Account_Mapping!$A:$C,4,0),"")</f>
        <v/>
      </c>
    </row>
    <row r="30" spans="1:13" x14ac:dyDescent="0.2">
      <c r="A30" s="43">
        <v>7030</v>
      </c>
      <c r="B30" s="43" t="s">
        <v>114</v>
      </c>
      <c r="C30" s="43"/>
      <c r="D30" s="43"/>
      <c r="E30" s="45">
        <v>45716</v>
      </c>
      <c r="F30" s="46">
        <v>0</v>
      </c>
      <c r="G30" s="46">
        <v>0</v>
      </c>
      <c r="H30" s="47">
        <f t="shared" si="0"/>
        <v>45716</v>
      </c>
      <c r="I30" s="47" t="str">
        <f t="shared" si="1"/>
        <v>Q1</v>
      </c>
      <c r="J30" s="37" t="b">
        <f ca="1">IF(A30="","",COUNTIF('Consolidated Income Statement_Y'!$C$7:$V$7,D30)&gt;0)</f>
        <v>0</v>
      </c>
      <c r="K30" s="38">
        <f t="shared" si="2"/>
        <v>0</v>
      </c>
      <c r="L30" s="37" t="str">
        <f>IFERROR(VLOOKUP($A30,Account_Mapping!$A:$C,3,0),"")</f>
        <v>Sales &amp; Marketing</v>
      </c>
      <c r="M30" s="37" t="str">
        <f>IFERROR(VLOOKUP($A30,Account_Mapping!$A:$C,4,0),"")</f>
        <v/>
      </c>
    </row>
    <row r="31" spans="1:13" x14ac:dyDescent="0.2">
      <c r="A31" s="43">
        <v>7040</v>
      </c>
      <c r="B31" s="43" t="s">
        <v>115</v>
      </c>
      <c r="C31" s="43"/>
      <c r="D31" s="43"/>
      <c r="E31" s="45">
        <v>45716</v>
      </c>
      <c r="F31" s="46">
        <v>5500</v>
      </c>
      <c r="G31" s="46">
        <v>0</v>
      </c>
      <c r="H31" s="47">
        <f t="shared" si="0"/>
        <v>45716</v>
      </c>
      <c r="I31" s="47" t="str">
        <f t="shared" si="1"/>
        <v>Q1</v>
      </c>
      <c r="J31" s="37" t="b">
        <f ca="1">IF(A31="","",COUNTIF('Consolidated Income Statement_Y'!$C$7:$V$7,D31)&gt;0)</f>
        <v>0</v>
      </c>
      <c r="K31" s="38">
        <f t="shared" si="2"/>
        <v>5500</v>
      </c>
      <c r="L31" s="37" t="str">
        <f>IFERROR(VLOOKUP($A31,Account_Mapping!$A:$C,3,0),"")</f>
        <v>Sales &amp; Marketing</v>
      </c>
      <c r="M31" s="37" t="str">
        <f>IFERROR(VLOOKUP($A31,Account_Mapping!$A:$C,4,0),"")</f>
        <v/>
      </c>
    </row>
    <row r="32" spans="1:13" x14ac:dyDescent="0.2">
      <c r="A32" s="43">
        <v>8000</v>
      </c>
      <c r="B32" s="43" t="s">
        <v>116</v>
      </c>
      <c r="C32" s="43"/>
      <c r="D32" s="43"/>
      <c r="E32" s="45">
        <v>45716</v>
      </c>
      <c r="F32" s="46">
        <v>45000</v>
      </c>
      <c r="G32" s="46">
        <v>0</v>
      </c>
      <c r="H32" s="47">
        <f t="shared" si="0"/>
        <v>45716</v>
      </c>
      <c r="I32" s="47" t="str">
        <f t="shared" si="1"/>
        <v>Q1</v>
      </c>
      <c r="J32" s="37" t="b">
        <f ca="1">IF(A32="","",COUNTIF('Consolidated Income Statement_Y'!$C$7:$V$7,D32)&gt;0)</f>
        <v>0</v>
      </c>
      <c r="K32" s="38">
        <f t="shared" si="2"/>
        <v>45000</v>
      </c>
      <c r="L32" s="37" t="str">
        <f>IFERROR(VLOOKUP($A32,Account_Mapping!$A:$C,3,0),"")</f>
        <v>General &amp; Administrative</v>
      </c>
      <c r="M32" s="37" t="str">
        <f>IFERROR(VLOOKUP($A32,Account_Mapping!$A:$C,4,0),"")</f>
        <v/>
      </c>
    </row>
    <row r="33" spans="1:13" x14ac:dyDescent="0.2">
      <c r="A33" s="43">
        <v>8010</v>
      </c>
      <c r="B33" s="43" t="s">
        <v>117</v>
      </c>
      <c r="C33" s="43"/>
      <c r="D33" s="43"/>
      <c r="E33" s="45">
        <v>45716</v>
      </c>
      <c r="F33" s="46">
        <v>4500</v>
      </c>
      <c r="G33" s="46">
        <v>0</v>
      </c>
      <c r="H33" s="47">
        <f t="shared" si="0"/>
        <v>45716</v>
      </c>
      <c r="I33" s="47" t="str">
        <f t="shared" si="1"/>
        <v>Q1</v>
      </c>
      <c r="J33" s="37" t="b">
        <f ca="1">IF(A33="","",COUNTIF('Consolidated Income Statement_Y'!$C$7:$V$7,D33)&gt;0)</f>
        <v>0</v>
      </c>
      <c r="K33" s="38">
        <f t="shared" si="2"/>
        <v>4500</v>
      </c>
      <c r="L33" s="37" t="str">
        <f>IFERROR(VLOOKUP($A33,Account_Mapping!$A:$C,3,0),"")</f>
        <v>General &amp; Administrative</v>
      </c>
      <c r="M33" s="37" t="str">
        <f>IFERROR(VLOOKUP($A33,Account_Mapping!$A:$C,4,0),"")</f>
        <v/>
      </c>
    </row>
    <row r="34" spans="1:13" x14ac:dyDescent="0.2">
      <c r="A34" s="43">
        <v>8020</v>
      </c>
      <c r="B34" s="43" t="s">
        <v>118</v>
      </c>
      <c r="C34" s="43"/>
      <c r="D34" s="43"/>
      <c r="E34" s="45">
        <v>45716</v>
      </c>
      <c r="F34" s="46">
        <v>3250</v>
      </c>
      <c r="G34" s="46">
        <v>0</v>
      </c>
      <c r="H34" s="47">
        <f t="shared" si="0"/>
        <v>45716</v>
      </c>
      <c r="I34" s="47" t="str">
        <f t="shared" si="1"/>
        <v>Q1</v>
      </c>
      <c r="J34" s="37" t="b">
        <f ca="1">IF(A34="","",COUNTIF('Consolidated Income Statement_Y'!$C$7:$V$7,D34)&gt;0)</f>
        <v>0</v>
      </c>
      <c r="K34" s="38">
        <f t="shared" si="2"/>
        <v>3250</v>
      </c>
      <c r="L34" s="37" t="str">
        <f>IFERROR(VLOOKUP($A34,Account_Mapping!$A:$C,3,0),"")</f>
        <v>General &amp; Administrative</v>
      </c>
      <c r="M34" s="37" t="str">
        <f>IFERROR(VLOOKUP($A34,Account_Mapping!$A:$C,4,0),"")</f>
        <v/>
      </c>
    </row>
    <row r="35" spans="1:13" x14ac:dyDescent="0.2">
      <c r="A35" s="43">
        <v>8030</v>
      </c>
      <c r="B35" s="43" t="s">
        <v>119</v>
      </c>
      <c r="C35" s="43"/>
      <c r="D35" s="43"/>
      <c r="E35" s="45">
        <v>45716</v>
      </c>
      <c r="F35" s="46">
        <v>2750</v>
      </c>
      <c r="G35" s="46">
        <v>0</v>
      </c>
      <c r="H35" s="47">
        <f t="shared" si="0"/>
        <v>45716</v>
      </c>
      <c r="I35" s="47" t="str">
        <f t="shared" si="1"/>
        <v>Q1</v>
      </c>
      <c r="J35" s="37" t="b">
        <f ca="1">IF(A35="","",COUNTIF('Consolidated Income Statement_Y'!$C$7:$V$7,D35)&gt;0)</f>
        <v>0</v>
      </c>
      <c r="K35" s="38">
        <f t="shared" si="2"/>
        <v>2750</v>
      </c>
      <c r="L35" s="37" t="str">
        <f>IFERROR(VLOOKUP($A35,Account_Mapping!$A:$C,3,0),"")</f>
        <v>General &amp; Administrative</v>
      </c>
      <c r="M35" s="37" t="str">
        <f>IFERROR(VLOOKUP($A35,Account_Mapping!$A:$C,4,0),"")</f>
        <v/>
      </c>
    </row>
    <row r="36" spans="1:13" x14ac:dyDescent="0.2">
      <c r="A36" s="43">
        <v>8040</v>
      </c>
      <c r="B36" s="43" t="s">
        <v>120</v>
      </c>
      <c r="C36" s="43"/>
      <c r="D36" s="43"/>
      <c r="E36" s="45">
        <v>45703</v>
      </c>
      <c r="F36" s="46">
        <v>3150</v>
      </c>
      <c r="G36" s="46">
        <v>0</v>
      </c>
      <c r="H36" s="47">
        <f t="shared" si="0"/>
        <v>45716</v>
      </c>
      <c r="I36" s="47" t="str">
        <f t="shared" si="1"/>
        <v>Q1</v>
      </c>
      <c r="J36" s="37" t="b">
        <f ca="1">IF(A36="","",COUNTIF('Consolidated Income Statement_Y'!$C$7:$V$7,D36)&gt;0)</f>
        <v>0</v>
      </c>
      <c r="K36" s="38">
        <f t="shared" si="2"/>
        <v>3150</v>
      </c>
      <c r="L36" s="37" t="str">
        <f>IFERROR(VLOOKUP($A36,Account_Mapping!$A:$C,3,0),"")</f>
        <v>General &amp; Administrative</v>
      </c>
      <c r="M36" s="37" t="str">
        <f>IFERROR(VLOOKUP($A36,Account_Mapping!$A:$C,4,0),"")</f>
        <v/>
      </c>
    </row>
    <row r="37" spans="1:13" x14ac:dyDescent="0.2">
      <c r="A37" s="43">
        <v>8050</v>
      </c>
      <c r="B37" s="43" t="s">
        <v>121</v>
      </c>
      <c r="C37" s="43"/>
      <c r="D37" s="43"/>
      <c r="E37" s="45">
        <v>45703</v>
      </c>
      <c r="F37" s="46">
        <v>3350</v>
      </c>
      <c r="G37" s="46">
        <v>0</v>
      </c>
      <c r="H37" s="47">
        <f t="shared" si="0"/>
        <v>45716</v>
      </c>
      <c r="I37" s="47" t="str">
        <f t="shared" si="1"/>
        <v>Q1</v>
      </c>
      <c r="J37" s="37" t="b">
        <f ca="1">IF(A37="","",COUNTIF('Consolidated Income Statement_Y'!$C$7:$V$7,D37)&gt;0)</f>
        <v>0</v>
      </c>
      <c r="K37" s="38">
        <f t="shared" si="2"/>
        <v>3350</v>
      </c>
      <c r="L37" s="37" t="str">
        <f>IFERROR(VLOOKUP($A37,Account_Mapping!$A:$C,3,0),"")</f>
        <v>General &amp; Administrative</v>
      </c>
      <c r="M37" s="37" t="str">
        <f>IFERROR(VLOOKUP($A37,Account_Mapping!$A:$C,4,0),"")</f>
        <v/>
      </c>
    </row>
    <row r="38" spans="1:13" x14ac:dyDescent="0.2">
      <c r="A38" s="43">
        <v>8060</v>
      </c>
      <c r="B38" s="43" t="s">
        <v>122</v>
      </c>
      <c r="C38" s="43"/>
      <c r="D38" s="43"/>
      <c r="E38" s="45">
        <v>45703</v>
      </c>
      <c r="F38" s="46">
        <v>3450</v>
      </c>
      <c r="G38" s="46">
        <v>0</v>
      </c>
      <c r="H38" s="47">
        <f t="shared" si="0"/>
        <v>45716</v>
      </c>
      <c r="I38" s="47" t="str">
        <f t="shared" si="1"/>
        <v>Q1</v>
      </c>
      <c r="J38" s="37" t="b">
        <f ca="1">IF(A38="","",COUNTIF('Consolidated Income Statement_Y'!$C$7:$V$7,D38)&gt;0)</f>
        <v>0</v>
      </c>
      <c r="K38" s="38">
        <f t="shared" si="2"/>
        <v>3450</v>
      </c>
      <c r="L38" s="37" t="str">
        <f>IFERROR(VLOOKUP($A38,Account_Mapping!$A:$C,3,0),"")</f>
        <v>General &amp; Administrative</v>
      </c>
      <c r="M38" s="37" t="str">
        <f>IFERROR(VLOOKUP($A38,Account_Mapping!$A:$C,4,0),"")</f>
        <v/>
      </c>
    </row>
    <row r="39" spans="1:13" x14ac:dyDescent="0.2">
      <c r="A39" s="43">
        <v>8060</v>
      </c>
      <c r="B39" s="43" t="s">
        <v>122</v>
      </c>
      <c r="C39" s="43"/>
      <c r="D39" s="43"/>
      <c r="E39" s="45">
        <v>45703</v>
      </c>
      <c r="F39" s="46">
        <v>3450</v>
      </c>
      <c r="G39" s="46">
        <v>0</v>
      </c>
      <c r="H39" s="47">
        <f t="shared" si="0"/>
        <v>45716</v>
      </c>
      <c r="I39" s="47" t="str">
        <f t="shared" si="1"/>
        <v>Q1</v>
      </c>
      <c r="J39" s="37" t="b">
        <f ca="1">IF(A39="","",COUNTIF('Consolidated Income Statement_Y'!$C$7:$V$7,D39)&gt;0)</f>
        <v>0</v>
      </c>
      <c r="K39" s="38">
        <f t="shared" si="2"/>
        <v>3450</v>
      </c>
      <c r="L39" s="37" t="str">
        <f>IFERROR(VLOOKUP($A39,Account_Mapping!$A:$C,3,0),"")</f>
        <v>General &amp; Administrative</v>
      </c>
      <c r="M39" s="37" t="str">
        <f>IFERROR(VLOOKUP($A39,Account_Mapping!$A:$C,4,0),"")</f>
        <v/>
      </c>
    </row>
    <row r="40" spans="1:13" x14ac:dyDescent="0.2">
      <c r="A40" s="43">
        <v>8070</v>
      </c>
      <c r="B40" s="43" t="s">
        <v>123</v>
      </c>
      <c r="C40" s="43"/>
      <c r="D40" s="43"/>
      <c r="E40" s="45">
        <v>45703</v>
      </c>
      <c r="F40" s="46">
        <v>3950</v>
      </c>
      <c r="G40" s="46">
        <v>0</v>
      </c>
      <c r="H40" s="47">
        <f t="shared" si="0"/>
        <v>45716</v>
      </c>
      <c r="I40" s="47" t="str">
        <f t="shared" si="1"/>
        <v>Q1</v>
      </c>
      <c r="J40" s="37" t="b">
        <f ca="1">IF(A40="","",COUNTIF('Consolidated Income Statement_Y'!$C$7:$V$7,D40)&gt;0)</f>
        <v>0</v>
      </c>
      <c r="K40" s="38">
        <f t="shared" si="2"/>
        <v>3950</v>
      </c>
      <c r="L40" s="37" t="str">
        <f>IFERROR(VLOOKUP($A40,Account_Mapping!$A:$C,3,0),"")</f>
        <v>General &amp; Administrative</v>
      </c>
      <c r="M40" s="37" t="str">
        <f>IFERROR(VLOOKUP($A40,Account_Mapping!$A:$C,4,0),"")</f>
        <v/>
      </c>
    </row>
    <row r="41" spans="1:13" x14ac:dyDescent="0.2">
      <c r="A41" s="43">
        <v>8080</v>
      </c>
      <c r="B41" s="43" t="s">
        <v>124</v>
      </c>
      <c r="C41" s="43"/>
      <c r="D41" s="43"/>
      <c r="E41" s="45">
        <v>45703</v>
      </c>
      <c r="F41" s="46">
        <v>6950</v>
      </c>
      <c r="G41" s="46">
        <v>0</v>
      </c>
      <c r="H41" s="47">
        <f t="shared" si="0"/>
        <v>45716</v>
      </c>
      <c r="I41" s="47" t="str">
        <f t="shared" si="1"/>
        <v>Q1</v>
      </c>
      <c r="J41" s="37" t="b">
        <f ca="1">IF(A41="","",COUNTIF('Consolidated Income Statement_Y'!$C$7:$V$7,D41)&gt;0)</f>
        <v>0</v>
      </c>
      <c r="K41" s="38">
        <f t="shared" si="2"/>
        <v>6950</v>
      </c>
      <c r="L41" s="37" t="str">
        <f>IFERROR(VLOOKUP($A41,Account_Mapping!$A:$C,3,0),"")</f>
        <v>General &amp; Administrative</v>
      </c>
      <c r="M41" s="37" t="str">
        <f>IFERROR(VLOOKUP($A41,Account_Mapping!$A:$C,4,0),"")</f>
        <v/>
      </c>
    </row>
    <row r="42" spans="1:13" x14ac:dyDescent="0.2">
      <c r="A42" s="43">
        <v>8090</v>
      </c>
      <c r="B42" s="43" t="s">
        <v>125</v>
      </c>
      <c r="C42" s="43"/>
      <c r="D42" s="43"/>
      <c r="E42" s="45">
        <v>45703</v>
      </c>
      <c r="F42" s="46">
        <v>7950</v>
      </c>
      <c r="G42" s="46">
        <v>0</v>
      </c>
      <c r="H42" s="47">
        <f t="shared" si="0"/>
        <v>45716</v>
      </c>
      <c r="I42" s="47" t="str">
        <f t="shared" si="1"/>
        <v>Q1</v>
      </c>
      <c r="J42" s="37" t="b">
        <f ca="1">IF(A42="","",COUNTIF('Consolidated Income Statement_Y'!$C$7:$V$7,D42)&gt;0)</f>
        <v>0</v>
      </c>
      <c r="K42" s="38">
        <f t="shared" si="2"/>
        <v>7950</v>
      </c>
      <c r="L42" s="37" t="str">
        <f>IFERROR(VLOOKUP($A42,Account_Mapping!$A:$C,3,0),"")</f>
        <v>General &amp; Administrative</v>
      </c>
      <c r="M42" s="37" t="str">
        <f>IFERROR(VLOOKUP($A42,Account_Mapping!$A:$C,4,0),"")</f>
        <v/>
      </c>
    </row>
    <row r="43" spans="1:13" x14ac:dyDescent="0.2">
      <c r="A43" s="43">
        <v>5000</v>
      </c>
      <c r="B43" s="43" t="s">
        <v>25</v>
      </c>
      <c r="C43" s="43"/>
      <c r="D43" s="43"/>
      <c r="E43" s="45">
        <v>45731</v>
      </c>
      <c r="F43" s="46">
        <v>0</v>
      </c>
      <c r="G43" s="46">
        <v>97500</v>
      </c>
      <c r="H43" s="47">
        <f t="shared" si="0"/>
        <v>45747</v>
      </c>
      <c r="I43" s="47" t="str">
        <f t="shared" si="1"/>
        <v>Q1</v>
      </c>
      <c r="J43" s="37" t="b">
        <f ca="1">IF(A43="","",COUNTIF('Consolidated Income Statement_Y'!$C$7:$V$7,D43)&gt;0)</f>
        <v>0</v>
      </c>
      <c r="K43" s="38">
        <f t="shared" si="2"/>
        <v>-97500</v>
      </c>
      <c r="L43" s="37" t="str">
        <f>IFERROR(VLOOKUP($A43,Account_Mapping!$A:$C,3,0),"")</f>
        <v>Services Revenue</v>
      </c>
      <c r="M43" s="37" t="str">
        <f>IFERROR(VLOOKUP($A43,Account_Mapping!$A:$C,4,0),"")</f>
        <v/>
      </c>
    </row>
    <row r="44" spans="1:13" x14ac:dyDescent="0.2">
      <c r="A44" s="43">
        <v>5000</v>
      </c>
      <c r="B44" s="43" t="s">
        <v>25</v>
      </c>
      <c r="C44" s="43"/>
      <c r="D44" s="43" t="s">
        <v>143</v>
      </c>
      <c r="E44" s="45">
        <v>45744</v>
      </c>
      <c r="F44" s="46">
        <v>0</v>
      </c>
      <c r="G44" s="46">
        <v>1750</v>
      </c>
      <c r="H44" s="47">
        <f t="shared" si="0"/>
        <v>45747</v>
      </c>
      <c r="I44" s="47" t="str">
        <f t="shared" si="1"/>
        <v>Q1</v>
      </c>
      <c r="J44" s="37" t="b">
        <f ca="1">IF(A44="","",COUNTIF('Consolidated Income Statement_Y'!$C$7:$V$7,D44)&gt;0)</f>
        <v>1</v>
      </c>
      <c r="K44" s="38">
        <f t="shared" si="2"/>
        <v>-1750</v>
      </c>
      <c r="L44" s="37" t="str">
        <f>IFERROR(VLOOKUP($A44,Account_Mapping!$A:$C,3,0),"")</f>
        <v>Services Revenue</v>
      </c>
      <c r="M44" s="37" t="str">
        <f>IFERROR(VLOOKUP($A44,Account_Mapping!$A:$C,4,0),"")</f>
        <v/>
      </c>
    </row>
    <row r="45" spans="1:13" x14ac:dyDescent="0.2">
      <c r="A45" s="43">
        <v>6000</v>
      </c>
      <c r="B45" s="43" t="s">
        <v>108</v>
      </c>
      <c r="C45" s="43"/>
      <c r="D45" s="43"/>
      <c r="E45" s="45">
        <v>45731</v>
      </c>
      <c r="F45" s="46">
        <v>500</v>
      </c>
      <c r="G45" s="46">
        <v>0</v>
      </c>
      <c r="H45" s="47">
        <f t="shared" si="0"/>
        <v>45747</v>
      </c>
      <c r="I45" s="47" t="str">
        <f t="shared" si="1"/>
        <v>Q1</v>
      </c>
      <c r="J45" s="37" t="b">
        <f ca="1">IF(A45="","",COUNTIF('Consolidated Income Statement_Y'!$C$7:$V$7,D45)&gt;0)</f>
        <v>0</v>
      </c>
      <c r="K45" s="38">
        <f t="shared" si="2"/>
        <v>500</v>
      </c>
      <c r="L45" s="37" t="str">
        <f>IFERROR(VLOOKUP($A45,Account_Mapping!$A:$C,3,0),"")</f>
        <v>Services COR</v>
      </c>
      <c r="M45" s="37" t="str">
        <f>IFERROR(VLOOKUP($A45,Account_Mapping!$A:$C,4,0),"")</f>
        <v/>
      </c>
    </row>
    <row r="46" spans="1:13" x14ac:dyDescent="0.2">
      <c r="A46" s="43">
        <v>7000</v>
      </c>
      <c r="B46" s="43" t="s">
        <v>111</v>
      </c>
      <c r="C46" s="43"/>
      <c r="D46" s="43"/>
      <c r="E46" s="45">
        <v>45744</v>
      </c>
      <c r="F46" s="46">
        <v>1250</v>
      </c>
      <c r="G46" s="46">
        <v>0</v>
      </c>
      <c r="H46" s="47">
        <f t="shared" si="0"/>
        <v>45747</v>
      </c>
      <c r="I46" s="47" t="str">
        <f t="shared" si="1"/>
        <v>Q1</v>
      </c>
      <c r="J46" s="37" t="b">
        <f ca="1">IF(A46="","",COUNTIF('Consolidated Income Statement_Y'!$C$7:$V$7,D46)&gt;0)</f>
        <v>0</v>
      </c>
      <c r="K46" s="38">
        <f t="shared" si="2"/>
        <v>1250</v>
      </c>
      <c r="L46" s="37" t="str">
        <f>IFERROR(VLOOKUP($A46,Account_Mapping!$A:$C,3,0),"")</f>
        <v>Sales &amp; Marketing</v>
      </c>
      <c r="M46" s="37" t="str">
        <f>IFERROR(VLOOKUP($A46,Account_Mapping!$A:$C,4,0),"")</f>
        <v/>
      </c>
    </row>
    <row r="47" spans="1:13" x14ac:dyDescent="0.2">
      <c r="A47" s="43">
        <v>7010</v>
      </c>
      <c r="B47" s="43" t="s">
        <v>112</v>
      </c>
      <c r="C47" s="43"/>
      <c r="D47" s="43"/>
      <c r="E47" s="45">
        <v>45744</v>
      </c>
      <c r="F47" s="46">
        <v>2000</v>
      </c>
      <c r="G47" s="46">
        <v>0</v>
      </c>
      <c r="H47" s="47">
        <f t="shared" si="0"/>
        <v>45747</v>
      </c>
      <c r="I47" s="47" t="str">
        <f t="shared" si="1"/>
        <v>Q1</v>
      </c>
      <c r="J47" s="37" t="b">
        <f ca="1">IF(A47="","",COUNTIF('Consolidated Income Statement_Y'!$C$7:$V$7,D47)&gt;0)</f>
        <v>0</v>
      </c>
      <c r="K47" s="38">
        <f t="shared" si="2"/>
        <v>2000</v>
      </c>
      <c r="L47" s="37" t="str">
        <f>IFERROR(VLOOKUP($A47,Account_Mapping!$A:$C,3,0),"")</f>
        <v>Sales &amp; Marketing</v>
      </c>
      <c r="M47" s="37" t="str">
        <f>IFERROR(VLOOKUP($A47,Account_Mapping!$A:$C,4,0),"")</f>
        <v/>
      </c>
    </row>
    <row r="48" spans="1:13" x14ac:dyDescent="0.2">
      <c r="A48" s="43">
        <v>7020</v>
      </c>
      <c r="B48" s="43" t="s">
        <v>113</v>
      </c>
      <c r="C48" s="43"/>
      <c r="D48" s="43"/>
      <c r="E48" s="45">
        <v>45744</v>
      </c>
      <c r="F48" s="46">
        <v>525</v>
      </c>
      <c r="G48" s="46">
        <v>0</v>
      </c>
      <c r="H48" s="47">
        <f t="shared" si="0"/>
        <v>45747</v>
      </c>
      <c r="I48" s="47" t="str">
        <f t="shared" si="1"/>
        <v>Q1</v>
      </c>
      <c r="J48" s="37" t="b">
        <f ca="1">IF(A48="","",COUNTIF('Consolidated Income Statement_Y'!$C$7:$V$7,D48)&gt;0)</f>
        <v>0</v>
      </c>
      <c r="K48" s="38">
        <f t="shared" si="2"/>
        <v>525</v>
      </c>
      <c r="L48" s="37" t="str">
        <f>IFERROR(VLOOKUP($A48,Account_Mapping!$A:$C,3,0),"")</f>
        <v>Sales &amp; Marketing</v>
      </c>
      <c r="M48" s="37" t="str">
        <f>IFERROR(VLOOKUP($A48,Account_Mapping!$A:$C,4,0),"")</f>
        <v/>
      </c>
    </row>
    <row r="49" spans="1:13" x14ac:dyDescent="0.2">
      <c r="A49" s="43">
        <v>7030</v>
      </c>
      <c r="B49" s="43" t="s">
        <v>114</v>
      </c>
      <c r="C49" s="43"/>
      <c r="D49" s="43"/>
      <c r="E49" s="45">
        <v>45744</v>
      </c>
      <c r="F49" s="46">
        <v>0</v>
      </c>
      <c r="G49" s="46">
        <v>0</v>
      </c>
      <c r="H49" s="47">
        <f t="shared" si="0"/>
        <v>45747</v>
      </c>
      <c r="I49" s="47" t="str">
        <f t="shared" si="1"/>
        <v>Q1</v>
      </c>
      <c r="J49" s="37" t="b">
        <f ca="1">IF(A49="","",COUNTIF('Consolidated Income Statement_Y'!$C$7:$V$7,D49)&gt;0)</f>
        <v>0</v>
      </c>
      <c r="K49" s="38">
        <f t="shared" si="2"/>
        <v>0</v>
      </c>
      <c r="L49" s="37" t="str">
        <f>IFERROR(VLOOKUP($A49,Account_Mapping!$A:$C,3,0),"")</f>
        <v>Sales &amp; Marketing</v>
      </c>
      <c r="M49" s="37" t="str">
        <f>IFERROR(VLOOKUP($A49,Account_Mapping!$A:$C,4,0),"")</f>
        <v/>
      </c>
    </row>
    <row r="50" spans="1:13" x14ac:dyDescent="0.2">
      <c r="A50" s="43">
        <v>7040</v>
      </c>
      <c r="B50" s="43" t="s">
        <v>115</v>
      </c>
      <c r="C50" s="43"/>
      <c r="D50" s="43"/>
      <c r="E50" s="45">
        <v>45744</v>
      </c>
      <c r="F50" s="46">
        <v>5500</v>
      </c>
      <c r="G50" s="46">
        <v>0</v>
      </c>
      <c r="H50" s="47">
        <f t="shared" si="0"/>
        <v>45747</v>
      </c>
      <c r="I50" s="47" t="str">
        <f t="shared" si="1"/>
        <v>Q1</v>
      </c>
      <c r="J50" s="37" t="b">
        <f ca="1">IF(A50="","",COUNTIF('Consolidated Income Statement_Y'!$C$7:$V$7,D50)&gt;0)</f>
        <v>0</v>
      </c>
      <c r="K50" s="38">
        <f t="shared" si="2"/>
        <v>5500</v>
      </c>
      <c r="L50" s="37" t="str">
        <f>IFERROR(VLOOKUP($A50,Account_Mapping!$A:$C,3,0),"")</f>
        <v>Sales &amp; Marketing</v>
      </c>
      <c r="M50" s="37" t="str">
        <f>IFERROR(VLOOKUP($A50,Account_Mapping!$A:$C,4,0),"")</f>
        <v/>
      </c>
    </row>
    <row r="51" spans="1:13" x14ac:dyDescent="0.2">
      <c r="A51" s="43">
        <v>8000</v>
      </c>
      <c r="B51" s="43" t="s">
        <v>116</v>
      </c>
      <c r="C51" s="43"/>
      <c r="D51" s="43"/>
      <c r="E51" s="45">
        <v>45744</v>
      </c>
      <c r="F51" s="46">
        <v>45000</v>
      </c>
      <c r="G51" s="46">
        <v>0</v>
      </c>
      <c r="H51" s="47">
        <f t="shared" si="0"/>
        <v>45747</v>
      </c>
      <c r="I51" s="47" t="str">
        <f t="shared" si="1"/>
        <v>Q1</v>
      </c>
      <c r="J51" s="37" t="b">
        <f ca="1">IF(A51="","",COUNTIF('Consolidated Income Statement_Y'!$C$7:$V$7,D51)&gt;0)</f>
        <v>0</v>
      </c>
      <c r="K51" s="38">
        <f t="shared" si="2"/>
        <v>45000</v>
      </c>
      <c r="L51" s="37" t="str">
        <f>IFERROR(VLOOKUP($A51,Account_Mapping!$A:$C,3,0),"")</f>
        <v>General &amp; Administrative</v>
      </c>
      <c r="M51" s="37" t="str">
        <f>IFERROR(VLOOKUP($A51,Account_Mapping!$A:$C,4,0),"")</f>
        <v/>
      </c>
    </row>
    <row r="52" spans="1:13" x14ac:dyDescent="0.2">
      <c r="A52" s="43">
        <v>8010</v>
      </c>
      <c r="B52" s="43" t="s">
        <v>117</v>
      </c>
      <c r="C52" s="43"/>
      <c r="D52" s="43"/>
      <c r="E52" s="45">
        <v>45744</v>
      </c>
      <c r="F52" s="46">
        <v>4500</v>
      </c>
      <c r="G52" s="46">
        <v>0</v>
      </c>
      <c r="H52" s="47">
        <f t="shared" si="0"/>
        <v>45747</v>
      </c>
      <c r="I52" s="47" t="str">
        <f t="shared" si="1"/>
        <v>Q1</v>
      </c>
      <c r="J52" s="37" t="b">
        <f ca="1">IF(A52="","",COUNTIF('Consolidated Income Statement_Y'!$C$7:$V$7,D52)&gt;0)</f>
        <v>0</v>
      </c>
      <c r="K52" s="38">
        <f t="shared" si="2"/>
        <v>4500</v>
      </c>
      <c r="L52" s="37" t="str">
        <f>IFERROR(VLOOKUP($A52,Account_Mapping!$A:$C,3,0),"")</f>
        <v>General &amp; Administrative</v>
      </c>
      <c r="M52" s="37" t="str">
        <f>IFERROR(VLOOKUP($A52,Account_Mapping!$A:$C,4,0),"")</f>
        <v/>
      </c>
    </row>
    <row r="53" spans="1:13" x14ac:dyDescent="0.2">
      <c r="A53" s="43">
        <v>8020</v>
      </c>
      <c r="B53" s="43" t="s">
        <v>118</v>
      </c>
      <c r="C53" s="43"/>
      <c r="D53" s="43"/>
      <c r="E53" s="45">
        <v>45744</v>
      </c>
      <c r="F53" s="46">
        <v>3250</v>
      </c>
      <c r="G53" s="46">
        <v>0</v>
      </c>
      <c r="H53" s="47">
        <f t="shared" si="0"/>
        <v>45747</v>
      </c>
      <c r="I53" s="47" t="str">
        <f t="shared" si="1"/>
        <v>Q1</v>
      </c>
      <c r="J53" s="37" t="b">
        <f ca="1">IF(A53="","",COUNTIF('Consolidated Income Statement_Y'!$C$7:$V$7,D53)&gt;0)</f>
        <v>0</v>
      </c>
      <c r="K53" s="38">
        <f t="shared" si="2"/>
        <v>3250</v>
      </c>
      <c r="L53" s="37" t="str">
        <f>IFERROR(VLOOKUP($A53,Account_Mapping!$A:$C,3,0),"")</f>
        <v>General &amp; Administrative</v>
      </c>
      <c r="M53" s="37" t="str">
        <f>IFERROR(VLOOKUP($A53,Account_Mapping!$A:$C,4,0),"")</f>
        <v/>
      </c>
    </row>
    <row r="54" spans="1:13" x14ac:dyDescent="0.2">
      <c r="A54" s="43">
        <v>8030</v>
      </c>
      <c r="B54" s="43" t="s">
        <v>119</v>
      </c>
      <c r="C54" s="43"/>
      <c r="D54" s="43"/>
      <c r="E54" s="45">
        <v>45744</v>
      </c>
      <c r="F54" s="46">
        <v>2750</v>
      </c>
      <c r="G54" s="46">
        <v>0</v>
      </c>
      <c r="H54" s="47">
        <f t="shared" si="0"/>
        <v>45747</v>
      </c>
      <c r="I54" s="47" t="str">
        <f t="shared" si="1"/>
        <v>Q1</v>
      </c>
      <c r="J54" s="37" t="b">
        <f ca="1">IF(A54="","",COUNTIF('Consolidated Income Statement_Y'!$C$7:$V$7,D54)&gt;0)</f>
        <v>0</v>
      </c>
      <c r="K54" s="38">
        <f t="shared" si="2"/>
        <v>2750</v>
      </c>
      <c r="L54" s="37" t="str">
        <f>IFERROR(VLOOKUP($A54,Account_Mapping!$A:$C,3,0),"")</f>
        <v>General &amp; Administrative</v>
      </c>
      <c r="M54" s="37" t="str">
        <f>IFERROR(VLOOKUP($A54,Account_Mapping!$A:$C,4,0),"")</f>
        <v/>
      </c>
    </row>
    <row r="55" spans="1:13" x14ac:dyDescent="0.2">
      <c r="A55" s="43">
        <v>8040</v>
      </c>
      <c r="B55" s="43" t="s">
        <v>120</v>
      </c>
      <c r="C55" s="43"/>
      <c r="D55" s="43"/>
      <c r="E55" s="45">
        <v>45731</v>
      </c>
      <c r="F55" s="46">
        <v>3150</v>
      </c>
      <c r="G55" s="46">
        <v>0</v>
      </c>
      <c r="H55" s="47">
        <f t="shared" si="0"/>
        <v>45747</v>
      </c>
      <c r="I55" s="47" t="str">
        <f t="shared" si="1"/>
        <v>Q1</v>
      </c>
      <c r="J55" s="37" t="b">
        <f ca="1">IF(A55="","",COUNTIF('Consolidated Income Statement_Y'!$C$7:$V$7,D55)&gt;0)</f>
        <v>0</v>
      </c>
      <c r="K55" s="38">
        <f t="shared" si="2"/>
        <v>3150</v>
      </c>
      <c r="L55" s="37" t="str">
        <f>IFERROR(VLOOKUP($A55,Account_Mapping!$A:$C,3,0),"")</f>
        <v>General &amp; Administrative</v>
      </c>
      <c r="M55" s="37" t="str">
        <f>IFERROR(VLOOKUP($A55,Account_Mapping!$A:$C,4,0),"")</f>
        <v/>
      </c>
    </row>
    <row r="56" spans="1:13" x14ac:dyDescent="0.2">
      <c r="A56" s="43">
        <v>8050</v>
      </c>
      <c r="B56" s="43" t="s">
        <v>121</v>
      </c>
      <c r="C56" s="43"/>
      <c r="D56" s="43"/>
      <c r="E56" s="45">
        <v>45731</v>
      </c>
      <c r="F56" s="46">
        <v>3350</v>
      </c>
      <c r="G56" s="46">
        <v>0</v>
      </c>
      <c r="H56" s="47">
        <f t="shared" si="0"/>
        <v>45747</v>
      </c>
      <c r="I56" s="47" t="str">
        <f t="shared" si="1"/>
        <v>Q1</v>
      </c>
      <c r="J56" s="37" t="b">
        <f ca="1">IF(A56="","",COUNTIF('Consolidated Income Statement_Y'!$C$7:$V$7,D56)&gt;0)</f>
        <v>0</v>
      </c>
      <c r="K56" s="38">
        <f t="shared" si="2"/>
        <v>3350</v>
      </c>
      <c r="L56" s="37" t="str">
        <f>IFERROR(VLOOKUP($A56,Account_Mapping!$A:$C,3,0),"")</f>
        <v>General &amp; Administrative</v>
      </c>
      <c r="M56" s="37" t="str">
        <f>IFERROR(VLOOKUP($A56,Account_Mapping!$A:$C,4,0),"")</f>
        <v/>
      </c>
    </row>
    <row r="57" spans="1:13" x14ac:dyDescent="0.2">
      <c r="A57" s="43">
        <v>8060</v>
      </c>
      <c r="B57" s="43" t="s">
        <v>122</v>
      </c>
      <c r="C57" s="43"/>
      <c r="D57" s="43"/>
      <c r="E57" s="45">
        <v>45731</v>
      </c>
      <c r="F57" s="46">
        <v>3450</v>
      </c>
      <c r="G57" s="46">
        <v>0</v>
      </c>
      <c r="H57" s="47">
        <f t="shared" si="0"/>
        <v>45747</v>
      </c>
      <c r="I57" s="47" t="str">
        <f t="shared" si="1"/>
        <v>Q1</v>
      </c>
      <c r="J57" s="37" t="b">
        <f ca="1">IF(A57="","",COUNTIF('Consolidated Income Statement_Y'!$C$7:$V$7,D57)&gt;0)</f>
        <v>0</v>
      </c>
      <c r="K57" s="38">
        <f t="shared" si="2"/>
        <v>3450</v>
      </c>
      <c r="L57" s="37" t="str">
        <f>IFERROR(VLOOKUP($A57,Account_Mapping!$A:$C,3,0),"")</f>
        <v>General &amp; Administrative</v>
      </c>
      <c r="M57" s="37" t="str">
        <f>IFERROR(VLOOKUP($A57,Account_Mapping!$A:$C,4,0),"")</f>
        <v/>
      </c>
    </row>
    <row r="58" spans="1:13" x14ac:dyDescent="0.2">
      <c r="A58" s="43">
        <v>8060</v>
      </c>
      <c r="B58" s="43" t="s">
        <v>122</v>
      </c>
      <c r="C58" s="43"/>
      <c r="D58" s="43"/>
      <c r="E58" s="45">
        <v>45731</v>
      </c>
      <c r="F58" s="46">
        <v>3450</v>
      </c>
      <c r="G58" s="46">
        <v>0</v>
      </c>
      <c r="H58" s="47">
        <f t="shared" si="0"/>
        <v>45747</v>
      </c>
      <c r="I58" s="47" t="str">
        <f t="shared" si="1"/>
        <v>Q1</v>
      </c>
      <c r="J58" s="37" t="b">
        <f ca="1">IF(A58="","",COUNTIF('Consolidated Income Statement_Y'!$C$7:$V$7,D58)&gt;0)</f>
        <v>0</v>
      </c>
      <c r="K58" s="38">
        <f t="shared" si="2"/>
        <v>3450</v>
      </c>
      <c r="L58" s="37" t="str">
        <f>IFERROR(VLOOKUP($A58,Account_Mapping!$A:$C,3,0),"")</f>
        <v>General &amp; Administrative</v>
      </c>
      <c r="M58" s="37" t="str">
        <f>IFERROR(VLOOKUP($A58,Account_Mapping!$A:$C,4,0),"")</f>
        <v/>
      </c>
    </row>
    <row r="59" spans="1:13" x14ac:dyDescent="0.2">
      <c r="A59" s="43">
        <v>8070</v>
      </c>
      <c r="B59" s="43" t="s">
        <v>123</v>
      </c>
      <c r="C59" s="43"/>
      <c r="D59" s="43"/>
      <c r="E59" s="45">
        <v>45731</v>
      </c>
      <c r="F59" s="46">
        <v>3950</v>
      </c>
      <c r="G59" s="46">
        <v>0</v>
      </c>
      <c r="H59" s="47">
        <f t="shared" si="0"/>
        <v>45747</v>
      </c>
      <c r="I59" s="47" t="str">
        <f t="shared" si="1"/>
        <v>Q1</v>
      </c>
      <c r="J59" s="37" t="b">
        <f ca="1">IF(A59="","",COUNTIF('Consolidated Income Statement_Y'!$C$7:$V$7,D59)&gt;0)</f>
        <v>0</v>
      </c>
      <c r="K59" s="38">
        <f t="shared" si="2"/>
        <v>3950</v>
      </c>
      <c r="L59" s="37" t="str">
        <f>IFERROR(VLOOKUP($A59,Account_Mapping!$A:$C,3,0),"")</f>
        <v>General &amp; Administrative</v>
      </c>
      <c r="M59" s="37" t="str">
        <f>IFERROR(VLOOKUP($A59,Account_Mapping!$A:$C,4,0),"")</f>
        <v/>
      </c>
    </row>
    <row r="60" spans="1:13" x14ac:dyDescent="0.2">
      <c r="A60" s="43">
        <v>8080</v>
      </c>
      <c r="B60" s="43" t="s">
        <v>124</v>
      </c>
      <c r="C60" s="43"/>
      <c r="D60" s="43"/>
      <c r="E60" s="45">
        <v>45731</v>
      </c>
      <c r="F60" s="46">
        <v>6950</v>
      </c>
      <c r="G60" s="46">
        <v>0</v>
      </c>
      <c r="H60" s="47">
        <f t="shared" si="0"/>
        <v>45747</v>
      </c>
      <c r="I60" s="47" t="str">
        <f t="shared" si="1"/>
        <v>Q1</v>
      </c>
      <c r="J60" s="37" t="b">
        <f ca="1">IF(A60="","",COUNTIF('Consolidated Income Statement_Y'!$C$7:$V$7,D60)&gt;0)</f>
        <v>0</v>
      </c>
      <c r="K60" s="38">
        <f t="shared" si="2"/>
        <v>6950</v>
      </c>
      <c r="L60" s="37" t="str">
        <f>IFERROR(VLOOKUP($A60,Account_Mapping!$A:$C,3,0),"")</f>
        <v>General &amp; Administrative</v>
      </c>
      <c r="M60" s="37" t="str">
        <f>IFERROR(VLOOKUP($A60,Account_Mapping!$A:$C,4,0),"")</f>
        <v/>
      </c>
    </row>
    <row r="61" spans="1:13" x14ac:dyDescent="0.2">
      <c r="A61" s="43">
        <v>8090</v>
      </c>
      <c r="B61" s="43" t="s">
        <v>125</v>
      </c>
      <c r="C61" s="43"/>
      <c r="D61" s="43"/>
      <c r="E61" s="45">
        <v>45731</v>
      </c>
      <c r="F61" s="46">
        <v>7950</v>
      </c>
      <c r="G61" s="46">
        <v>0</v>
      </c>
      <c r="H61" s="47">
        <f t="shared" si="0"/>
        <v>45747</v>
      </c>
      <c r="I61" s="47" t="str">
        <f t="shared" si="1"/>
        <v>Q1</v>
      </c>
      <c r="J61" s="37" t="b">
        <f ca="1">IF(A61="","",COUNTIF('Consolidated Income Statement_Y'!$C$7:$V$7,D61)&gt;0)</f>
        <v>0</v>
      </c>
      <c r="K61" s="38">
        <f t="shared" si="2"/>
        <v>7950</v>
      </c>
      <c r="L61" s="37" t="str">
        <f>IFERROR(VLOOKUP($A61,Account_Mapping!$A:$C,3,0),"")</f>
        <v>General &amp; Administrative</v>
      </c>
      <c r="M61" s="37" t="str">
        <f>IFERROR(VLOOKUP($A61,Account_Mapping!$A:$C,4,0),"")</f>
        <v/>
      </c>
    </row>
    <row r="62" spans="1:13" x14ac:dyDescent="0.2">
      <c r="A62" s="43">
        <v>5000</v>
      </c>
      <c r="B62" s="43" t="s">
        <v>25</v>
      </c>
      <c r="C62" s="43"/>
      <c r="D62" s="43"/>
      <c r="E62" s="45">
        <v>45762</v>
      </c>
      <c r="F62" s="46">
        <v>0</v>
      </c>
      <c r="G62" s="46">
        <v>97500</v>
      </c>
      <c r="H62" s="47">
        <f t="shared" ref="H62:H117" si="3">IF(E62="","",EOMONTH(E62,0))</f>
        <v>45777</v>
      </c>
      <c r="I62" s="47" t="str">
        <f t="shared" ref="I62:I117" si="4">IF(H62="","","Q"&amp;ROUNDUP(MONTH(H62)/3,0))</f>
        <v>Q2</v>
      </c>
      <c r="J62" s="37" t="b">
        <f ca="1">IF(A62="","",COUNTIF('Consolidated Income Statement_Y'!$C$7:$V$7,D62)&gt;0)</f>
        <v>0</v>
      </c>
      <c r="K62" s="38">
        <f t="shared" ref="K62:K117" si="5">F62-G62</f>
        <v>-97500</v>
      </c>
      <c r="L62" s="37" t="str">
        <f>IFERROR(VLOOKUP($A62,Account_Mapping!$A:$C,3,0),"")</f>
        <v>Services Revenue</v>
      </c>
      <c r="M62" s="37" t="str">
        <f>IFERROR(VLOOKUP($A62,Account_Mapping!$A:$C,4,0),"")</f>
        <v/>
      </c>
    </row>
    <row r="63" spans="1:13" x14ac:dyDescent="0.2">
      <c r="A63" s="43">
        <v>5000</v>
      </c>
      <c r="B63" s="43" t="s">
        <v>25</v>
      </c>
      <c r="C63" s="43"/>
      <c r="D63" s="43" t="s">
        <v>143</v>
      </c>
      <c r="E63" s="45">
        <v>45775</v>
      </c>
      <c r="F63" s="46">
        <v>0</v>
      </c>
      <c r="G63" s="46">
        <v>1750</v>
      </c>
      <c r="H63" s="47">
        <f t="shared" si="3"/>
        <v>45777</v>
      </c>
      <c r="I63" s="47" t="str">
        <f t="shared" si="4"/>
        <v>Q2</v>
      </c>
      <c r="J63" s="37" t="b">
        <f ca="1">IF(A63="","",COUNTIF('Consolidated Income Statement_Y'!$C$7:$V$7,D63)&gt;0)</f>
        <v>1</v>
      </c>
      <c r="K63" s="38">
        <f t="shared" si="5"/>
        <v>-1750</v>
      </c>
      <c r="L63" s="37" t="str">
        <f>IFERROR(VLOOKUP($A63,Account_Mapping!$A:$C,3,0),"")</f>
        <v>Services Revenue</v>
      </c>
      <c r="M63" s="37" t="str">
        <f>IFERROR(VLOOKUP($A63,Account_Mapping!$A:$C,4,0),"")</f>
        <v/>
      </c>
    </row>
    <row r="64" spans="1:13" x14ac:dyDescent="0.2">
      <c r="A64" s="43">
        <v>6000</v>
      </c>
      <c r="B64" s="43" t="s">
        <v>108</v>
      </c>
      <c r="C64" s="43"/>
      <c r="D64" s="43"/>
      <c r="E64" s="45">
        <v>45762</v>
      </c>
      <c r="F64" s="46">
        <v>500</v>
      </c>
      <c r="G64" s="46">
        <v>0</v>
      </c>
      <c r="H64" s="47">
        <f t="shared" si="3"/>
        <v>45777</v>
      </c>
      <c r="I64" s="47" t="str">
        <f t="shared" si="4"/>
        <v>Q2</v>
      </c>
      <c r="J64" s="37" t="b">
        <f ca="1">IF(A64="","",COUNTIF('Consolidated Income Statement_Y'!$C$7:$V$7,D64)&gt;0)</f>
        <v>0</v>
      </c>
      <c r="K64" s="38">
        <f t="shared" si="5"/>
        <v>500</v>
      </c>
      <c r="L64" s="37" t="str">
        <f>IFERROR(VLOOKUP($A64,Account_Mapping!$A:$C,3,0),"")</f>
        <v>Services COR</v>
      </c>
      <c r="M64" s="37" t="str">
        <f>IFERROR(VLOOKUP($A64,Account_Mapping!$A:$C,4,0),"")</f>
        <v/>
      </c>
    </row>
    <row r="65" spans="1:13" x14ac:dyDescent="0.2">
      <c r="A65" s="43">
        <v>7000</v>
      </c>
      <c r="B65" s="43" t="s">
        <v>111</v>
      </c>
      <c r="C65" s="43"/>
      <c r="D65" s="43"/>
      <c r="E65" s="45">
        <v>45775</v>
      </c>
      <c r="F65" s="46">
        <v>1250</v>
      </c>
      <c r="G65" s="46">
        <v>0</v>
      </c>
      <c r="H65" s="47">
        <f t="shared" si="3"/>
        <v>45777</v>
      </c>
      <c r="I65" s="47" t="str">
        <f t="shared" si="4"/>
        <v>Q2</v>
      </c>
      <c r="J65" s="37" t="b">
        <f ca="1">IF(A65="","",COUNTIF('Consolidated Income Statement_Y'!$C$7:$V$7,D65)&gt;0)</f>
        <v>0</v>
      </c>
      <c r="K65" s="38">
        <f t="shared" si="5"/>
        <v>1250</v>
      </c>
      <c r="L65" s="37" t="str">
        <f>IFERROR(VLOOKUP($A65,Account_Mapping!$A:$C,3,0),"")</f>
        <v>Sales &amp; Marketing</v>
      </c>
      <c r="M65" s="37" t="str">
        <f>IFERROR(VLOOKUP($A65,Account_Mapping!$A:$C,4,0),"")</f>
        <v/>
      </c>
    </row>
    <row r="66" spans="1:13" x14ac:dyDescent="0.2">
      <c r="A66" s="43">
        <v>7010</v>
      </c>
      <c r="B66" s="43" t="s">
        <v>112</v>
      </c>
      <c r="C66" s="43"/>
      <c r="D66" s="43"/>
      <c r="E66" s="45">
        <v>45775</v>
      </c>
      <c r="F66" s="46">
        <v>2000</v>
      </c>
      <c r="G66" s="46">
        <v>0</v>
      </c>
      <c r="H66" s="47">
        <f t="shared" si="3"/>
        <v>45777</v>
      </c>
      <c r="I66" s="47" t="str">
        <f t="shared" si="4"/>
        <v>Q2</v>
      </c>
      <c r="J66" s="37" t="b">
        <f ca="1">IF(A66="","",COUNTIF('Consolidated Income Statement_Y'!$C$7:$V$7,D66)&gt;0)</f>
        <v>0</v>
      </c>
      <c r="K66" s="38">
        <f t="shared" si="5"/>
        <v>2000</v>
      </c>
      <c r="L66" s="37" t="str">
        <f>IFERROR(VLOOKUP($A66,Account_Mapping!$A:$C,3,0),"")</f>
        <v>Sales &amp; Marketing</v>
      </c>
      <c r="M66" s="37" t="str">
        <f>IFERROR(VLOOKUP($A66,Account_Mapping!$A:$C,4,0),"")</f>
        <v/>
      </c>
    </row>
    <row r="67" spans="1:13" x14ac:dyDescent="0.2">
      <c r="A67" s="43">
        <v>7020</v>
      </c>
      <c r="B67" s="43" t="s">
        <v>113</v>
      </c>
      <c r="C67" s="43"/>
      <c r="D67" s="43"/>
      <c r="E67" s="45">
        <v>45775</v>
      </c>
      <c r="F67" s="46">
        <v>525</v>
      </c>
      <c r="G67" s="46">
        <v>0</v>
      </c>
      <c r="H67" s="47">
        <f t="shared" si="3"/>
        <v>45777</v>
      </c>
      <c r="I67" s="47" t="str">
        <f t="shared" si="4"/>
        <v>Q2</v>
      </c>
      <c r="J67" s="37" t="b">
        <f ca="1">IF(A67="","",COUNTIF('Consolidated Income Statement_Y'!$C$7:$V$7,D67)&gt;0)</f>
        <v>0</v>
      </c>
      <c r="K67" s="38">
        <f t="shared" si="5"/>
        <v>525</v>
      </c>
      <c r="L67" s="37" t="str">
        <f>IFERROR(VLOOKUP($A67,Account_Mapping!$A:$C,3,0),"")</f>
        <v>Sales &amp; Marketing</v>
      </c>
      <c r="M67" s="37" t="str">
        <f>IFERROR(VLOOKUP($A67,Account_Mapping!$A:$C,4,0),"")</f>
        <v/>
      </c>
    </row>
    <row r="68" spans="1:13" x14ac:dyDescent="0.2">
      <c r="A68" s="43">
        <v>7030</v>
      </c>
      <c r="B68" s="43" t="s">
        <v>114</v>
      </c>
      <c r="C68" s="43"/>
      <c r="D68" s="43"/>
      <c r="E68" s="45">
        <v>45775</v>
      </c>
      <c r="F68" s="46">
        <v>0</v>
      </c>
      <c r="G68" s="46">
        <v>0</v>
      </c>
      <c r="H68" s="47">
        <f t="shared" si="3"/>
        <v>45777</v>
      </c>
      <c r="I68" s="47" t="str">
        <f t="shared" si="4"/>
        <v>Q2</v>
      </c>
      <c r="J68" s="37" t="b">
        <f ca="1">IF(A68="","",COUNTIF('Consolidated Income Statement_Y'!$C$7:$V$7,D68)&gt;0)</f>
        <v>0</v>
      </c>
      <c r="K68" s="38">
        <f t="shared" si="5"/>
        <v>0</v>
      </c>
      <c r="L68" s="37" t="str">
        <f>IFERROR(VLOOKUP($A68,Account_Mapping!$A:$C,3,0),"")</f>
        <v>Sales &amp; Marketing</v>
      </c>
      <c r="M68" s="37" t="str">
        <f>IFERROR(VLOOKUP($A68,Account_Mapping!$A:$C,4,0),"")</f>
        <v/>
      </c>
    </row>
    <row r="69" spans="1:13" x14ac:dyDescent="0.2">
      <c r="A69" s="43">
        <v>7040</v>
      </c>
      <c r="B69" s="43" t="s">
        <v>115</v>
      </c>
      <c r="C69" s="43"/>
      <c r="D69" s="43"/>
      <c r="E69" s="45">
        <v>45775</v>
      </c>
      <c r="F69" s="46">
        <v>5500</v>
      </c>
      <c r="G69" s="46">
        <v>0</v>
      </c>
      <c r="H69" s="47">
        <f t="shared" si="3"/>
        <v>45777</v>
      </c>
      <c r="I69" s="47" t="str">
        <f t="shared" si="4"/>
        <v>Q2</v>
      </c>
      <c r="J69" s="37" t="b">
        <f ca="1">IF(A69="","",COUNTIF('Consolidated Income Statement_Y'!$C$7:$V$7,D69)&gt;0)</f>
        <v>0</v>
      </c>
      <c r="K69" s="38">
        <f t="shared" si="5"/>
        <v>5500</v>
      </c>
      <c r="L69" s="37" t="str">
        <f>IFERROR(VLOOKUP($A69,Account_Mapping!$A:$C,3,0),"")</f>
        <v>Sales &amp; Marketing</v>
      </c>
      <c r="M69" s="37" t="str">
        <f>IFERROR(VLOOKUP($A69,Account_Mapping!$A:$C,4,0),"")</f>
        <v/>
      </c>
    </row>
    <row r="70" spans="1:13" x14ac:dyDescent="0.2">
      <c r="A70" s="43">
        <v>8000</v>
      </c>
      <c r="B70" s="43" t="s">
        <v>116</v>
      </c>
      <c r="C70" s="43"/>
      <c r="D70" s="43"/>
      <c r="E70" s="45">
        <v>45775</v>
      </c>
      <c r="F70" s="46">
        <v>45000</v>
      </c>
      <c r="G70" s="46">
        <v>0</v>
      </c>
      <c r="H70" s="47">
        <f t="shared" si="3"/>
        <v>45777</v>
      </c>
      <c r="I70" s="47" t="str">
        <f t="shared" si="4"/>
        <v>Q2</v>
      </c>
      <c r="J70" s="37" t="b">
        <f ca="1">IF(A70="","",COUNTIF('Consolidated Income Statement_Y'!$C$7:$V$7,D70)&gt;0)</f>
        <v>0</v>
      </c>
      <c r="K70" s="38">
        <f t="shared" si="5"/>
        <v>45000</v>
      </c>
      <c r="L70" s="37" t="str">
        <f>IFERROR(VLOOKUP($A70,Account_Mapping!$A:$C,3,0),"")</f>
        <v>General &amp; Administrative</v>
      </c>
      <c r="M70" s="37" t="str">
        <f>IFERROR(VLOOKUP($A70,Account_Mapping!$A:$C,4,0),"")</f>
        <v/>
      </c>
    </row>
    <row r="71" spans="1:13" x14ac:dyDescent="0.2">
      <c r="A71" s="43">
        <v>8010</v>
      </c>
      <c r="B71" s="43" t="s">
        <v>117</v>
      </c>
      <c r="C71" s="43"/>
      <c r="D71" s="43"/>
      <c r="E71" s="45">
        <v>45775</v>
      </c>
      <c r="F71" s="46">
        <v>4500</v>
      </c>
      <c r="G71" s="46">
        <v>0</v>
      </c>
      <c r="H71" s="47">
        <f t="shared" si="3"/>
        <v>45777</v>
      </c>
      <c r="I71" s="47" t="str">
        <f t="shared" si="4"/>
        <v>Q2</v>
      </c>
      <c r="J71" s="37" t="b">
        <f ca="1">IF(A71="","",COUNTIF('Consolidated Income Statement_Y'!$C$7:$V$7,D71)&gt;0)</f>
        <v>0</v>
      </c>
      <c r="K71" s="38">
        <f t="shared" si="5"/>
        <v>4500</v>
      </c>
      <c r="L71" s="37" t="str">
        <f>IFERROR(VLOOKUP($A71,Account_Mapping!$A:$C,3,0),"")</f>
        <v>General &amp; Administrative</v>
      </c>
      <c r="M71" s="37" t="str">
        <f>IFERROR(VLOOKUP($A71,Account_Mapping!$A:$C,4,0),"")</f>
        <v/>
      </c>
    </row>
    <row r="72" spans="1:13" x14ac:dyDescent="0.2">
      <c r="A72" s="43">
        <v>8020</v>
      </c>
      <c r="B72" s="43" t="s">
        <v>118</v>
      </c>
      <c r="C72" s="43"/>
      <c r="D72" s="43"/>
      <c r="E72" s="45">
        <v>45775</v>
      </c>
      <c r="F72" s="46">
        <v>3250</v>
      </c>
      <c r="G72" s="46">
        <v>0</v>
      </c>
      <c r="H72" s="47">
        <f t="shared" si="3"/>
        <v>45777</v>
      </c>
      <c r="I72" s="47" t="str">
        <f t="shared" si="4"/>
        <v>Q2</v>
      </c>
      <c r="J72" s="37" t="b">
        <f ca="1">IF(A72="","",COUNTIF('Consolidated Income Statement_Y'!$C$7:$V$7,D72)&gt;0)</f>
        <v>0</v>
      </c>
      <c r="K72" s="38">
        <f t="shared" si="5"/>
        <v>3250</v>
      </c>
      <c r="L72" s="37" t="str">
        <f>IFERROR(VLOOKUP($A72,Account_Mapping!$A:$C,3,0),"")</f>
        <v>General &amp; Administrative</v>
      </c>
      <c r="M72" s="37" t="str">
        <f>IFERROR(VLOOKUP($A72,Account_Mapping!$A:$C,4,0),"")</f>
        <v/>
      </c>
    </row>
    <row r="73" spans="1:13" x14ac:dyDescent="0.2">
      <c r="A73" s="43">
        <v>8030</v>
      </c>
      <c r="B73" s="43" t="s">
        <v>119</v>
      </c>
      <c r="C73" s="43"/>
      <c r="D73" s="43"/>
      <c r="E73" s="45">
        <v>45775</v>
      </c>
      <c r="F73" s="46">
        <v>2750</v>
      </c>
      <c r="G73" s="46">
        <v>0</v>
      </c>
      <c r="H73" s="47">
        <f t="shared" si="3"/>
        <v>45777</v>
      </c>
      <c r="I73" s="47" t="str">
        <f t="shared" si="4"/>
        <v>Q2</v>
      </c>
      <c r="J73" s="37" t="b">
        <f ca="1">IF(A73="","",COUNTIF('Consolidated Income Statement_Y'!$C$7:$V$7,D73)&gt;0)</f>
        <v>0</v>
      </c>
      <c r="K73" s="38">
        <f t="shared" si="5"/>
        <v>2750</v>
      </c>
      <c r="L73" s="37" t="str">
        <f>IFERROR(VLOOKUP($A73,Account_Mapping!$A:$C,3,0),"")</f>
        <v>General &amp; Administrative</v>
      </c>
      <c r="M73" s="37" t="str">
        <f>IFERROR(VLOOKUP($A73,Account_Mapping!$A:$C,4,0),"")</f>
        <v/>
      </c>
    </row>
    <row r="74" spans="1:13" x14ac:dyDescent="0.2">
      <c r="A74" s="43">
        <v>8040</v>
      </c>
      <c r="B74" s="43" t="s">
        <v>120</v>
      </c>
      <c r="C74" s="43"/>
      <c r="D74" s="43"/>
      <c r="E74" s="45">
        <v>45762</v>
      </c>
      <c r="F74" s="46">
        <v>3150</v>
      </c>
      <c r="G74" s="46">
        <v>0</v>
      </c>
      <c r="H74" s="47">
        <f t="shared" si="3"/>
        <v>45777</v>
      </c>
      <c r="I74" s="47" t="str">
        <f t="shared" si="4"/>
        <v>Q2</v>
      </c>
      <c r="J74" s="37" t="b">
        <f ca="1">IF(A74="","",COUNTIF('Consolidated Income Statement_Y'!$C$7:$V$7,D74)&gt;0)</f>
        <v>0</v>
      </c>
      <c r="K74" s="38">
        <f t="shared" si="5"/>
        <v>3150</v>
      </c>
      <c r="L74" s="37" t="str">
        <f>IFERROR(VLOOKUP($A74,Account_Mapping!$A:$C,3,0),"")</f>
        <v>General &amp; Administrative</v>
      </c>
      <c r="M74" s="37" t="str">
        <f>IFERROR(VLOOKUP($A74,Account_Mapping!$A:$C,4,0),"")</f>
        <v/>
      </c>
    </row>
    <row r="75" spans="1:13" x14ac:dyDescent="0.2">
      <c r="A75" s="43">
        <v>8050</v>
      </c>
      <c r="B75" s="43" t="s">
        <v>121</v>
      </c>
      <c r="C75" s="43"/>
      <c r="D75" s="43"/>
      <c r="E75" s="45">
        <v>45762</v>
      </c>
      <c r="F75" s="46">
        <v>3350</v>
      </c>
      <c r="G75" s="46">
        <v>0</v>
      </c>
      <c r="H75" s="47">
        <f t="shared" si="3"/>
        <v>45777</v>
      </c>
      <c r="I75" s="47" t="str">
        <f t="shared" si="4"/>
        <v>Q2</v>
      </c>
      <c r="J75" s="37" t="b">
        <f ca="1">IF(A75="","",COUNTIF('Consolidated Income Statement_Y'!$C$7:$V$7,D75)&gt;0)</f>
        <v>0</v>
      </c>
      <c r="K75" s="38">
        <f t="shared" si="5"/>
        <v>3350</v>
      </c>
      <c r="L75" s="37" t="str">
        <f>IFERROR(VLOOKUP($A75,Account_Mapping!$A:$C,3,0),"")</f>
        <v>General &amp; Administrative</v>
      </c>
      <c r="M75" s="37" t="str">
        <f>IFERROR(VLOOKUP($A75,Account_Mapping!$A:$C,4,0),"")</f>
        <v/>
      </c>
    </row>
    <row r="76" spans="1:13" x14ac:dyDescent="0.2">
      <c r="A76" s="43">
        <v>8060</v>
      </c>
      <c r="B76" s="43" t="s">
        <v>122</v>
      </c>
      <c r="C76" s="43"/>
      <c r="D76" s="43"/>
      <c r="E76" s="45">
        <v>45762</v>
      </c>
      <c r="F76" s="46">
        <v>3450</v>
      </c>
      <c r="G76" s="46">
        <v>0</v>
      </c>
      <c r="H76" s="47">
        <f t="shared" si="3"/>
        <v>45777</v>
      </c>
      <c r="I76" s="47" t="str">
        <f t="shared" si="4"/>
        <v>Q2</v>
      </c>
      <c r="J76" s="37" t="b">
        <f ca="1">IF(A76="","",COUNTIF('Consolidated Income Statement_Y'!$C$7:$V$7,D76)&gt;0)</f>
        <v>0</v>
      </c>
      <c r="K76" s="38">
        <f t="shared" si="5"/>
        <v>3450</v>
      </c>
      <c r="L76" s="37" t="str">
        <f>IFERROR(VLOOKUP($A76,Account_Mapping!$A:$C,3,0),"")</f>
        <v>General &amp; Administrative</v>
      </c>
      <c r="M76" s="37" t="str">
        <f>IFERROR(VLOOKUP($A76,Account_Mapping!$A:$C,4,0),"")</f>
        <v/>
      </c>
    </row>
    <row r="77" spans="1:13" x14ac:dyDescent="0.2">
      <c r="A77" s="43">
        <v>8060</v>
      </c>
      <c r="B77" s="43" t="s">
        <v>122</v>
      </c>
      <c r="C77" s="43"/>
      <c r="D77" s="43"/>
      <c r="E77" s="45">
        <v>45762</v>
      </c>
      <c r="F77" s="46">
        <v>3450</v>
      </c>
      <c r="G77" s="46">
        <v>0</v>
      </c>
      <c r="H77" s="47">
        <f t="shared" si="3"/>
        <v>45777</v>
      </c>
      <c r="I77" s="47" t="str">
        <f t="shared" si="4"/>
        <v>Q2</v>
      </c>
      <c r="J77" s="37" t="b">
        <f ca="1">IF(A77="","",COUNTIF('Consolidated Income Statement_Y'!$C$7:$V$7,D77)&gt;0)</f>
        <v>0</v>
      </c>
      <c r="K77" s="38">
        <f t="shared" si="5"/>
        <v>3450</v>
      </c>
      <c r="L77" s="37" t="str">
        <f>IFERROR(VLOOKUP($A77,Account_Mapping!$A:$C,3,0),"")</f>
        <v>General &amp; Administrative</v>
      </c>
      <c r="M77" s="37" t="str">
        <f>IFERROR(VLOOKUP($A77,Account_Mapping!$A:$C,4,0),"")</f>
        <v/>
      </c>
    </row>
    <row r="78" spans="1:13" x14ac:dyDescent="0.2">
      <c r="A78" s="43">
        <v>8070</v>
      </c>
      <c r="B78" s="43" t="s">
        <v>123</v>
      </c>
      <c r="C78" s="43"/>
      <c r="D78" s="43"/>
      <c r="E78" s="45">
        <v>45762</v>
      </c>
      <c r="F78" s="46">
        <v>3950</v>
      </c>
      <c r="G78" s="46">
        <v>0</v>
      </c>
      <c r="H78" s="47">
        <f t="shared" si="3"/>
        <v>45777</v>
      </c>
      <c r="I78" s="47" t="str">
        <f t="shared" si="4"/>
        <v>Q2</v>
      </c>
      <c r="J78" s="37" t="b">
        <f ca="1">IF(A78="","",COUNTIF('Consolidated Income Statement_Y'!$C$7:$V$7,D78)&gt;0)</f>
        <v>0</v>
      </c>
      <c r="K78" s="38">
        <f t="shared" si="5"/>
        <v>3950</v>
      </c>
      <c r="L78" s="37" t="str">
        <f>IFERROR(VLOOKUP($A78,Account_Mapping!$A:$C,3,0),"")</f>
        <v>General &amp; Administrative</v>
      </c>
      <c r="M78" s="37" t="str">
        <f>IFERROR(VLOOKUP($A78,Account_Mapping!$A:$C,4,0),"")</f>
        <v/>
      </c>
    </row>
    <row r="79" spans="1:13" x14ac:dyDescent="0.2">
      <c r="A79" s="43">
        <v>8080</v>
      </c>
      <c r="B79" s="43" t="s">
        <v>124</v>
      </c>
      <c r="C79" s="43"/>
      <c r="D79" s="43"/>
      <c r="E79" s="45">
        <v>45762</v>
      </c>
      <c r="F79" s="46">
        <v>6950</v>
      </c>
      <c r="G79" s="46">
        <v>0</v>
      </c>
      <c r="H79" s="47">
        <f t="shared" si="3"/>
        <v>45777</v>
      </c>
      <c r="I79" s="47" t="str">
        <f t="shared" si="4"/>
        <v>Q2</v>
      </c>
      <c r="J79" s="37" t="b">
        <f ca="1">IF(A79="","",COUNTIF('Consolidated Income Statement_Y'!$C$7:$V$7,D79)&gt;0)</f>
        <v>0</v>
      </c>
      <c r="K79" s="38">
        <f t="shared" si="5"/>
        <v>6950</v>
      </c>
      <c r="L79" s="37" t="str">
        <f>IFERROR(VLOOKUP($A79,Account_Mapping!$A:$C,3,0),"")</f>
        <v>General &amp; Administrative</v>
      </c>
      <c r="M79" s="37" t="str">
        <f>IFERROR(VLOOKUP($A79,Account_Mapping!$A:$C,4,0),"")</f>
        <v/>
      </c>
    </row>
    <row r="80" spans="1:13" x14ac:dyDescent="0.2">
      <c r="A80" s="43">
        <v>8090</v>
      </c>
      <c r="B80" s="43" t="s">
        <v>125</v>
      </c>
      <c r="C80" s="43"/>
      <c r="D80" s="43"/>
      <c r="E80" s="45">
        <v>45762</v>
      </c>
      <c r="F80" s="46">
        <v>7950</v>
      </c>
      <c r="G80" s="46">
        <v>0</v>
      </c>
      <c r="H80" s="47">
        <f t="shared" si="3"/>
        <v>45777</v>
      </c>
      <c r="I80" s="47" t="str">
        <f t="shared" si="4"/>
        <v>Q2</v>
      </c>
      <c r="J80" s="37" t="b">
        <f ca="1">IF(A80="","",COUNTIF('Consolidated Income Statement_Y'!$C$7:$V$7,D80)&gt;0)</f>
        <v>0</v>
      </c>
      <c r="K80" s="38">
        <f t="shared" si="5"/>
        <v>7950</v>
      </c>
      <c r="L80" s="37" t="str">
        <f>IFERROR(VLOOKUP($A80,Account_Mapping!$A:$C,3,0),"")</f>
        <v>General &amp; Administrative</v>
      </c>
      <c r="M80" s="37" t="str">
        <f>IFERROR(VLOOKUP($A80,Account_Mapping!$A:$C,4,0),"")</f>
        <v/>
      </c>
    </row>
    <row r="81" spans="1:13" x14ac:dyDescent="0.2">
      <c r="A81" s="43">
        <v>5000</v>
      </c>
      <c r="B81" s="43" t="s">
        <v>25</v>
      </c>
      <c r="C81" s="43"/>
      <c r="D81" s="43"/>
      <c r="E81" s="45">
        <v>45792</v>
      </c>
      <c r="F81" s="46">
        <v>0</v>
      </c>
      <c r="G81" s="46">
        <v>97500</v>
      </c>
      <c r="H81" s="47">
        <f t="shared" si="3"/>
        <v>45808</v>
      </c>
      <c r="I81" s="47" t="str">
        <f t="shared" si="4"/>
        <v>Q2</v>
      </c>
      <c r="J81" s="37" t="b">
        <f ca="1">IF(A81="","",COUNTIF('Consolidated Income Statement_Y'!$C$7:$V$7,D81)&gt;0)</f>
        <v>0</v>
      </c>
      <c r="K81" s="38">
        <f t="shared" si="5"/>
        <v>-97500</v>
      </c>
      <c r="L81" s="37" t="str">
        <f>IFERROR(VLOOKUP($A81,Account_Mapping!$A:$C,3,0),"")</f>
        <v>Services Revenue</v>
      </c>
      <c r="M81" s="37" t="str">
        <f>IFERROR(VLOOKUP($A81,Account_Mapping!$A:$C,4,0),"")</f>
        <v/>
      </c>
    </row>
    <row r="82" spans="1:13" x14ac:dyDescent="0.2">
      <c r="A82" s="43">
        <v>5000</v>
      </c>
      <c r="B82" s="43" t="s">
        <v>25</v>
      </c>
      <c r="C82" s="43"/>
      <c r="D82" s="43" t="s">
        <v>143</v>
      </c>
      <c r="E82" s="45">
        <v>45805</v>
      </c>
      <c r="F82" s="46">
        <v>0</v>
      </c>
      <c r="G82" s="46">
        <v>1750</v>
      </c>
      <c r="H82" s="47">
        <f t="shared" si="3"/>
        <v>45808</v>
      </c>
      <c r="I82" s="47" t="str">
        <f t="shared" si="4"/>
        <v>Q2</v>
      </c>
      <c r="J82" s="37" t="b">
        <f ca="1">IF(A82="","",COUNTIF('Consolidated Income Statement_Y'!$C$7:$V$7,D82)&gt;0)</f>
        <v>1</v>
      </c>
      <c r="K82" s="38">
        <f t="shared" si="5"/>
        <v>-1750</v>
      </c>
      <c r="L82" s="37" t="str">
        <f>IFERROR(VLOOKUP($A82,Account_Mapping!$A:$C,3,0),"")</f>
        <v>Services Revenue</v>
      </c>
      <c r="M82" s="37" t="str">
        <f>IFERROR(VLOOKUP($A82,Account_Mapping!$A:$C,4,0),"")</f>
        <v/>
      </c>
    </row>
    <row r="83" spans="1:13" x14ac:dyDescent="0.2">
      <c r="A83" s="43">
        <v>6000</v>
      </c>
      <c r="B83" s="43" t="s">
        <v>108</v>
      </c>
      <c r="C83" s="43"/>
      <c r="D83" s="43"/>
      <c r="E83" s="45">
        <v>45792</v>
      </c>
      <c r="F83" s="46">
        <v>500</v>
      </c>
      <c r="G83" s="46">
        <v>0</v>
      </c>
      <c r="H83" s="47">
        <f t="shared" si="3"/>
        <v>45808</v>
      </c>
      <c r="I83" s="47" t="str">
        <f t="shared" si="4"/>
        <v>Q2</v>
      </c>
      <c r="J83" s="37" t="b">
        <f ca="1">IF(A83="","",COUNTIF('Consolidated Income Statement_Y'!$C$7:$V$7,D83)&gt;0)</f>
        <v>0</v>
      </c>
      <c r="K83" s="38">
        <f t="shared" si="5"/>
        <v>500</v>
      </c>
      <c r="L83" s="37" t="str">
        <f>IFERROR(VLOOKUP($A83,Account_Mapping!$A:$C,3,0),"")</f>
        <v>Services COR</v>
      </c>
      <c r="M83" s="37" t="str">
        <f>IFERROR(VLOOKUP($A83,Account_Mapping!$A:$C,4,0),"")</f>
        <v/>
      </c>
    </row>
    <row r="84" spans="1:13" x14ac:dyDescent="0.2">
      <c r="A84" s="43">
        <v>7000</v>
      </c>
      <c r="B84" s="43" t="s">
        <v>111</v>
      </c>
      <c r="C84" s="43"/>
      <c r="D84" s="43"/>
      <c r="E84" s="45">
        <v>45805</v>
      </c>
      <c r="F84" s="46">
        <v>1250</v>
      </c>
      <c r="G84" s="46">
        <v>0</v>
      </c>
      <c r="H84" s="47">
        <f t="shared" si="3"/>
        <v>45808</v>
      </c>
      <c r="I84" s="47" t="str">
        <f t="shared" si="4"/>
        <v>Q2</v>
      </c>
      <c r="J84" s="37" t="b">
        <f ca="1">IF(A84="","",COUNTIF('Consolidated Income Statement_Y'!$C$7:$V$7,D84)&gt;0)</f>
        <v>0</v>
      </c>
      <c r="K84" s="38">
        <f t="shared" si="5"/>
        <v>1250</v>
      </c>
      <c r="L84" s="37" t="str">
        <f>IFERROR(VLOOKUP($A84,Account_Mapping!$A:$C,3,0),"")</f>
        <v>Sales &amp; Marketing</v>
      </c>
      <c r="M84" s="37" t="str">
        <f>IFERROR(VLOOKUP($A84,Account_Mapping!$A:$C,4,0),"")</f>
        <v/>
      </c>
    </row>
    <row r="85" spans="1:13" x14ac:dyDescent="0.2">
      <c r="A85" s="43">
        <v>7010</v>
      </c>
      <c r="B85" s="43" t="s">
        <v>112</v>
      </c>
      <c r="C85" s="43"/>
      <c r="D85" s="43"/>
      <c r="E85" s="45">
        <v>45805</v>
      </c>
      <c r="F85" s="46">
        <v>2000</v>
      </c>
      <c r="G85" s="46">
        <v>0</v>
      </c>
      <c r="H85" s="47">
        <f t="shared" si="3"/>
        <v>45808</v>
      </c>
      <c r="I85" s="47" t="str">
        <f t="shared" si="4"/>
        <v>Q2</v>
      </c>
      <c r="J85" s="37" t="b">
        <f ca="1">IF(A85="","",COUNTIF('Consolidated Income Statement_Y'!$C$7:$V$7,D85)&gt;0)</f>
        <v>0</v>
      </c>
      <c r="K85" s="38">
        <f t="shared" si="5"/>
        <v>2000</v>
      </c>
      <c r="L85" s="37" t="str">
        <f>IFERROR(VLOOKUP($A85,Account_Mapping!$A:$C,3,0),"")</f>
        <v>Sales &amp; Marketing</v>
      </c>
      <c r="M85" s="37" t="str">
        <f>IFERROR(VLOOKUP($A85,Account_Mapping!$A:$C,4,0),"")</f>
        <v/>
      </c>
    </row>
    <row r="86" spans="1:13" x14ac:dyDescent="0.2">
      <c r="A86" s="43">
        <v>7020</v>
      </c>
      <c r="B86" s="43" t="s">
        <v>113</v>
      </c>
      <c r="C86" s="43"/>
      <c r="D86" s="43"/>
      <c r="E86" s="45">
        <v>45805</v>
      </c>
      <c r="F86" s="46">
        <v>525</v>
      </c>
      <c r="G86" s="46">
        <v>0</v>
      </c>
      <c r="H86" s="47">
        <f t="shared" si="3"/>
        <v>45808</v>
      </c>
      <c r="I86" s="47" t="str">
        <f t="shared" si="4"/>
        <v>Q2</v>
      </c>
      <c r="J86" s="37" t="b">
        <f ca="1">IF(A86="","",COUNTIF('Consolidated Income Statement_Y'!$C$7:$V$7,D86)&gt;0)</f>
        <v>0</v>
      </c>
      <c r="K86" s="38">
        <f t="shared" si="5"/>
        <v>525</v>
      </c>
      <c r="L86" s="37" t="str">
        <f>IFERROR(VLOOKUP($A86,Account_Mapping!$A:$C,3,0),"")</f>
        <v>Sales &amp; Marketing</v>
      </c>
      <c r="M86" s="37" t="str">
        <f>IFERROR(VLOOKUP($A86,Account_Mapping!$A:$C,4,0),"")</f>
        <v/>
      </c>
    </row>
    <row r="87" spans="1:13" x14ac:dyDescent="0.2">
      <c r="A87" s="43">
        <v>7030</v>
      </c>
      <c r="B87" s="43" t="s">
        <v>114</v>
      </c>
      <c r="C87" s="43"/>
      <c r="D87" s="43"/>
      <c r="E87" s="45">
        <v>45805</v>
      </c>
      <c r="F87" s="46">
        <v>0</v>
      </c>
      <c r="G87" s="46">
        <v>0</v>
      </c>
      <c r="H87" s="47">
        <f t="shared" si="3"/>
        <v>45808</v>
      </c>
      <c r="I87" s="47" t="str">
        <f t="shared" si="4"/>
        <v>Q2</v>
      </c>
      <c r="J87" s="37" t="b">
        <f ca="1">IF(A87="","",COUNTIF('Consolidated Income Statement_Y'!$C$7:$V$7,D87)&gt;0)</f>
        <v>0</v>
      </c>
      <c r="K87" s="38">
        <f t="shared" si="5"/>
        <v>0</v>
      </c>
      <c r="L87" s="37" t="str">
        <f>IFERROR(VLOOKUP($A87,Account_Mapping!$A:$C,3,0),"")</f>
        <v>Sales &amp; Marketing</v>
      </c>
      <c r="M87" s="37" t="str">
        <f>IFERROR(VLOOKUP($A87,Account_Mapping!$A:$C,4,0),"")</f>
        <v/>
      </c>
    </row>
    <row r="88" spans="1:13" x14ac:dyDescent="0.2">
      <c r="A88" s="43">
        <v>7040</v>
      </c>
      <c r="B88" s="43" t="s">
        <v>115</v>
      </c>
      <c r="C88" s="43"/>
      <c r="D88" s="43"/>
      <c r="E88" s="45">
        <v>45805</v>
      </c>
      <c r="F88" s="46">
        <v>5500</v>
      </c>
      <c r="G88" s="46">
        <v>0</v>
      </c>
      <c r="H88" s="47">
        <f t="shared" si="3"/>
        <v>45808</v>
      </c>
      <c r="I88" s="47" t="str">
        <f t="shared" si="4"/>
        <v>Q2</v>
      </c>
      <c r="J88" s="37" t="b">
        <f ca="1">IF(A88="","",COUNTIF('Consolidated Income Statement_Y'!$C$7:$V$7,D88)&gt;0)</f>
        <v>0</v>
      </c>
      <c r="K88" s="38">
        <f t="shared" si="5"/>
        <v>5500</v>
      </c>
      <c r="L88" s="37" t="str">
        <f>IFERROR(VLOOKUP($A88,Account_Mapping!$A:$C,3,0),"")</f>
        <v>Sales &amp; Marketing</v>
      </c>
      <c r="M88" s="37" t="str">
        <f>IFERROR(VLOOKUP($A88,Account_Mapping!$A:$C,4,0),"")</f>
        <v/>
      </c>
    </row>
    <row r="89" spans="1:13" x14ac:dyDescent="0.2">
      <c r="A89" s="43">
        <v>8000</v>
      </c>
      <c r="B89" s="43" t="s">
        <v>116</v>
      </c>
      <c r="C89" s="43"/>
      <c r="D89" s="43"/>
      <c r="E89" s="45">
        <v>45805</v>
      </c>
      <c r="F89" s="46">
        <v>45000</v>
      </c>
      <c r="G89" s="46">
        <v>0</v>
      </c>
      <c r="H89" s="47">
        <f t="shared" si="3"/>
        <v>45808</v>
      </c>
      <c r="I89" s="47" t="str">
        <f t="shared" si="4"/>
        <v>Q2</v>
      </c>
      <c r="J89" s="37" t="b">
        <f ca="1">IF(A89="","",COUNTIF('Consolidated Income Statement_Y'!$C$7:$V$7,D89)&gt;0)</f>
        <v>0</v>
      </c>
      <c r="K89" s="38">
        <f t="shared" si="5"/>
        <v>45000</v>
      </c>
      <c r="L89" s="37" t="str">
        <f>IFERROR(VLOOKUP($A89,Account_Mapping!$A:$C,3,0),"")</f>
        <v>General &amp; Administrative</v>
      </c>
      <c r="M89" s="37" t="str">
        <f>IFERROR(VLOOKUP($A89,Account_Mapping!$A:$C,4,0),"")</f>
        <v/>
      </c>
    </row>
    <row r="90" spans="1:13" x14ac:dyDescent="0.2">
      <c r="A90" s="43">
        <v>8010</v>
      </c>
      <c r="B90" s="43" t="s">
        <v>117</v>
      </c>
      <c r="C90" s="43"/>
      <c r="D90" s="43"/>
      <c r="E90" s="45">
        <v>45805</v>
      </c>
      <c r="F90" s="46">
        <v>4500</v>
      </c>
      <c r="G90" s="46">
        <v>0</v>
      </c>
      <c r="H90" s="47">
        <f t="shared" si="3"/>
        <v>45808</v>
      </c>
      <c r="I90" s="47" t="str">
        <f t="shared" si="4"/>
        <v>Q2</v>
      </c>
      <c r="J90" s="37" t="b">
        <f ca="1">IF(A90="","",COUNTIF('Consolidated Income Statement_Y'!$C$7:$V$7,D90)&gt;0)</f>
        <v>0</v>
      </c>
      <c r="K90" s="38">
        <f t="shared" si="5"/>
        <v>4500</v>
      </c>
      <c r="L90" s="37" t="str">
        <f>IFERROR(VLOOKUP($A90,Account_Mapping!$A:$C,3,0),"")</f>
        <v>General &amp; Administrative</v>
      </c>
      <c r="M90" s="37" t="str">
        <f>IFERROR(VLOOKUP($A90,Account_Mapping!$A:$C,4,0),"")</f>
        <v/>
      </c>
    </row>
    <row r="91" spans="1:13" x14ac:dyDescent="0.2">
      <c r="A91" s="43">
        <v>8020</v>
      </c>
      <c r="B91" s="43" t="s">
        <v>118</v>
      </c>
      <c r="C91" s="43"/>
      <c r="D91" s="43"/>
      <c r="E91" s="45">
        <v>45805</v>
      </c>
      <c r="F91" s="46">
        <v>3250</v>
      </c>
      <c r="G91" s="46">
        <v>0</v>
      </c>
      <c r="H91" s="47">
        <f t="shared" si="3"/>
        <v>45808</v>
      </c>
      <c r="I91" s="47" t="str">
        <f t="shared" si="4"/>
        <v>Q2</v>
      </c>
      <c r="J91" s="37" t="b">
        <f ca="1">IF(A91="","",COUNTIF('Consolidated Income Statement_Y'!$C$7:$V$7,D91)&gt;0)</f>
        <v>0</v>
      </c>
      <c r="K91" s="38">
        <f t="shared" si="5"/>
        <v>3250</v>
      </c>
      <c r="L91" s="37" t="str">
        <f>IFERROR(VLOOKUP($A91,Account_Mapping!$A:$C,3,0),"")</f>
        <v>General &amp; Administrative</v>
      </c>
      <c r="M91" s="37" t="str">
        <f>IFERROR(VLOOKUP($A91,Account_Mapping!$A:$C,4,0),"")</f>
        <v/>
      </c>
    </row>
    <row r="92" spans="1:13" x14ac:dyDescent="0.2">
      <c r="A92" s="43">
        <v>8030</v>
      </c>
      <c r="B92" s="43" t="s">
        <v>119</v>
      </c>
      <c r="C92" s="43"/>
      <c r="D92" s="43"/>
      <c r="E92" s="45">
        <v>45805</v>
      </c>
      <c r="F92" s="46">
        <v>2750</v>
      </c>
      <c r="G92" s="46">
        <v>0</v>
      </c>
      <c r="H92" s="47">
        <f t="shared" si="3"/>
        <v>45808</v>
      </c>
      <c r="I92" s="47" t="str">
        <f t="shared" si="4"/>
        <v>Q2</v>
      </c>
      <c r="J92" s="37" t="b">
        <f ca="1">IF(A92="","",COUNTIF('Consolidated Income Statement_Y'!$C$7:$V$7,D92)&gt;0)</f>
        <v>0</v>
      </c>
      <c r="K92" s="38">
        <f t="shared" si="5"/>
        <v>2750</v>
      </c>
      <c r="L92" s="37" t="str">
        <f>IFERROR(VLOOKUP($A92,Account_Mapping!$A:$C,3,0),"")</f>
        <v>General &amp; Administrative</v>
      </c>
      <c r="M92" s="37" t="str">
        <f>IFERROR(VLOOKUP($A92,Account_Mapping!$A:$C,4,0),"")</f>
        <v/>
      </c>
    </row>
    <row r="93" spans="1:13" x14ac:dyDescent="0.2">
      <c r="A93" s="43">
        <v>8040</v>
      </c>
      <c r="B93" s="43" t="s">
        <v>120</v>
      </c>
      <c r="C93" s="43"/>
      <c r="D93" s="43"/>
      <c r="E93" s="45">
        <v>45792</v>
      </c>
      <c r="F93" s="46">
        <v>3150</v>
      </c>
      <c r="G93" s="46">
        <v>0</v>
      </c>
      <c r="H93" s="47">
        <f t="shared" si="3"/>
        <v>45808</v>
      </c>
      <c r="I93" s="47" t="str">
        <f t="shared" si="4"/>
        <v>Q2</v>
      </c>
      <c r="J93" s="37" t="b">
        <f ca="1">IF(A93="","",COUNTIF('Consolidated Income Statement_Y'!$C$7:$V$7,D93)&gt;0)</f>
        <v>0</v>
      </c>
      <c r="K93" s="38">
        <f t="shared" si="5"/>
        <v>3150</v>
      </c>
      <c r="L93" s="37" t="str">
        <f>IFERROR(VLOOKUP($A93,Account_Mapping!$A:$C,3,0),"")</f>
        <v>General &amp; Administrative</v>
      </c>
      <c r="M93" s="37" t="str">
        <f>IFERROR(VLOOKUP($A93,Account_Mapping!$A:$C,4,0),"")</f>
        <v/>
      </c>
    </row>
    <row r="94" spans="1:13" x14ac:dyDescent="0.2">
      <c r="A94" s="43">
        <v>8050</v>
      </c>
      <c r="B94" s="43" t="s">
        <v>121</v>
      </c>
      <c r="C94" s="43"/>
      <c r="D94" s="43"/>
      <c r="E94" s="45">
        <v>45792</v>
      </c>
      <c r="F94" s="46">
        <v>3350</v>
      </c>
      <c r="G94" s="46">
        <v>0</v>
      </c>
      <c r="H94" s="47">
        <f t="shared" si="3"/>
        <v>45808</v>
      </c>
      <c r="I94" s="47" t="str">
        <f t="shared" si="4"/>
        <v>Q2</v>
      </c>
      <c r="J94" s="37" t="b">
        <f ca="1">IF(A94="","",COUNTIF('Consolidated Income Statement_Y'!$C$7:$V$7,D94)&gt;0)</f>
        <v>0</v>
      </c>
      <c r="K94" s="38">
        <f t="shared" si="5"/>
        <v>3350</v>
      </c>
      <c r="L94" s="37" t="str">
        <f>IFERROR(VLOOKUP($A94,Account_Mapping!$A:$C,3,0),"")</f>
        <v>General &amp; Administrative</v>
      </c>
      <c r="M94" s="37" t="str">
        <f>IFERROR(VLOOKUP($A94,Account_Mapping!$A:$C,4,0),"")</f>
        <v/>
      </c>
    </row>
    <row r="95" spans="1:13" x14ac:dyDescent="0.2">
      <c r="A95" s="43">
        <v>8060</v>
      </c>
      <c r="B95" s="43" t="s">
        <v>122</v>
      </c>
      <c r="C95" s="43"/>
      <c r="D95" s="43"/>
      <c r="E95" s="45">
        <v>45792</v>
      </c>
      <c r="F95" s="46">
        <v>3450</v>
      </c>
      <c r="G95" s="46">
        <v>0</v>
      </c>
      <c r="H95" s="47">
        <f t="shared" si="3"/>
        <v>45808</v>
      </c>
      <c r="I95" s="47" t="str">
        <f t="shared" si="4"/>
        <v>Q2</v>
      </c>
      <c r="J95" s="37" t="b">
        <f ca="1">IF(A95="","",COUNTIF('Consolidated Income Statement_Y'!$C$7:$V$7,D95)&gt;0)</f>
        <v>0</v>
      </c>
      <c r="K95" s="38">
        <f t="shared" si="5"/>
        <v>3450</v>
      </c>
      <c r="L95" s="37" t="str">
        <f>IFERROR(VLOOKUP($A95,Account_Mapping!$A:$C,3,0),"")</f>
        <v>General &amp; Administrative</v>
      </c>
      <c r="M95" s="37" t="str">
        <f>IFERROR(VLOOKUP($A95,Account_Mapping!$A:$C,4,0),"")</f>
        <v/>
      </c>
    </row>
    <row r="96" spans="1:13" x14ac:dyDescent="0.2">
      <c r="A96" s="43">
        <v>8060</v>
      </c>
      <c r="B96" s="43" t="s">
        <v>122</v>
      </c>
      <c r="C96" s="43"/>
      <c r="D96" s="43"/>
      <c r="E96" s="45">
        <v>45792</v>
      </c>
      <c r="F96" s="46">
        <v>3450</v>
      </c>
      <c r="G96" s="46">
        <v>0</v>
      </c>
      <c r="H96" s="47">
        <f t="shared" si="3"/>
        <v>45808</v>
      </c>
      <c r="I96" s="47" t="str">
        <f t="shared" si="4"/>
        <v>Q2</v>
      </c>
      <c r="J96" s="37" t="b">
        <f ca="1">IF(A96="","",COUNTIF('Consolidated Income Statement_Y'!$C$7:$V$7,D96)&gt;0)</f>
        <v>0</v>
      </c>
      <c r="K96" s="38">
        <f t="shared" si="5"/>
        <v>3450</v>
      </c>
      <c r="L96" s="37" t="str">
        <f>IFERROR(VLOOKUP($A96,Account_Mapping!$A:$C,3,0),"")</f>
        <v>General &amp; Administrative</v>
      </c>
      <c r="M96" s="37" t="str">
        <f>IFERROR(VLOOKUP($A96,Account_Mapping!$A:$C,4,0),"")</f>
        <v/>
      </c>
    </row>
    <row r="97" spans="1:13" x14ac:dyDescent="0.2">
      <c r="A97" s="43">
        <v>8070</v>
      </c>
      <c r="B97" s="43" t="s">
        <v>123</v>
      </c>
      <c r="C97" s="43"/>
      <c r="D97" s="43"/>
      <c r="E97" s="45">
        <v>45792</v>
      </c>
      <c r="F97" s="46">
        <v>3950</v>
      </c>
      <c r="G97" s="46">
        <v>0</v>
      </c>
      <c r="H97" s="47">
        <f t="shared" si="3"/>
        <v>45808</v>
      </c>
      <c r="I97" s="47" t="str">
        <f t="shared" si="4"/>
        <v>Q2</v>
      </c>
      <c r="J97" s="37" t="b">
        <f ca="1">IF(A97="","",COUNTIF('Consolidated Income Statement_Y'!$C$7:$V$7,D97)&gt;0)</f>
        <v>0</v>
      </c>
      <c r="K97" s="38">
        <f t="shared" si="5"/>
        <v>3950</v>
      </c>
      <c r="L97" s="37" t="str">
        <f>IFERROR(VLOOKUP($A97,Account_Mapping!$A:$C,3,0),"")</f>
        <v>General &amp; Administrative</v>
      </c>
      <c r="M97" s="37" t="str">
        <f>IFERROR(VLOOKUP($A97,Account_Mapping!$A:$C,4,0),"")</f>
        <v/>
      </c>
    </row>
    <row r="98" spans="1:13" x14ac:dyDescent="0.2">
      <c r="A98" s="43">
        <v>8080</v>
      </c>
      <c r="B98" s="43" t="s">
        <v>124</v>
      </c>
      <c r="C98" s="43"/>
      <c r="D98" s="43"/>
      <c r="E98" s="45">
        <v>45792</v>
      </c>
      <c r="F98" s="46">
        <v>6950</v>
      </c>
      <c r="G98" s="46">
        <v>0</v>
      </c>
      <c r="H98" s="47">
        <f t="shared" si="3"/>
        <v>45808</v>
      </c>
      <c r="I98" s="47" t="str">
        <f t="shared" si="4"/>
        <v>Q2</v>
      </c>
      <c r="J98" s="37" t="b">
        <f ca="1">IF(A98="","",COUNTIF('Consolidated Income Statement_Y'!$C$7:$V$7,D98)&gt;0)</f>
        <v>0</v>
      </c>
      <c r="K98" s="38">
        <f t="shared" si="5"/>
        <v>6950</v>
      </c>
      <c r="L98" s="37" t="str">
        <f>IFERROR(VLOOKUP($A98,Account_Mapping!$A:$C,3,0),"")</f>
        <v>General &amp; Administrative</v>
      </c>
      <c r="M98" s="37" t="str">
        <f>IFERROR(VLOOKUP($A98,Account_Mapping!$A:$C,4,0),"")</f>
        <v/>
      </c>
    </row>
    <row r="99" spans="1:13" x14ac:dyDescent="0.2">
      <c r="A99" s="43">
        <v>8090</v>
      </c>
      <c r="B99" s="43" t="s">
        <v>125</v>
      </c>
      <c r="C99" s="43"/>
      <c r="D99" s="43"/>
      <c r="E99" s="45">
        <v>45792</v>
      </c>
      <c r="F99" s="46">
        <v>7950</v>
      </c>
      <c r="G99" s="46">
        <v>0</v>
      </c>
      <c r="H99" s="47">
        <f t="shared" si="3"/>
        <v>45808</v>
      </c>
      <c r="I99" s="47" t="str">
        <f t="shared" si="4"/>
        <v>Q2</v>
      </c>
      <c r="J99" s="37" t="b">
        <f ca="1">IF(A99="","",COUNTIF('Consolidated Income Statement_Y'!$C$7:$V$7,D99)&gt;0)</f>
        <v>0</v>
      </c>
      <c r="K99" s="38">
        <f t="shared" si="5"/>
        <v>7950</v>
      </c>
      <c r="L99" s="37" t="str">
        <f>IFERROR(VLOOKUP($A99,Account_Mapping!$A:$C,3,0),"")</f>
        <v>General &amp; Administrative</v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ref="H118:H181" si="6">IF(E118="","",EOMONTH(E118,0))</f>
        <v/>
      </c>
      <c r="I118" s="47" t="str">
        <f t="shared" ref="I118:I181" si="7">IF(H118="","","Q"&amp;ROUNDUP(MONTH(H118)/3,0))</f>
        <v/>
      </c>
      <c r="J118" s="37" t="str">
        <f>IF(A118="","",COUNTIF('Consolidated Income Statement_Y'!$C$7:$V$7,D118)&gt;0)</f>
        <v/>
      </c>
      <c r="K118" s="38">
        <f t="shared" ref="K118:K181" si="8">F118-G118</f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6"/>
        <v/>
      </c>
      <c r="I119" s="47" t="str">
        <f t="shared" si="7"/>
        <v/>
      </c>
      <c r="J119" s="37" t="str">
        <f>IF(A119="","",COUNTIF('Consolidated Income Statement_Y'!$C$7:$V$7,D119)&gt;0)</f>
        <v/>
      </c>
      <c r="K119" s="38">
        <f t="shared" si="8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6"/>
        <v/>
      </c>
      <c r="I120" s="47" t="str">
        <f t="shared" si="7"/>
        <v/>
      </c>
      <c r="J120" s="37" t="str">
        <f>IF(A120="","",COUNTIF('Consolidated Income Statement_Y'!$C$7:$V$7,D120)&gt;0)</f>
        <v/>
      </c>
      <c r="K120" s="38">
        <f t="shared" si="8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6"/>
        <v/>
      </c>
      <c r="I121" s="47" t="str">
        <f t="shared" si="7"/>
        <v/>
      </c>
      <c r="J121" s="37" t="str">
        <f>IF(A121="","",COUNTIF('Consolidated Income Statement_Y'!$C$7:$V$7,D121)&gt;0)</f>
        <v/>
      </c>
      <c r="K121" s="38">
        <f t="shared" si="8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6"/>
        <v/>
      </c>
      <c r="I122" s="47" t="str">
        <f t="shared" si="7"/>
        <v/>
      </c>
      <c r="J122" s="37" t="str">
        <f>IF(A122="","",COUNTIF('Consolidated Income Statement_Y'!$C$7:$V$7,D122)&gt;0)</f>
        <v/>
      </c>
      <c r="K122" s="38">
        <f t="shared" si="8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6"/>
        <v/>
      </c>
      <c r="I123" s="47" t="str">
        <f t="shared" si="7"/>
        <v/>
      </c>
      <c r="J123" s="37" t="str">
        <f>IF(A123="","",COUNTIF('Consolidated Income Statement_Y'!$C$7:$V$7,D123)&gt;0)</f>
        <v/>
      </c>
      <c r="K123" s="38">
        <f t="shared" si="8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6"/>
        <v/>
      </c>
      <c r="I124" s="47" t="str">
        <f t="shared" si="7"/>
        <v/>
      </c>
      <c r="J124" s="37" t="str">
        <f>IF(A124="","",COUNTIF('Consolidated Income Statement_Y'!$C$7:$V$7,D124)&gt;0)</f>
        <v/>
      </c>
      <c r="K124" s="38">
        <f t="shared" si="8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6"/>
        <v/>
      </c>
      <c r="I125" s="47" t="str">
        <f t="shared" si="7"/>
        <v/>
      </c>
      <c r="J125" s="37" t="str">
        <f>IF(A125="","",COUNTIF('Consolidated Income Statement_Y'!$C$7:$V$7,D125)&gt;0)</f>
        <v/>
      </c>
      <c r="K125" s="38">
        <f t="shared" si="8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6"/>
        <v/>
      </c>
      <c r="I126" s="47" t="str">
        <f t="shared" si="7"/>
        <v/>
      </c>
      <c r="J126" s="37" t="str">
        <f>IF(A126="","",COUNTIF('Consolidated Income Statement_Y'!$C$7:$V$7,D126)&gt;0)</f>
        <v/>
      </c>
      <c r="K126" s="38">
        <f t="shared" si="8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6"/>
        <v/>
      </c>
      <c r="I127" s="47" t="str">
        <f t="shared" si="7"/>
        <v/>
      </c>
      <c r="J127" s="37" t="str">
        <f>IF(A127="","",COUNTIF('Consolidated Income Statement_Y'!$C$7:$V$7,D127)&gt;0)</f>
        <v/>
      </c>
      <c r="K127" s="38">
        <f t="shared" si="8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6"/>
        <v/>
      </c>
      <c r="I128" s="47" t="str">
        <f t="shared" si="7"/>
        <v/>
      </c>
      <c r="J128" s="37" t="str">
        <f>IF(A128="","",COUNTIF('Consolidated Income Statement_Y'!$C$7:$V$7,D128)&gt;0)</f>
        <v/>
      </c>
      <c r="K128" s="38">
        <f t="shared" si="8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6"/>
        <v/>
      </c>
      <c r="I129" s="47" t="str">
        <f t="shared" si="7"/>
        <v/>
      </c>
      <c r="J129" s="37" t="str">
        <f>IF(A129="","",COUNTIF('Consolidated Income Statement_Y'!$C$7:$V$7,D129)&gt;0)</f>
        <v/>
      </c>
      <c r="K129" s="38">
        <f t="shared" si="8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6"/>
        <v/>
      </c>
      <c r="I130" s="47" t="str">
        <f t="shared" si="7"/>
        <v/>
      </c>
      <c r="J130" s="37" t="str">
        <f>IF(A130="","",COUNTIF('Consolidated Income Statement_Y'!$C$7:$V$7,D130)&gt;0)</f>
        <v/>
      </c>
      <c r="K130" s="38">
        <f t="shared" si="8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si="6"/>
        <v/>
      </c>
      <c r="I131" s="47" t="str">
        <f t="shared" si="7"/>
        <v/>
      </c>
      <c r="J131" s="37" t="str">
        <f>IF(A131="","",COUNTIF('Consolidated Income Statement_Y'!$C$7:$V$7,D131)&gt;0)</f>
        <v/>
      </c>
      <c r="K131" s="38">
        <f t="shared" si="8"/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ref="H182:H245" si="9">IF(E182="","",EOMONTH(E182,0))</f>
        <v/>
      </c>
      <c r="I182" s="47" t="str">
        <f t="shared" ref="I182:I245" si="10">IF(H182="","","Q"&amp;ROUNDUP(MONTH(H182)/3,0))</f>
        <v/>
      </c>
      <c r="J182" s="37" t="str">
        <f>IF(A182="","",COUNTIF('Consolidated Income Statement_Y'!$C$7:$V$7,D182)&gt;0)</f>
        <v/>
      </c>
      <c r="K182" s="38">
        <f t="shared" ref="K182:K245" si="11">F182-G182</f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9"/>
        <v/>
      </c>
      <c r="I183" s="47" t="str">
        <f t="shared" si="10"/>
        <v/>
      </c>
      <c r="J183" s="37" t="str">
        <f>IF(A183="","",COUNTIF('Consolidated Income Statement_Y'!$C$7:$V$7,D183)&gt;0)</f>
        <v/>
      </c>
      <c r="K183" s="38">
        <f t="shared" si="11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9"/>
        <v/>
      </c>
      <c r="I184" s="47" t="str">
        <f t="shared" si="10"/>
        <v/>
      </c>
      <c r="J184" s="37" t="str">
        <f>IF(A184="","",COUNTIF('Consolidated Income Statement_Y'!$C$7:$V$7,D184)&gt;0)</f>
        <v/>
      </c>
      <c r="K184" s="38">
        <f t="shared" si="11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9"/>
        <v/>
      </c>
      <c r="I185" s="47" t="str">
        <f t="shared" si="10"/>
        <v/>
      </c>
      <c r="J185" s="37" t="str">
        <f>IF(A185="","",COUNTIF('Consolidated Income Statement_Y'!$C$7:$V$7,D185)&gt;0)</f>
        <v/>
      </c>
      <c r="K185" s="38">
        <f t="shared" si="11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9"/>
        <v/>
      </c>
      <c r="I186" s="47" t="str">
        <f t="shared" si="10"/>
        <v/>
      </c>
      <c r="J186" s="37" t="str">
        <f>IF(A186="","",COUNTIF('Consolidated Income Statement_Y'!$C$7:$V$7,D186)&gt;0)</f>
        <v/>
      </c>
      <c r="K186" s="38">
        <f t="shared" si="11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9"/>
        <v/>
      </c>
      <c r="I187" s="47" t="str">
        <f t="shared" si="10"/>
        <v/>
      </c>
      <c r="J187" s="37" t="str">
        <f>IF(A187="","",COUNTIF('Consolidated Income Statement_Y'!$C$7:$V$7,D187)&gt;0)</f>
        <v/>
      </c>
      <c r="K187" s="38">
        <f t="shared" si="11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9"/>
        <v/>
      </c>
      <c r="I188" s="47" t="str">
        <f t="shared" si="10"/>
        <v/>
      </c>
      <c r="J188" s="37" t="str">
        <f>IF(A188="","",COUNTIF('Consolidated Income Statement_Y'!$C$7:$V$7,D188)&gt;0)</f>
        <v/>
      </c>
      <c r="K188" s="38">
        <f t="shared" si="11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9"/>
        <v/>
      </c>
      <c r="I189" s="47" t="str">
        <f t="shared" si="10"/>
        <v/>
      </c>
      <c r="J189" s="37" t="str">
        <f>IF(A189="","",COUNTIF('Consolidated Income Statement_Y'!$C$7:$V$7,D189)&gt;0)</f>
        <v/>
      </c>
      <c r="K189" s="38">
        <f t="shared" si="11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9"/>
        <v/>
      </c>
      <c r="I190" s="47" t="str">
        <f t="shared" si="10"/>
        <v/>
      </c>
      <c r="J190" s="37" t="str">
        <f>IF(A190="","",COUNTIF('Consolidated Income Statement_Y'!$C$7:$V$7,D190)&gt;0)</f>
        <v/>
      </c>
      <c r="K190" s="38">
        <f t="shared" si="11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9"/>
        <v/>
      </c>
      <c r="I191" s="47" t="str">
        <f t="shared" si="10"/>
        <v/>
      </c>
      <c r="J191" s="37" t="str">
        <f>IF(A191="","",COUNTIF('Consolidated Income Statement_Y'!$C$7:$V$7,D191)&gt;0)</f>
        <v/>
      </c>
      <c r="K191" s="38">
        <f t="shared" si="11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9"/>
        <v/>
      </c>
      <c r="I192" s="47" t="str">
        <f t="shared" si="10"/>
        <v/>
      </c>
      <c r="J192" s="37" t="str">
        <f>IF(A192="","",COUNTIF('Consolidated Income Statement_Y'!$C$7:$V$7,D192)&gt;0)</f>
        <v/>
      </c>
      <c r="K192" s="38">
        <f t="shared" si="11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9"/>
        <v/>
      </c>
      <c r="I193" s="47" t="str">
        <f t="shared" si="10"/>
        <v/>
      </c>
      <c r="J193" s="37" t="str">
        <f>IF(A193="","",COUNTIF('Consolidated Income Statement_Y'!$C$7:$V$7,D193)&gt;0)</f>
        <v/>
      </c>
      <c r="K193" s="38">
        <f t="shared" si="11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9"/>
        <v/>
      </c>
      <c r="I194" s="47" t="str">
        <f t="shared" si="10"/>
        <v/>
      </c>
      <c r="J194" s="37" t="str">
        <f>IF(A194="","",COUNTIF('Consolidated Income Statement_Y'!$C$7:$V$7,D194)&gt;0)</f>
        <v/>
      </c>
      <c r="K194" s="38">
        <f t="shared" si="11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si="9"/>
        <v/>
      </c>
      <c r="I195" s="47" t="str">
        <f t="shared" si="10"/>
        <v/>
      </c>
      <c r="J195" s="37" t="str">
        <f>IF(A195="","",COUNTIF('Consolidated Income Statement_Y'!$C$7:$V$7,D195)&gt;0)</f>
        <v/>
      </c>
      <c r="K195" s="38">
        <f t="shared" si="11"/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ref="H246:H309" si="12">IF(E246="","",EOMONTH(E246,0))</f>
        <v/>
      </c>
      <c r="I246" s="47" t="str">
        <f t="shared" ref="I246:I309" si="13">IF(H246="","","Q"&amp;ROUNDUP(MONTH(H246)/3,0))</f>
        <v/>
      </c>
      <c r="J246" s="37" t="str">
        <f>IF(A246="","",COUNTIF('Consolidated Income Statement_Y'!$C$7:$V$7,D246)&gt;0)</f>
        <v/>
      </c>
      <c r="K246" s="38">
        <f t="shared" ref="K246:K309" si="14">F246-G246</f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12"/>
        <v/>
      </c>
      <c r="I247" s="47" t="str">
        <f t="shared" si="13"/>
        <v/>
      </c>
      <c r="J247" s="37" t="str">
        <f>IF(A247="","",COUNTIF('Consolidated Income Statement_Y'!$C$7:$V$7,D247)&gt;0)</f>
        <v/>
      </c>
      <c r="K247" s="38">
        <f t="shared" si="14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12"/>
        <v/>
      </c>
      <c r="I248" s="47" t="str">
        <f t="shared" si="13"/>
        <v/>
      </c>
      <c r="J248" s="37" t="str">
        <f>IF(A248="","",COUNTIF('Consolidated Income Statement_Y'!$C$7:$V$7,D248)&gt;0)</f>
        <v/>
      </c>
      <c r="K248" s="38">
        <f t="shared" si="14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12"/>
        <v/>
      </c>
      <c r="I249" s="47" t="str">
        <f t="shared" si="13"/>
        <v/>
      </c>
      <c r="J249" s="37" t="str">
        <f>IF(A249="","",COUNTIF('Consolidated Income Statement_Y'!$C$7:$V$7,D249)&gt;0)</f>
        <v/>
      </c>
      <c r="K249" s="38">
        <f t="shared" si="14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12"/>
        <v/>
      </c>
      <c r="I250" s="47" t="str">
        <f t="shared" si="13"/>
        <v/>
      </c>
      <c r="J250" s="37" t="str">
        <f>IF(A250="","",COUNTIF('Consolidated Income Statement_Y'!$C$7:$V$7,D250)&gt;0)</f>
        <v/>
      </c>
      <c r="K250" s="38">
        <f t="shared" si="14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12"/>
        <v/>
      </c>
      <c r="I251" s="47" t="str">
        <f t="shared" si="13"/>
        <v/>
      </c>
      <c r="J251" s="37" t="str">
        <f>IF(A251="","",COUNTIF('Consolidated Income Statement_Y'!$C$7:$V$7,D251)&gt;0)</f>
        <v/>
      </c>
      <c r="K251" s="38">
        <f t="shared" si="14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12"/>
        <v/>
      </c>
      <c r="I252" s="47" t="str">
        <f t="shared" si="13"/>
        <v/>
      </c>
      <c r="J252" s="37" t="str">
        <f>IF(A252="","",COUNTIF('Consolidated Income Statement_Y'!$C$7:$V$7,D252)&gt;0)</f>
        <v/>
      </c>
      <c r="K252" s="38">
        <f t="shared" si="14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12"/>
        <v/>
      </c>
      <c r="I253" s="47" t="str">
        <f t="shared" si="13"/>
        <v/>
      </c>
      <c r="J253" s="37" t="str">
        <f>IF(A253="","",COUNTIF('Consolidated Income Statement_Y'!$C$7:$V$7,D253)&gt;0)</f>
        <v/>
      </c>
      <c r="K253" s="38">
        <f t="shared" si="14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12"/>
        <v/>
      </c>
      <c r="I254" s="47" t="str">
        <f t="shared" si="13"/>
        <v/>
      </c>
      <c r="J254" s="37" t="str">
        <f>IF(A254="","",COUNTIF('Consolidated Income Statement_Y'!$C$7:$V$7,D254)&gt;0)</f>
        <v/>
      </c>
      <c r="K254" s="38">
        <f t="shared" si="14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12"/>
        <v/>
      </c>
      <c r="I255" s="47" t="str">
        <f t="shared" si="13"/>
        <v/>
      </c>
      <c r="J255" s="37" t="str">
        <f>IF(A255="","",COUNTIF('Consolidated Income Statement_Y'!$C$7:$V$7,D255)&gt;0)</f>
        <v/>
      </c>
      <c r="K255" s="38">
        <f t="shared" si="14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12"/>
        <v/>
      </c>
      <c r="I256" s="47" t="str">
        <f t="shared" si="13"/>
        <v/>
      </c>
      <c r="J256" s="37" t="str">
        <f>IF(A256="","",COUNTIF('Consolidated Income Statement_Y'!$C$7:$V$7,D256)&gt;0)</f>
        <v/>
      </c>
      <c r="K256" s="38">
        <f t="shared" si="14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12"/>
        <v/>
      </c>
      <c r="I257" s="47" t="str">
        <f t="shared" si="13"/>
        <v/>
      </c>
      <c r="J257" s="37" t="str">
        <f>IF(A257="","",COUNTIF('Consolidated Income Statement_Y'!$C$7:$V$7,D257)&gt;0)</f>
        <v/>
      </c>
      <c r="K257" s="38">
        <f t="shared" si="14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12"/>
        <v/>
      </c>
      <c r="I258" s="47" t="str">
        <f t="shared" si="13"/>
        <v/>
      </c>
      <c r="J258" s="37" t="str">
        <f>IF(A258="","",COUNTIF('Consolidated Income Statement_Y'!$C$7:$V$7,D258)&gt;0)</f>
        <v/>
      </c>
      <c r="K258" s="38">
        <f t="shared" si="14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si="12"/>
        <v/>
      </c>
      <c r="I259" s="47" t="str">
        <f t="shared" si="13"/>
        <v/>
      </c>
      <c r="J259" s="37" t="str">
        <f>IF(A259="","",COUNTIF('Consolidated Income Statement_Y'!$C$7:$V$7,D259)&gt;0)</f>
        <v/>
      </c>
      <c r="K259" s="38">
        <f t="shared" si="14"/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ref="H310:H373" si="15">IF(E310="","",EOMONTH(E310,0))</f>
        <v/>
      </c>
      <c r="I310" s="47" t="str">
        <f t="shared" ref="I310:I373" si="16">IF(H310="","","Q"&amp;ROUNDUP(MONTH(H310)/3,0))</f>
        <v/>
      </c>
      <c r="J310" s="37" t="str">
        <f>IF(A310="","",COUNTIF('Consolidated Income Statement_Y'!$C$7:$V$7,D310)&gt;0)</f>
        <v/>
      </c>
      <c r="K310" s="38">
        <f t="shared" ref="K310:K373" si="17">F310-G310</f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5"/>
        <v/>
      </c>
      <c r="I311" s="47" t="str">
        <f t="shared" si="16"/>
        <v/>
      </c>
      <c r="J311" s="37" t="str">
        <f>IF(A311="","",COUNTIF('Consolidated Income Statement_Y'!$C$7:$V$7,D311)&gt;0)</f>
        <v/>
      </c>
      <c r="K311" s="38">
        <f t="shared" si="17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5"/>
        <v/>
      </c>
      <c r="I312" s="47" t="str">
        <f t="shared" si="16"/>
        <v/>
      </c>
      <c r="J312" s="37" t="str">
        <f>IF(A312="","",COUNTIF('Consolidated Income Statement_Y'!$C$7:$V$7,D312)&gt;0)</f>
        <v/>
      </c>
      <c r="K312" s="38">
        <f t="shared" si="17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5"/>
        <v/>
      </c>
      <c r="I313" s="47" t="str">
        <f t="shared" si="16"/>
        <v/>
      </c>
      <c r="J313" s="37" t="str">
        <f>IF(A313="","",COUNTIF('Consolidated Income Statement_Y'!$C$7:$V$7,D313)&gt;0)</f>
        <v/>
      </c>
      <c r="K313" s="38">
        <f t="shared" si="17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5"/>
        <v/>
      </c>
      <c r="I314" s="47" t="str">
        <f t="shared" si="16"/>
        <v/>
      </c>
      <c r="J314" s="37" t="str">
        <f>IF(A314="","",COUNTIF('Consolidated Income Statement_Y'!$C$7:$V$7,D314)&gt;0)</f>
        <v/>
      </c>
      <c r="K314" s="38">
        <f t="shared" si="17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5"/>
        <v/>
      </c>
      <c r="I315" s="47" t="str">
        <f t="shared" si="16"/>
        <v/>
      </c>
      <c r="J315" s="37" t="str">
        <f>IF(A315="","",COUNTIF('Consolidated Income Statement_Y'!$C$7:$V$7,D315)&gt;0)</f>
        <v/>
      </c>
      <c r="K315" s="38">
        <f t="shared" si="17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5"/>
        <v/>
      </c>
      <c r="I316" s="47" t="str">
        <f t="shared" si="16"/>
        <v/>
      </c>
      <c r="J316" s="37" t="str">
        <f>IF(A316="","",COUNTIF('Consolidated Income Statement_Y'!$C$7:$V$7,D316)&gt;0)</f>
        <v/>
      </c>
      <c r="K316" s="38">
        <f t="shared" si="17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5"/>
        <v/>
      </c>
      <c r="I317" s="47" t="str">
        <f t="shared" si="16"/>
        <v/>
      </c>
      <c r="J317" s="37" t="str">
        <f>IF(A317="","",COUNTIF('Consolidated Income Statement_Y'!$C$7:$V$7,D317)&gt;0)</f>
        <v/>
      </c>
      <c r="K317" s="38">
        <f t="shared" si="17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5"/>
        <v/>
      </c>
      <c r="I318" s="47" t="str">
        <f t="shared" si="16"/>
        <v/>
      </c>
      <c r="J318" s="37" t="str">
        <f>IF(A318="","",COUNTIF('Consolidated Income Statement_Y'!$C$7:$V$7,D318)&gt;0)</f>
        <v/>
      </c>
      <c r="K318" s="38">
        <f t="shared" si="17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5"/>
        <v/>
      </c>
      <c r="I319" s="47" t="str">
        <f t="shared" si="16"/>
        <v/>
      </c>
      <c r="J319" s="37" t="str">
        <f>IF(A319="","",COUNTIF('Consolidated Income Statement_Y'!$C$7:$V$7,D319)&gt;0)</f>
        <v/>
      </c>
      <c r="K319" s="38">
        <f t="shared" si="17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5"/>
        <v/>
      </c>
      <c r="I320" s="47" t="str">
        <f t="shared" si="16"/>
        <v/>
      </c>
      <c r="J320" s="37" t="str">
        <f>IF(A320="","",COUNTIF('Consolidated Income Statement_Y'!$C$7:$V$7,D320)&gt;0)</f>
        <v/>
      </c>
      <c r="K320" s="38">
        <f t="shared" si="17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5"/>
        <v/>
      </c>
      <c r="I321" s="47" t="str">
        <f t="shared" si="16"/>
        <v/>
      </c>
      <c r="J321" s="37" t="str">
        <f>IF(A321="","",COUNTIF('Consolidated Income Statement_Y'!$C$7:$V$7,D321)&gt;0)</f>
        <v/>
      </c>
      <c r="K321" s="38">
        <f t="shared" si="17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5"/>
        <v/>
      </c>
      <c r="I322" s="47" t="str">
        <f t="shared" si="16"/>
        <v/>
      </c>
      <c r="J322" s="37" t="str">
        <f>IF(A322="","",COUNTIF('Consolidated Income Statement_Y'!$C$7:$V$7,D322)&gt;0)</f>
        <v/>
      </c>
      <c r="K322" s="38">
        <f t="shared" si="17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si="15"/>
        <v/>
      </c>
      <c r="I323" s="47" t="str">
        <f t="shared" si="16"/>
        <v/>
      </c>
      <c r="J323" s="37" t="str">
        <f>IF(A323="","",COUNTIF('Consolidated Income Statement_Y'!$C$7:$V$7,D323)&gt;0)</f>
        <v/>
      </c>
      <c r="K323" s="38">
        <f t="shared" si="17"/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ref="H374:H437" si="18">IF(E374="","",EOMONTH(E374,0))</f>
        <v/>
      </c>
      <c r="I374" s="47" t="str">
        <f t="shared" ref="I374:I437" si="19">IF(H374="","","Q"&amp;ROUNDUP(MONTH(H374)/3,0))</f>
        <v/>
      </c>
      <c r="J374" s="37" t="str">
        <f>IF(A374="","",COUNTIF('Consolidated Income Statement_Y'!$C$7:$V$7,D374)&gt;0)</f>
        <v/>
      </c>
      <c r="K374" s="38">
        <f t="shared" ref="K374:K437" si="20">F374-G374</f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8"/>
        <v/>
      </c>
      <c r="I375" s="47" t="str">
        <f t="shared" si="19"/>
        <v/>
      </c>
      <c r="J375" s="37" t="str">
        <f>IF(A375="","",COUNTIF('Consolidated Income Statement_Y'!$C$7:$V$7,D375)&gt;0)</f>
        <v/>
      </c>
      <c r="K375" s="38">
        <f t="shared" si="20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8"/>
        <v/>
      </c>
      <c r="I376" s="47" t="str">
        <f t="shared" si="19"/>
        <v/>
      </c>
      <c r="J376" s="37" t="str">
        <f>IF(A376="","",COUNTIF('Consolidated Income Statement_Y'!$C$7:$V$7,D376)&gt;0)</f>
        <v/>
      </c>
      <c r="K376" s="38">
        <f t="shared" si="20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8"/>
        <v/>
      </c>
      <c r="I377" s="47" t="str">
        <f t="shared" si="19"/>
        <v/>
      </c>
      <c r="J377" s="37" t="str">
        <f>IF(A377="","",COUNTIF('Consolidated Income Statement_Y'!$C$7:$V$7,D377)&gt;0)</f>
        <v/>
      </c>
      <c r="K377" s="38">
        <f t="shared" si="20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8"/>
        <v/>
      </c>
      <c r="I378" s="47" t="str">
        <f t="shared" si="19"/>
        <v/>
      </c>
      <c r="J378" s="37" t="str">
        <f>IF(A378="","",COUNTIF('Consolidated Income Statement_Y'!$C$7:$V$7,D378)&gt;0)</f>
        <v/>
      </c>
      <c r="K378" s="38">
        <f t="shared" si="20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8"/>
        <v/>
      </c>
      <c r="I379" s="47" t="str">
        <f t="shared" si="19"/>
        <v/>
      </c>
      <c r="J379" s="37" t="str">
        <f>IF(A379="","",COUNTIF('Consolidated Income Statement_Y'!$C$7:$V$7,D379)&gt;0)</f>
        <v/>
      </c>
      <c r="K379" s="38">
        <f t="shared" si="20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8"/>
        <v/>
      </c>
      <c r="I380" s="47" t="str">
        <f t="shared" si="19"/>
        <v/>
      </c>
      <c r="J380" s="37" t="str">
        <f>IF(A380="","",COUNTIF('Consolidated Income Statement_Y'!$C$7:$V$7,D380)&gt;0)</f>
        <v/>
      </c>
      <c r="K380" s="38">
        <f t="shared" si="20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8"/>
        <v/>
      </c>
      <c r="I381" s="47" t="str">
        <f t="shared" si="19"/>
        <v/>
      </c>
      <c r="J381" s="37" t="str">
        <f>IF(A381="","",COUNTIF('Consolidated Income Statement_Y'!$C$7:$V$7,D381)&gt;0)</f>
        <v/>
      </c>
      <c r="K381" s="38">
        <f t="shared" si="20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8"/>
        <v/>
      </c>
      <c r="I382" s="47" t="str">
        <f t="shared" si="19"/>
        <v/>
      </c>
      <c r="J382" s="37" t="str">
        <f>IF(A382="","",COUNTIF('Consolidated Income Statement_Y'!$C$7:$V$7,D382)&gt;0)</f>
        <v/>
      </c>
      <c r="K382" s="38">
        <f t="shared" si="20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8"/>
        <v/>
      </c>
      <c r="I383" s="47" t="str">
        <f t="shared" si="19"/>
        <v/>
      </c>
      <c r="J383" s="37" t="str">
        <f>IF(A383="","",COUNTIF('Consolidated Income Statement_Y'!$C$7:$V$7,D383)&gt;0)</f>
        <v/>
      </c>
      <c r="K383" s="38">
        <f t="shared" si="20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8"/>
        <v/>
      </c>
      <c r="I384" s="47" t="str">
        <f t="shared" si="19"/>
        <v/>
      </c>
      <c r="J384" s="37" t="str">
        <f>IF(A384="","",COUNTIF('Consolidated Income Statement_Y'!$C$7:$V$7,D384)&gt;0)</f>
        <v/>
      </c>
      <c r="K384" s="38">
        <f t="shared" si="20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8"/>
        <v/>
      </c>
      <c r="I385" s="47" t="str">
        <f t="shared" si="19"/>
        <v/>
      </c>
      <c r="J385" s="37" t="str">
        <f>IF(A385="","",COUNTIF('Consolidated Income Statement_Y'!$C$7:$V$7,D385)&gt;0)</f>
        <v/>
      </c>
      <c r="K385" s="38">
        <f t="shared" si="20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8"/>
        <v/>
      </c>
      <c r="I386" s="47" t="str">
        <f t="shared" si="19"/>
        <v/>
      </c>
      <c r="J386" s="37" t="str">
        <f>IF(A386="","",COUNTIF('Consolidated Income Statement_Y'!$C$7:$V$7,D386)&gt;0)</f>
        <v/>
      </c>
      <c r="K386" s="38">
        <f t="shared" si="20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si="18"/>
        <v/>
      </c>
      <c r="I387" s="47" t="str">
        <f t="shared" si="19"/>
        <v/>
      </c>
      <c r="J387" s="37" t="str">
        <f>IF(A387="","",COUNTIF('Consolidated Income Statement_Y'!$C$7:$V$7,D387)&gt;0)</f>
        <v/>
      </c>
      <c r="K387" s="38">
        <f t="shared" si="20"/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ref="H438:H501" si="21">IF(E438="","",EOMONTH(E438,0))</f>
        <v/>
      </c>
      <c r="I438" s="47" t="str">
        <f t="shared" ref="I438:I501" si="22">IF(H438="","","Q"&amp;ROUNDUP(MONTH(H438)/3,0))</f>
        <v/>
      </c>
      <c r="J438" s="37" t="str">
        <f>IF(A438="","",COUNTIF('Consolidated Income Statement_Y'!$C$7:$V$7,D438)&gt;0)</f>
        <v/>
      </c>
      <c r="K438" s="38">
        <f t="shared" ref="K438:K501" si="23">F438-G438</f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21"/>
        <v/>
      </c>
      <c r="I439" s="47" t="str">
        <f t="shared" si="22"/>
        <v/>
      </c>
      <c r="J439" s="37" t="str">
        <f>IF(A439="","",COUNTIF('Consolidated Income Statement_Y'!$C$7:$V$7,D439)&gt;0)</f>
        <v/>
      </c>
      <c r="K439" s="38">
        <f t="shared" si="23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21"/>
        <v/>
      </c>
      <c r="I440" s="47" t="str">
        <f t="shared" si="22"/>
        <v/>
      </c>
      <c r="J440" s="37" t="str">
        <f>IF(A440="","",COUNTIF('Consolidated Income Statement_Y'!$C$7:$V$7,D440)&gt;0)</f>
        <v/>
      </c>
      <c r="K440" s="38">
        <f t="shared" si="23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21"/>
        <v/>
      </c>
      <c r="I441" s="47" t="str">
        <f t="shared" si="22"/>
        <v/>
      </c>
      <c r="J441" s="37" t="str">
        <f>IF(A441="","",COUNTIF('Consolidated Income Statement_Y'!$C$7:$V$7,D441)&gt;0)</f>
        <v/>
      </c>
      <c r="K441" s="38">
        <f t="shared" si="23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21"/>
        <v/>
      </c>
      <c r="I442" s="47" t="str">
        <f t="shared" si="22"/>
        <v/>
      </c>
      <c r="J442" s="37" t="str">
        <f>IF(A442="","",COUNTIF('Consolidated Income Statement_Y'!$C$7:$V$7,D442)&gt;0)</f>
        <v/>
      </c>
      <c r="K442" s="38">
        <f t="shared" si="23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21"/>
        <v/>
      </c>
      <c r="I443" s="47" t="str">
        <f t="shared" si="22"/>
        <v/>
      </c>
      <c r="J443" s="37" t="str">
        <f>IF(A443="","",COUNTIF('Consolidated Income Statement_Y'!$C$7:$V$7,D443)&gt;0)</f>
        <v/>
      </c>
      <c r="K443" s="38">
        <f t="shared" si="23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21"/>
        <v/>
      </c>
      <c r="I444" s="47" t="str">
        <f t="shared" si="22"/>
        <v/>
      </c>
      <c r="J444" s="37" t="str">
        <f>IF(A444="","",COUNTIF('Consolidated Income Statement_Y'!$C$7:$V$7,D444)&gt;0)</f>
        <v/>
      </c>
      <c r="K444" s="38">
        <f t="shared" si="23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21"/>
        <v/>
      </c>
      <c r="I445" s="47" t="str">
        <f t="shared" si="22"/>
        <v/>
      </c>
      <c r="J445" s="37" t="str">
        <f>IF(A445="","",COUNTIF('Consolidated Income Statement_Y'!$C$7:$V$7,D445)&gt;0)</f>
        <v/>
      </c>
      <c r="K445" s="38">
        <f t="shared" si="23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21"/>
        <v/>
      </c>
      <c r="I446" s="47" t="str">
        <f t="shared" si="22"/>
        <v/>
      </c>
      <c r="J446" s="37" t="str">
        <f>IF(A446="","",COUNTIF('Consolidated Income Statement_Y'!$C$7:$V$7,D446)&gt;0)</f>
        <v/>
      </c>
      <c r="K446" s="38">
        <f t="shared" si="23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21"/>
        <v/>
      </c>
      <c r="I447" s="47" t="str">
        <f t="shared" si="22"/>
        <v/>
      </c>
      <c r="J447" s="37" t="str">
        <f>IF(A447="","",COUNTIF('Consolidated Income Statement_Y'!$C$7:$V$7,D447)&gt;0)</f>
        <v/>
      </c>
      <c r="K447" s="38">
        <f t="shared" si="23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21"/>
        <v/>
      </c>
      <c r="I448" s="47" t="str">
        <f t="shared" si="22"/>
        <v/>
      </c>
      <c r="J448" s="37" t="str">
        <f>IF(A448="","",COUNTIF('Consolidated Income Statement_Y'!$C$7:$V$7,D448)&gt;0)</f>
        <v/>
      </c>
      <c r="K448" s="38">
        <f t="shared" si="23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21"/>
        <v/>
      </c>
      <c r="I449" s="47" t="str">
        <f t="shared" si="22"/>
        <v/>
      </c>
      <c r="J449" s="37" t="str">
        <f>IF(A449="","",COUNTIF('Consolidated Income Statement_Y'!$C$7:$V$7,D449)&gt;0)</f>
        <v/>
      </c>
      <c r="K449" s="38">
        <f t="shared" si="23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21"/>
        <v/>
      </c>
      <c r="I450" s="47" t="str">
        <f t="shared" si="22"/>
        <v/>
      </c>
      <c r="J450" s="37" t="str">
        <f>IF(A450="","",COUNTIF('Consolidated Income Statement_Y'!$C$7:$V$7,D450)&gt;0)</f>
        <v/>
      </c>
      <c r="K450" s="38">
        <f t="shared" si="23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si="21"/>
        <v/>
      </c>
      <c r="I451" s="47" t="str">
        <f t="shared" si="22"/>
        <v/>
      </c>
      <c r="J451" s="37" t="str">
        <f>IF(A451="","",COUNTIF('Consolidated Income Statement_Y'!$C$7:$V$7,D451)&gt;0)</f>
        <v/>
      </c>
      <c r="K451" s="38">
        <f t="shared" si="23"/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ref="H502:H565" si="24">IF(E502="","",EOMONTH(E502,0))</f>
        <v/>
      </c>
      <c r="I502" s="47" t="str">
        <f t="shared" ref="I502:I565" si="25">IF(H502="","","Q"&amp;ROUNDUP(MONTH(H502)/3,0))</f>
        <v/>
      </c>
      <c r="J502" s="37" t="str">
        <f>IF(A502="","",COUNTIF('Consolidated Income Statement_Y'!$C$7:$V$7,D502)&gt;0)</f>
        <v/>
      </c>
      <c r="K502" s="38">
        <f t="shared" ref="K502:K565" si="26">F502-G502</f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4"/>
        <v/>
      </c>
      <c r="I503" s="47" t="str">
        <f t="shared" si="25"/>
        <v/>
      </c>
      <c r="J503" s="37" t="str">
        <f>IF(A503="","",COUNTIF('Consolidated Income Statement_Y'!$C$7:$V$7,D503)&gt;0)</f>
        <v/>
      </c>
      <c r="K503" s="38">
        <f t="shared" si="26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4"/>
        <v/>
      </c>
      <c r="I504" s="47" t="str">
        <f t="shared" si="25"/>
        <v/>
      </c>
      <c r="J504" s="37" t="str">
        <f>IF(A504="","",COUNTIF('Consolidated Income Statement_Y'!$C$7:$V$7,D504)&gt;0)</f>
        <v/>
      </c>
      <c r="K504" s="38">
        <f t="shared" si="26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4"/>
        <v/>
      </c>
      <c r="I505" s="47" t="str">
        <f t="shared" si="25"/>
        <v/>
      </c>
      <c r="J505" s="37" t="str">
        <f>IF(A505="","",COUNTIF('Consolidated Income Statement_Y'!$C$7:$V$7,D505)&gt;0)</f>
        <v/>
      </c>
      <c r="K505" s="38">
        <f t="shared" si="26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4"/>
        <v/>
      </c>
      <c r="I506" s="47" t="str">
        <f t="shared" si="25"/>
        <v/>
      </c>
      <c r="J506" s="37" t="str">
        <f>IF(A506="","",COUNTIF('Consolidated Income Statement_Y'!$C$7:$V$7,D506)&gt;0)</f>
        <v/>
      </c>
      <c r="K506" s="38">
        <f t="shared" si="26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4"/>
        <v/>
      </c>
      <c r="I507" s="47" t="str">
        <f t="shared" si="25"/>
        <v/>
      </c>
      <c r="J507" s="37" t="str">
        <f>IF(A507="","",COUNTIF('Consolidated Income Statement_Y'!$C$7:$V$7,D507)&gt;0)</f>
        <v/>
      </c>
      <c r="K507" s="38">
        <f t="shared" si="26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4"/>
        <v/>
      </c>
      <c r="I508" s="47" t="str">
        <f t="shared" si="25"/>
        <v/>
      </c>
      <c r="J508" s="37" t="str">
        <f>IF(A508="","",COUNTIF('Consolidated Income Statement_Y'!$C$7:$V$7,D508)&gt;0)</f>
        <v/>
      </c>
      <c r="K508" s="38">
        <f t="shared" si="26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4"/>
        <v/>
      </c>
      <c r="I509" s="47" t="str">
        <f t="shared" si="25"/>
        <v/>
      </c>
      <c r="J509" s="37" t="str">
        <f>IF(A509="","",COUNTIF('Consolidated Income Statement_Y'!$C$7:$V$7,D509)&gt;0)</f>
        <v/>
      </c>
      <c r="K509" s="38">
        <f t="shared" si="26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4"/>
        <v/>
      </c>
      <c r="I510" s="47" t="str">
        <f t="shared" si="25"/>
        <v/>
      </c>
      <c r="J510" s="37" t="str">
        <f>IF(A510="","",COUNTIF('Consolidated Income Statement_Y'!$C$7:$V$7,D510)&gt;0)</f>
        <v/>
      </c>
      <c r="K510" s="38">
        <f t="shared" si="26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4"/>
        <v/>
      </c>
      <c r="I511" s="47" t="str">
        <f t="shared" si="25"/>
        <v/>
      </c>
      <c r="J511" s="37" t="str">
        <f>IF(A511="","",COUNTIF('Consolidated Income Statement_Y'!$C$7:$V$7,D511)&gt;0)</f>
        <v/>
      </c>
      <c r="K511" s="38">
        <f t="shared" si="26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4"/>
        <v/>
      </c>
      <c r="I512" s="47" t="str">
        <f t="shared" si="25"/>
        <v/>
      </c>
      <c r="J512" s="37" t="str">
        <f>IF(A512="","",COUNTIF('Consolidated Income Statement_Y'!$C$7:$V$7,D512)&gt;0)</f>
        <v/>
      </c>
      <c r="K512" s="38">
        <f t="shared" si="26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4"/>
        <v/>
      </c>
      <c r="I513" s="47" t="str">
        <f t="shared" si="25"/>
        <v/>
      </c>
      <c r="J513" s="37" t="str">
        <f>IF(A513="","",COUNTIF('Consolidated Income Statement_Y'!$C$7:$V$7,D513)&gt;0)</f>
        <v/>
      </c>
      <c r="K513" s="38">
        <f t="shared" si="26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4"/>
        <v/>
      </c>
      <c r="I514" s="47" t="str">
        <f t="shared" si="25"/>
        <v/>
      </c>
      <c r="J514" s="37" t="str">
        <f>IF(A514="","",COUNTIF('Consolidated Income Statement_Y'!$C$7:$V$7,D514)&gt;0)</f>
        <v/>
      </c>
      <c r="K514" s="38">
        <f t="shared" si="26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si="24"/>
        <v/>
      </c>
      <c r="I515" s="47" t="str">
        <f t="shared" si="25"/>
        <v/>
      </c>
      <c r="J515" s="37" t="str">
        <f>IF(A515="","",COUNTIF('Consolidated Income Statement_Y'!$C$7:$V$7,D515)&gt;0)</f>
        <v/>
      </c>
      <c r="K515" s="38">
        <f t="shared" si="26"/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ref="H566:H629" si="27">IF(E566="","",EOMONTH(E566,0))</f>
        <v/>
      </c>
      <c r="I566" s="47" t="str">
        <f t="shared" ref="I566:I629" si="28">IF(H566="","","Q"&amp;ROUNDUP(MONTH(H566)/3,0))</f>
        <v/>
      </c>
      <c r="J566" s="37" t="str">
        <f>IF(A566="","",COUNTIF('Consolidated Income Statement_Y'!$C$7:$V$7,D566)&gt;0)</f>
        <v/>
      </c>
      <c r="K566" s="38">
        <f t="shared" ref="K566:K629" si="29">F566-G566</f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7"/>
        <v/>
      </c>
      <c r="I567" s="47" t="str">
        <f t="shared" si="28"/>
        <v/>
      </c>
      <c r="J567" s="37" t="str">
        <f>IF(A567="","",COUNTIF('Consolidated Income Statement_Y'!$C$7:$V$7,D567)&gt;0)</f>
        <v/>
      </c>
      <c r="K567" s="38">
        <f t="shared" si="29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7"/>
        <v/>
      </c>
      <c r="I568" s="47" t="str">
        <f t="shared" si="28"/>
        <v/>
      </c>
      <c r="J568" s="37" t="str">
        <f>IF(A568="","",COUNTIF('Consolidated Income Statement_Y'!$C$7:$V$7,D568)&gt;0)</f>
        <v/>
      </c>
      <c r="K568" s="38">
        <f t="shared" si="29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7"/>
        <v/>
      </c>
      <c r="I569" s="47" t="str">
        <f t="shared" si="28"/>
        <v/>
      </c>
      <c r="J569" s="37" t="str">
        <f>IF(A569="","",COUNTIF('Consolidated Income Statement_Y'!$C$7:$V$7,D569)&gt;0)</f>
        <v/>
      </c>
      <c r="K569" s="38">
        <f t="shared" si="29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7"/>
        <v/>
      </c>
      <c r="I570" s="47" t="str">
        <f t="shared" si="28"/>
        <v/>
      </c>
      <c r="J570" s="37" t="str">
        <f>IF(A570="","",COUNTIF('Consolidated Income Statement_Y'!$C$7:$V$7,D570)&gt;0)</f>
        <v/>
      </c>
      <c r="K570" s="38">
        <f t="shared" si="29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7"/>
        <v/>
      </c>
      <c r="I571" s="47" t="str">
        <f t="shared" si="28"/>
        <v/>
      </c>
      <c r="J571" s="37" t="str">
        <f>IF(A571="","",COUNTIF('Consolidated Income Statement_Y'!$C$7:$V$7,D571)&gt;0)</f>
        <v/>
      </c>
      <c r="K571" s="38">
        <f t="shared" si="29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7"/>
        <v/>
      </c>
      <c r="I572" s="47" t="str">
        <f t="shared" si="28"/>
        <v/>
      </c>
      <c r="J572" s="37" t="str">
        <f>IF(A572="","",COUNTIF('Consolidated Income Statement_Y'!$C$7:$V$7,D572)&gt;0)</f>
        <v/>
      </c>
      <c r="K572" s="38">
        <f t="shared" si="29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7"/>
        <v/>
      </c>
      <c r="I573" s="47" t="str">
        <f t="shared" si="28"/>
        <v/>
      </c>
      <c r="J573" s="37" t="str">
        <f>IF(A573="","",COUNTIF('Consolidated Income Statement_Y'!$C$7:$V$7,D573)&gt;0)</f>
        <v/>
      </c>
      <c r="K573" s="38">
        <f t="shared" si="29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7"/>
        <v/>
      </c>
      <c r="I574" s="47" t="str">
        <f t="shared" si="28"/>
        <v/>
      </c>
      <c r="J574" s="37" t="str">
        <f>IF(A574="","",COUNTIF('Consolidated Income Statement_Y'!$C$7:$V$7,D574)&gt;0)</f>
        <v/>
      </c>
      <c r="K574" s="38">
        <f t="shared" si="29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7"/>
        <v/>
      </c>
      <c r="I575" s="47" t="str">
        <f t="shared" si="28"/>
        <v/>
      </c>
      <c r="J575" s="37" t="str">
        <f>IF(A575="","",COUNTIF('Consolidated Income Statement_Y'!$C$7:$V$7,D575)&gt;0)</f>
        <v/>
      </c>
      <c r="K575" s="38">
        <f t="shared" si="29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7"/>
        <v/>
      </c>
      <c r="I576" s="47" t="str">
        <f t="shared" si="28"/>
        <v/>
      </c>
      <c r="J576" s="37" t="str">
        <f>IF(A576="","",COUNTIF('Consolidated Income Statement_Y'!$C$7:$V$7,D576)&gt;0)</f>
        <v/>
      </c>
      <c r="K576" s="38">
        <f t="shared" si="29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7"/>
        <v/>
      </c>
      <c r="I577" s="47" t="str">
        <f t="shared" si="28"/>
        <v/>
      </c>
      <c r="J577" s="37" t="str">
        <f>IF(A577="","",COUNTIF('Consolidated Income Statement_Y'!$C$7:$V$7,D577)&gt;0)</f>
        <v/>
      </c>
      <c r="K577" s="38">
        <f t="shared" si="29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7"/>
        <v/>
      </c>
      <c r="I578" s="47" t="str">
        <f t="shared" si="28"/>
        <v/>
      </c>
      <c r="J578" s="37" t="str">
        <f>IF(A578="","",COUNTIF('Consolidated Income Statement_Y'!$C$7:$V$7,D578)&gt;0)</f>
        <v/>
      </c>
      <c r="K578" s="38">
        <f t="shared" si="29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si="27"/>
        <v/>
      </c>
      <c r="I579" s="47" t="str">
        <f t="shared" si="28"/>
        <v/>
      </c>
      <c r="J579" s="37" t="str">
        <f>IF(A579="","",COUNTIF('Consolidated Income Statement_Y'!$C$7:$V$7,D579)&gt;0)</f>
        <v/>
      </c>
      <c r="K579" s="38">
        <f t="shared" si="29"/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ref="H630:H693" si="30">IF(E630="","",EOMONTH(E630,0))</f>
        <v/>
      </c>
      <c r="I630" s="47" t="str">
        <f t="shared" ref="I630:I693" si="31">IF(H630="","","Q"&amp;ROUNDUP(MONTH(H630)/3,0))</f>
        <v/>
      </c>
      <c r="J630" s="37" t="str">
        <f>IF(A630="","",COUNTIF('Consolidated Income Statement_Y'!$C$7:$V$7,D630)&gt;0)</f>
        <v/>
      </c>
      <c r="K630" s="38">
        <f t="shared" ref="K630:K693" si="32">F630-G630</f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30"/>
        <v/>
      </c>
      <c r="I631" s="47" t="str">
        <f t="shared" si="31"/>
        <v/>
      </c>
      <c r="J631" s="37" t="str">
        <f>IF(A631="","",COUNTIF('Consolidated Income Statement_Y'!$C$7:$V$7,D631)&gt;0)</f>
        <v/>
      </c>
      <c r="K631" s="38">
        <f t="shared" si="32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30"/>
        <v/>
      </c>
      <c r="I632" s="47" t="str">
        <f t="shared" si="31"/>
        <v/>
      </c>
      <c r="J632" s="37" t="str">
        <f>IF(A632="","",COUNTIF('Consolidated Income Statement_Y'!$C$7:$V$7,D632)&gt;0)</f>
        <v/>
      </c>
      <c r="K632" s="38">
        <f t="shared" si="32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30"/>
        <v/>
      </c>
      <c r="I633" s="47" t="str">
        <f t="shared" si="31"/>
        <v/>
      </c>
      <c r="J633" s="37" t="str">
        <f>IF(A633="","",COUNTIF('Consolidated Income Statement_Y'!$C$7:$V$7,D633)&gt;0)</f>
        <v/>
      </c>
      <c r="K633" s="38">
        <f t="shared" si="32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30"/>
        <v/>
      </c>
      <c r="I634" s="47" t="str">
        <f t="shared" si="31"/>
        <v/>
      </c>
      <c r="J634" s="37" t="str">
        <f>IF(A634="","",COUNTIF('Consolidated Income Statement_Y'!$C$7:$V$7,D634)&gt;0)</f>
        <v/>
      </c>
      <c r="K634" s="38">
        <f t="shared" si="32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30"/>
        <v/>
      </c>
      <c r="I635" s="47" t="str">
        <f t="shared" si="31"/>
        <v/>
      </c>
      <c r="J635" s="37" t="str">
        <f>IF(A635="","",COUNTIF('Consolidated Income Statement_Y'!$C$7:$V$7,D635)&gt;0)</f>
        <v/>
      </c>
      <c r="K635" s="38">
        <f t="shared" si="32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30"/>
        <v/>
      </c>
      <c r="I636" s="47" t="str">
        <f t="shared" si="31"/>
        <v/>
      </c>
      <c r="J636" s="37" t="str">
        <f>IF(A636="","",COUNTIF('Consolidated Income Statement_Y'!$C$7:$V$7,D636)&gt;0)</f>
        <v/>
      </c>
      <c r="K636" s="38">
        <f t="shared" si="32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30"/>
        <v/>
      </c>
      <c r="I637" s="47" t="str">
        <f t="shared" si="31"/>
        <v/>
      </c>
      <c r="J637" s="37" t="str">
        <f>IF(A637="","",COUNTIF('Consolidated Income Statement_Y'!$C$7:$V$7,D637)&gt;0)</f>
        <v/>
      </c>
      <c r="K637" s="38">
        <f t="shared" si="32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30"/>
        <v/>
      </c>
      <c r="I638" s="47" t="str">
        <f t="shared" si="31"/>
        <v/>
      </c>
      <c r="J638" s="37" t="str">
        <f>IF(A638="","",COUNTIF('Consolidated Income Statement_Y'!$C$7:$V$7,D638)&gt;0)</f>
        <v/>
      </c>
      <c r="K638" s="38">
        <f t="shared" si="32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30"/>
        <v/>
      </c>
      <c r="I639" s="47" t="str">
        <f t="shared" si="31"/>
        <v/>
      </c>
      <c r="J639" s="37" t="str">
        <f>IF(A639="","",COUNTIF('Consolidated Income Statement_Y'!$C$7:$V$7,D639)&gt;0)</f>
        <v/>
      </c>
      <c r="K639" s="38">
        <f t="shared" si="32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30"/>
        <v/>
      </c>
      <c r="I640" s="47" t="str">
        <f t="shared" si="31"/>
        <v/>
      </c>
      <c r="J640" s="37" t="str">
        <f>IF(A640="","",COUNTIF('Consolidated Income Statement_Y'!$C$7:$V$7,D640)&gt;0)</f>
        <v/>
      </c>
      <c r="K640" s="38">
        <f t="shared" si="32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30"/>
        <v/>
      </c>
      <c r="I641" s="47" t="str">
        <f t="shared" si="31"/>
        <v/>
      </c>
      <c r="J641" s="37" t="str">
        <f>IF(A641="","",COUNTIF('Consolidated Income Statement_Y'!$C$7:$V$7,D641)&gt;0)</f>
        <v/>
      </c>
      <c r="K641" s="38">
        <f t="shared" si="32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30"/>
        <v/>
      </c>
      <c r="I642" s="47" t="str">
        <f t="shared" si="31"/>
        <v/>
      </c>
      <c r="J642" s="37" t="str">
        <f>IF(A642="","",COUNTIF('Consolidated Income Statement_Y'!$C$7:$V$7,D642)&gt;0)</f>
        <v/>
      </c>
      <c r="K642" s="38">
        <f t="shared" si="32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si="30"/>
        <v/>
      </c>
      <c r="I643" s="47" t="str">
        <f t="shared" si="31"/>
        <v/>
      </c>
      <c r="J643" s="37" t="str">
        <f>IF(A643="","",COUNTIF('Consolidated Income Statement_Y'!$C$7:$V$7,D643)&gt;0)</f>
        <v/>
      </c>
      <c r="K643" s="38">
        <f t="shared" si="32"/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ref="H694:H750" si="33">IF(E694="","",EOMONTH(E694,0))</f>
        <v/>
      </c>
      <c r="I694" s="47" t="str">
        <f t="shared" ref="I694:I750" si="34">IF(H694="","","Q"&amp;ROUNDUP(MONTH(H694)/3,0))</f>
        <v/>
      </c>
      <c r="J694" s="37" t="str">
        <f>IF(A694="","",COUNTIF('Consolidated Income Statement_Y'!$C$7:$V$7,D694)&gt;0)</f>
        <v/>
      </c>
      <c r="K694" s="38">
        <f t="shared" ref="K694:K750" si="35">F694-G694</f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3"/>
        <v/>
      </c>
      <c r="I695" s="47" t="str">
        <f t="shared" si="34"/>
        <v/>
      </c>
      <c r="J695" s="37" t="str">
        <f>IF(A695="","",COUNTIF('Consolidated Income Statement_Y'!$C$7:$V$7,D695)&gt;0)</f>
        <v/>
      </c>
      <c r="K695" s="38">
        <f t="shared" si="35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3"/>
        <v/>
      </c>
      <c r="I696" s="47" t="str">
        <f t="shared" si="34"/>
        <v/>
      </c>
      <c r="J696" s="37" t="str">
        <f>IF(A696="","",COUNTIF('Consolidated Income Statement_Y'!$C$7:$V$7,D696)&gt;0)</f>
        <v/>
      </c>
      <c r="K696" s="38">
        <f t="shared" si="35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3"/>
        <v/>
      </c>
      <c r="I697" s="47" t="str">
        <f t="shared" si="34"/>
        <v/>
      </c>
      <c r="J697" s="37" t="str">
        <f>IF(A697="","",COUNTIF('Consolidated Income Statement_Y'!$C$7:$V$7,D697)&gt;0)</f>
        <v/>
      </c>
      <c r="K697" s="38">
        <f t="shared" si="35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3"/>
        <v/>
      </c>
      <c r="I698" s="47" t="str">
        <f t="shared" si="34"/>
        <v/>
      </c>
      <c r="J698" s="37" t="str">
        <f>IF(A698="","",COUNTIF('Consolidated Income Statement_Y'!$C$7:$V$7,D698)&gt;0)</f>
        <v/>
      </c>
      <c r="K698" s="38">
        <f t="shared" si="35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3"/>
        <v/>
      </c>
      <c r="I699" s="47" t="str">
        <f t="shared" si="34"/>
        <v/>
      </c>
      <c r="J699" s="37" t="str">
        <f>IF(A699="","",COUNTIF('Consolidated Income Statement_Y'!$C$7:$V$7,D699)&gt;0)</f>
        <v/>
      </c>
      <c r="K699" s="38">
        <f t="shared" si="35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3"/>
        <v/>
      </c>
      <c r="I700" s="47" t="str">
        <f t="shared" si="34"/>
        <v/>
      </c>
      <c r="J700" s="37" t="str">
        <f>IF(A700="","",COUNTIF('Consolidated Income Statement_Y'!$C$7:$V$7,D700)&gt;0)</f>
        <v/>
      </c>
      <c r="K700" s="38">
        <f t="shared" si="35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3"/>
        <v/>
      </c>
      <c r="I701" s="47" t="str">
        <f t="shared" si="34"/>
        <v/>
      </c>
      <c r="J701" s="37" t="str">
        <f>IF(A701="","",COUNTIF('Consolidated Income Statement_Y'!$C$7:$V$7,D701)&gt;0)</f>
        <v/>
      </c>
      <c r="K701" s="38">
        <f t="shared" si="35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3"/>
        <v/>
      </c>
      <c r="I702" s="47" t="str">
        <f t="shared" si="34"/>
        <v/>
      </c>
      <c r="J702" s="37" t="str">
        <f>IF(A702="","",COUNTIF('Consolidated Income Statement_Y'!$C$7:$V$7,D702)&gt;0)</f>
        <v/>
      </c>
      <c r="K702" s="38">
        <f t="shared" si="35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3"/>
        <v/>
      </c>
      <c r="I703" s="47" t="str">
        <f t="shared" si="34"/>
        <v/>
      </c>
      <c r="J703" s="37" t="str">
        <f>IF(A703="","",COUNTIF('Consolidated Income Statement_Y'!$C$7:$V$7,D703)&gt;0)</f>
        <v/>
      </c>
      <c r="K703" s="38">
        <f t="shared" si="35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3"/>
        <v/>
      </c>
      <c r="I704" s="47" t="str">
        <f t="shared" si="34"/>
        <v/>
      </c>
      <c r="J704" s="37" t="str">
        <f>IF(A704="","",COUNTIF('Consolidated Income Statement_Y'!$C$7:$V$7,D704)&gt;0)</f>
        <v/>
      </c>
      <c r="K704" s="38">
        <f t="shared" si="35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3"/>
        <v/>
      </c>
      <c r="I705" s="47" t="str">
        <f t="shared" si="34"/>
        <v/>
      </c>
      <c r="J705" s="37" t="str">
        <f>IF(A705="","",COUNTIF('Consolidated Income Statement_Y'!$C$7:$V$7,D705)&gt;0)</f>
        <v/>
      </c>
      <c r="K705" s="38">
        <f t="shared" si="35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3"/>
        <v/>
      </c>
      <c r="I706" s="47" t="str">
        <f t="shared" si="34"/>
        <v/>
      </c>
      <c r="J706" s="37" t="str">
        <f>IF(A706="","",COUNTIF('Consolidated Income Statement_Y'!$C$7:$V$7,D706)&gt;0)</f>
        <v/>
      </c>
      <c r="K706" s="38">
        <f t="shared" si="35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si="33"/>
        <v/>
      </c>
      <c r="I707" s="47" t="str">
        <f t="shared" si="34"/>
        <v/>
      </c>
      <c r="J707" s="37" t="str">
        <f>IF(A707="","",COUNTIF('Consolidated Income Statement_Y'!$C$7:$V$7,D707)&gt;0)</f>
        <v/>
      </c>
      <c r="K707" s="38">
        <f t="shared" si="35"/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/>
      <c r="I735" s="47"/>
      <c r="K735" s="38"/>
    </row>
    <row r="736" spans="1:12" x14ac:dyDescent="0.2">
      <c r="A736" s="43"/>
      <c r="B736" s="43"/>
      <c r="C736" s="43"/>
      <c r="D736" s="43"/>
      <c r="E736" s="45"/>
      <c r="F736" s="46"/>
      <c r="G736" s="46"/>
      <c r="H736" s="47"/>
      <c r="I736" s="47"/>
      <c r="K736" s="38"/>
    </row>
    <row r="737" spans="1:13" x14ac:dyDescent="0.2">
      <c r="A737" s="43"/>
      <c r="B737" s="43"/>
      <c r="C737" s="43"/>
      <c r="D737" s="43"/>
      <c r="E737" s="45"/>
      <c r="F737" s="46"/>
      <c r="G737" s="46"/>
      <c r="H737" s="47"/>
      <c r="I737" s="47"/>
      <c r="K737" s="38"/>
    </row>
    <row r="738" spans="1:13" x14ac:dyDescent="0.2">
      <c r="A738" s="43"/>
      <c r="B738" s="43"/>
      <c r="C738" s="43"/>
      <c r="D738" s="43"/>
      <c r="E738" s="45"/>
      <c r="F738" s="46"/>
      <c r="G738" s="46"/>
      <c r="H738" s="47"/>
      <c r="I738" s="47"/>
      <c r="K738" s="38"/>
    </row>
    <row r="739" spans="1:13" x14ac:dyDescent="0.2">
      <c r="A739" s="43"/>
      <c r="B739" s="43"/>
      <c r="C739" s="43"/>
      <c r="D739" s="43"/>
      <c r="E739" s="45"/>
      <c r="F739" s="46"/>
      <c r="G739" s="46"/>
      <c r="H739" s="47"/>
      <c r="I739" s="47"/>
      <c r="K739" s="38"/>
    </row>
    <row r="740" spans="1:13" x14ac:dyDescent="0.2">
      <c r="A740" s="43"/>
      <c r="B740" s="43"/>
      <c r="C740" s="43"/>
      <c r="D740" s="43"/>
      <c r="E740" s="45"/>
      <c r="F740" s="46"/>
      <c r="G740" s="46"/>
      <c r="H740" s="47"/>
      <c r="I740" s="47"/>
      <c r="K740" s="38"/>
    </row>
    <row r="741" spans="1:13" x14ac:dyDescent="0.2">
      <c r="A741" s="43"/>
      <c r="B741" s="43"/>
      <c r="C741" s="43"/>
      <c r="D741" s="43"/>
      <c r="E741" s="45"/>
      <c r="F741" s="46"/>
      <c r="G741" s="46"/>
      <c r="H741" s="47"/>
      <c r="I741" s="47"/>
      <c r="K741" s="38"/>
    </row>
    <row r="742" spans="1:13" x14ac:dyDescent="0.2">
      <c r="A742" s="43"/>
      <c r="B742" s="43"/>
      <c r="C742" s="43"/>
      <c r="D742" s="43"/>
      <c r="E742" s="45"/>
      <c r="F742" s="46"/>
      <c r="G742" s="46"/>
      <c r="H742" s="47"/>
      <c r="I742" s="47"/>
      <c r="K742" s="38"/>
    </row>
    <row r="743" spans="1:13" x14ac:dyDescent="0.2">
      <c r="A743" s="43"/>
      <c r="B743" s="43"/>
      <c r="C743" s="43"/>
      <c r="D743" s="43"/>
      <c r="E743" s="45"/>
      <c r="F743" s="46"/>
      <c r="G743" s="46"/>
      <c r="H743" s="47"/>
      <c r="I743" s="47"/>
      <c r="K743" s="38"/>
    </row>
    <row r="744" spans="1:13" x14ac:dyDescent="0.2">
      <c r="A744" s="43"/>
      <c r="B744" s="43"/>
      <c r="C744" s="43"/>
      <c r="D744" s="43"/>
      <c r="E744" s="45"/>
      <c r="F744" s="46"/>
      <c r="G744" s="46"/>
      <c r="H744" s="47"/>
      <c r="I744" s="47"/>
      <c r="K744" s="38"/>
    </row>
    <row r="745" spans="1:13" x14ac:dyDescent="0.2">
      <c r="A745" s="43"/>
      <c r="B745" s="43"/>
      <c r="C745" s="43"/>
      <c r="D745" s="43"/>
      <c r="E745" s="45"/>
      <c r="F745" s="46"/>
      <c r="G745" s="46"/>
      <c r="H745" s="47"/>
      <c r="I745" s="47"/>
      <c r="K745" s="38"/>
    </row>
    <row r="746" spans="1:13" x14ac:dyDescent="0.2">
      <c r="A746" s="43"/>
      <c r="B746" s="43"/>
      <c r="C746" s="43"/>
      <c r="D746" s="43"/>
      <c r="E746" s="45"/>
      <c r="F746" s="46"/>
      <c r="G746" s="46"/>
      <c r="H746" s="47"/>
      <c r="I746" s="47"/>
      <c r="K746" s="38"/>
    </row>
    <row r="747" spans="1:13" x14ac:dyDescent="0.2">
      <c r="A747" s="43"/>
      <c r="B747" s="43"/>
      <c r="C747" s="43"/>
      <c r="D747" s="43"/>
      <c r="E747" s="45"/>
      <c r="F747" s="46"/>
      <c r="G747" s="46"/>
      <c r="H747" s="47"/>
      <c r="I747" s="47"/>
      <c r="K747" s="38"/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1" spans="1:13" x14ac:dyDescent="0.2">
      <c r="J751" s="37" t="str">
        <f>IF(A751="","",COUNTIF('Consolidated Income Statement_Y'!$C$7:$V$7,D751)&gt;0)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37" t="str">
        <f>IF(A752="","",COUNTIF('Consolidated Income Statement_Y'!$C$7:$V$7,D752)&gt;0)</f>
        <v/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-99250</v>
      </c>
      <c r="C754" s="50">
        <f t="shared" si="37"/>
        <v>-99250</v>
      </c>
      <c r="D754" s="50">
        <f t="shared" si="37"/>
        <v>-99250</v>
      </c>
      <c r="E754" s="50">
        <f t="shared" si="37"/>
        <v>-99250</v>
      </c>
      <c r="F754" s="50">
        <f t="shared" si="37"/>
        <v>-99250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500</v>
      </c>
      <c r="C757" s="50">
        <f t="shared" si="37"/>
        <v>500</v>
      </c>
      <c r="D757" s="50">
        <f t="shared" si="37"/>
        <v>500</v>
      </c>
      <c r="E757" s="50">
        <f t="shared" si="37"/>
        <v>500</v>
      </c>
      <c r="F757" s="50">
        <f t="shared" si="37"/>
        <v>500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9275</v>
      </c>
      <c r="C760" s="50">
        <f t="shared" si="37"/>
        <v>9275</v>
      </c>
      <c r="D760" s="50">
        <f t="shared" si="37"/>
        <v>9275</v>
      </c>
      <c r="E760" s="50">
        <f t="shared" si="37"/>
        <v>9275</v>
      </c>
      <c r="F760" s="50">
        <f t="shared" si="37"/>
        <v>9275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87750</v>
      </c>
      <c r="C761" s="50">
        <f t="shared" si="37"/>
        <v>87750</v>
      </c>
      <c r="D761" s="50">
        <f t="shared" si="37"/>
        <v>87750</v>
      </c>
      <c r="E761" s="50">
        <f t="shared" si="37"/>
        <v>87750</v>
      </c>
      <c r="F761" s="50">
        <f t="shared" si="37"/>
        <v>87750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-4230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560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-297750</v>
      </c>
      <c r="C766" s="50">
        <f t="shared" ref="C766:E766" si="38">SUMIF($B$752:$M$752,C$765,$B754:$M754)</f>
        <v>-198500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-496250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1500</v>
      </c>
      <c r="C769" s="50">
        <f t="shared" si="39"/>
        <v>1000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2500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27825</v>
      </c>
      <c r="C772" s="50">
        <f t="shared" si="39"/>
        <v>18550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46375</v>
      </c>
    </row>
    <row r="773" spans="1:6" x14ac:dyDescent="0.2">
      <c r="A773" s="49" t="s">
        <v>10</v>
      </c>
      <c r="B773" s="50">
        <f t="shared" si="39"/>
        <v>263250</v>
      </c>
      <c r="C773" s="50">
        <f t="shared" si="39"/>
        <v>175500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438750</v>
      </c>
    </row>
    <row r="774" spans="1:6" x14ac:dyDescent="0.2">
      <c r="A774" s="49" t="s">
        <v>14</v>
      </c>
      <c r="B774" s="50">
        <f t="shared" si="39"/>
        <v>-4230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-4230</v>
      </c>
    </row>
    <row r="775" spans="1:6" x14ac:dyDescent="0.2">
      <c r="A775" s="51" t="s">
        <v>13</v>
      </c>
      <c r="B775" s="52">
        <f t="shared" si="39"/>
        <v>560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560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0C297-D7AC-44BB-AA70-14197D6C6F8E}">
  <sheetPr codeName="Sheet17">
    <tabColor theme="1"/>
  </sheetPr>
  <dimension ref="A1:M775"/>
  <sheetViews>
    <sheetView workbookViewId="0">
      <pane ySplit="1" topLeftCell="A2" activePane="bottomLeft" state="frozen"/>
      <selection activeCell="F2" sqref="F2:G59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9.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>
        <v>5000</v>
      </c>
      <c r="B2" s="43" t="s">
        <v>25</v>
      </c>
      <c r="C2" s="43"/>
      <c r="D2" s="43"/>
      <c r="E2" s="45">
        <v>45672</v>
      </c>
      <c r="F2" s="46">
        <v>0</v>
      </c>
      <c r="G2" s="46">
        <v>97500</v>
      </c>
      <c r="H2" s="47">
        <f>IF(E2="","",EOMONTH(E2,0))</f>
        <v>45688</v>
      </c>
      <c r="I2" s="47" t="str">
        <f>IF(H2="","","Q"&amp;ROUNDUP(MONTH(H2)/3,0))</f>
        <v>Q1</v>
      </c>
      <c r="J2" s="37" t="b">
        <f ca="1">IF(A2="","",COUNTIF('Consolidated Income Statement_Y'!$C$7:$V$7,D2)&gt;0)</f>
        <v>0</v>
      </c>
      <c r="K2" s="38">
        <f>F2-G2</f>
        <v>-97500</v>
      </c>
      <c r="L2" s="37" t="str">
        <f>IFERROR(VLOOKUP($A2,Account_Mapping!$A:$C,3,0),"")</f>
        <v>Services Revenue</v>
      </c>
      <c r="M2" s="37" t="str">
        <f>IFERROR(VLOOKUP($A2,Account_Mapping!$A:$C,4,0),"")</f>
        <v/>
      </c>
    </row>
    <row r="3" spans="1:13" x14ac:dyDescent="0.2">
      <c r="A3" s="43">
        <v>5000</v>
      </c>
      <c r="B3" s="43" t="s">
        <v>25</v>
      </c>
      <c r="C3" s="43"/>
      <c r="D3" s="43"/>
      <c r="E3" s="45">
        <v>45688</v>
      </c>
      <c r="F3" s="46">
        <v>0</v>
      </c>
      <c r="G3" s="46">
        <v>3250</v>
      </c>
      <c r="H3" s="47">
        <f t="shared" ref="H3:H66" si="0">IF(E3="","",EOMONTH(E3,0))</f>
        <v>45688</v>
      </c>
      <c r="I3" s="47" t="str">
        <f t="shared" ref="I3:I66" si="1">IF(H3="","","Q"&amp;ROUNDUP(MONTH(H3)/3,0))</f>
        <v>Q1</v>
      </c>
      <c r="J3" s="37" t="b">
        <f ca="1">IF(A3="","",COUNTIF('Consolidated Income Statement_Y'!$C$7:$V$7,D3)&gt;0)</f>
        <v>0</v>
      </c>
      <c r="K3" s="38">
        <f t="shared" ref="K3:K66" si="2">F3-G3</f>
        <v>-3250</v>
      </c>
      <c r="L3" s="37" t="str">
        <f>IFERROR(VLOOKUP($A3,Account_Mapping!$A:$C,3,0),"")</f>
        <v>Services Revenue</v>
      </c>
      <c r="M3" s="37" t="str">
        <f>IFERROR(VLOOKUP($A3,Account_Mapping!$A:$C,4,0),"")</f>
        <v/>
      </c>
    </row>
    <row r="4" spans="1:13" x14ac:dyDescent="0.2">
      <c r="A4" s="43">
        <v>6000</v>
      </c>
      <c r="B4" s="43" t="s">
        <v>108</v>
      </c>
      <c r="C4" s="43"/>
      <c r="D4" s="43"/>
      <c r="E4" s="45">
        <v>45672</v>
      </c>
      <c r="F4" s="46">
        <v>500</v>
      </c>
      <c r="G4" s="46">
        <v>0</v>
      </c>
      <c r="H4" s="47">
        <f t="shared" si="0"/>
        <v>45688</v>
      </c>
      <c r="I4" s="47" t="str">
        <f t="shared" si="1"/>
        <v>Q1</v>
      </c>
      <c r="J4" s="37" t="b">
        <f ca="1">IF(A4="","",COUNTIF('Consolidated Income Statement_Y'!$C$7:$V$7,D4)&gt;0)</f>
        <v>0</v>
      </c>
      <c r="K4" s="38">
        <f t="shared" si="2"/>
        <v>500</v>
      </c>
      <c r="L4" s="37" t="str">
        <f>IFERROR(VLOOKUP($A4,Account_Mapping!$A:$C,3,0),"")</f>
        <v>Services COR</v>
      </c>
      <c r="M4" s="37" t="str">
        <f>IFERROR(VLOOKUP($A4,Account_Mapping!$A:$C,4,0),"")</f>
        <v/>
      </c>
    </row>
    <row r="5" spans="1:13" x14ac:dyDescent="0.2">
      <c r="A5" s="43">
        <v>7000</v>
      </c>
      <c r="B5" s="43" t="s">
        <v>111</v>
      </c>
      <c r="C5" s="43"/>
      <c r="D5" s="43"/>
      <c r="E5" s="45">
        <v>45688</v>
      </c>
      <c r="F5" s="46">
        <v>1250</v>
      </c>
      <c r="G5" s="46">
        <v>0</v>
      </c>
      <c r="H5" s="47">
        <f t="shared" si="0"/>
        <v>45688</v>
      </c>
      <c r="I5" s="47" t="str">
        <f t="shared" si="1"/>
        <v>Q1</v>
      </c>
      <c r="J5" s="37" t="b">
        <f ca="1">IF(A5="","",COUNTIF('Consolidated Income Statement_Y'!$C$7:$V$7,D5)&gt;0)</f>
        <v>0</v>
      </c>
      <c r="K5" s="38">
        <f t="shared" si="2"/>
        <v>1250</v>
      </c>
      <c r="L5" s="37" t="str">
        <f>IFERROR(VLOOKUP($A5,Account_Mapping!$A:$C,3,0),"")</f>
        <v>Sales &amp; Marketing</v>
      </c>
      <c r="M5" s="37" t="str">
        <f>IFERROR(VLOOKUP($A5,Account_Mapping!$A:$C,4,0),"")</f>
        <v/>
      </c>
    </row>
    <row r="6" spans="1:13" x14ac:dyDescent="0.2">
      <c r="A6" s="43">
        <v>7010</v>
      </c>
      <c r="B6" s="43" t="s">
        <v>112</v>
      </c>
      <c r="C6" s="43"/>
      <c r="D6" s="43"/>
      <c r="E6" s="45">
        <v>45688</v>
      </c>
      <c r="F6" s="46">
        <v>2000</v>
      </c>
      <c r="G6" s="46">
        <v>0</v>
      </c>
      <c r="H6" s="47">
        <f t="shared" si="0"/>
        <v>45688</v>
      </c>
      <c r="I6" s="47" t="str">
        <f t="shared" si="1"/>
        <v>Q1</v>
      </c>
      <c r="J6" s="37" t="b">
        <f ca="1">IF(A6="","",COUNTIF('Consolidated Income Statement_Y'!$C$7:$V$7,D6)&gt;0)</f>
        <v>0</v>
      </c>
      <c r="K6" s="38">
        <f t="shared" si="2"/>
        <v>2000</v>
      </c>
      <c r="L6" s="37" t="str">
        <f>IFERROR(VLOOKUP($A6,Account_Mapping!$A:$C,3,0),"")</f>
        <v>Sales &amp; Marketing</v>
      </c>
      <c r="M6" s="37" t="str">
        <f>IFERROR(VLOOKUP($A6,Account_Mapping!$A:$C,4,0),"")</f>
        <v/>
      </c>
    </row>
    <row r="7" spans="1:13" x14ac:dyDescent="0.2">
      <c r="A7" s="43">
        <v>7020</v>
      </c>
      <c r="B7" s="43" t="s">
        <v>113</v>
      </c>
      <c r="C7" s="43"/>
      <c r="D7" s="43"/>
      <c r="E7" s="45">
        <v>45688</v>
      </c>
      <c r="F7" s="46">
        <v>525</v>
      </c>
      <c r="G7" s="46">
        <v>0</v>
      </c>
      <c r="H7" s="47">
        <f t="shared" si="0"/>
        <v>45688</v>
      </c>
      <c r="I7" s="47" t="str">
        <f t="shared" si="1"/>
        <v>Q1</v>
      </c>
      <c r="J7" s="37" t="b">
        <f ca="1">IF(A7="","",COUNTIF('Consolidated Income Statement_Y'!$C$7:$V$7,D7)&gt;0)</f>
        <v>0</v>
      </c>
      <c r="K7" s="38">
        <f t="shared" si="2"/>
        <v>525</v>
      </c>
      <c r="L7" s="37" t="str">
        <f>IFERROR(VLOOKUP($A7,Account_Mapping!$A:$C,3,0),"")</f>
        <v>Sales &amp; Marketing</v>
      </c>
      <c r="M7" s="37" t="str">
        <f>IFERROR(VLOOKUP($A7,Account_Mapping!$A:$C,4,0),"")</f>
        <v/>
      </c>
    </row>
    <row r="8" spans="1:13" x14ac:dyDescent="0.2">
      <c r="A8" s="43">
        <v>7030</v>
      </c>
      <c r="B8" s="43" t="s">
        <v>114</v>
      </c>
      <c r="C8" s="43"/>
      <c r="D8" s="43"/>
      <c r="E8" s="45">
        <v>45688</v>
      </c>
      <c r="F8" s="46">
        <v>0</v>
      </c>
      <c r="G8" s="46">
        <v>0</v>
      </c>
      <c r="H8" s="47">
        <f t="shared" si="0"/>
        <v>45688</v>
      </c>
      <c r="I8" s="47" t="str">
        <f t="shared" si="1"/>
        <v>Q1</v>
      </c>
      <c r="J8" s="37" t="b">
        <f ca="1">IF(A8="","",COUNTIF('Consolidated Income Statement_Y'!$C$7:$V$7,D8)&gt;0)</f>
        <v>0</v>
      </c>
      <c r="K8" s="38">
        <f t="shared" si="2"/>
        <v>0</v>
      </c>
      <c r="L8" s="37" t="str">
        <f>IFERROR(VLOOKUP($A8,Account_Mapping!$A:$C,3,0),"")</f>
        <v>Sales &amp; Marketing</v>
      </c>
      <c r="M8" s="37" t="str">
        <f>IFERROR(VLOOKUP($A8,Account_Mapping!$A:$C,4,0),"")</f>
        <v/>
      </c>
    </row>
    <row r="9" spans="1:13" x14ac:dyDescent="0.2">
      <c r="A9" s="43">
        <v>7040</v>
      </c>
      <c r="B9" s="43" t="s">
        <v>115</v>
      </c>
      <c r="C9" s="43"/>
      <c r="D9" s="43"/>
      <c r="E9" s="45">
        <v>45688</v>
      </c>
      <c r="F9" s="46">
        <v>5500</v>
      </c>
      <c r="G9" s="46">
        <v>0</v>
      </c>
      <c r="H9" s="47">
        <f t="shared" si="0"/>
        <v>45688</v>
      </c>
      <c r="I9" s="47" t="str">
        <f t="shared" si="1"/>
        <v>Q1</v>
      </c>
      <c r="J9" s="37" t="b">
        <f ca="1">IF(A9="","",COUNTIF('Consolidated Income Statement_Y'!$C$7:$V$7,D9)&gt;0)</f>
        <v>0</v>
      </c>
      <c r="K9" s="38">
        <f t="shared" si="2"/>
        <v>5500</v>
      </c>
      <c r="L9" s="37" t="str">
        <f>IFERROR(VLOOKUP($A9,Account_Mapping!$A:$C,3,0),"")</f>
        <v>Sales &amp; Marketing</v>
      </c>
      <c r="M9" s="37" t="str">
        <f>IFERROR(VLOOKUP($A9,Account_Mapping!$A:$C,4,0),"")</f>
        <v/>
      </c>
    </row>
    <row r="10" spans="1:13" x14ac:dyDescent="0.2">
      <c r="A10" s="43">
        <v>8000</v>
      </c>
      <c r="B10" s="43" t="s">
        <v>116</v>
      </c>
      <c r="C10" s="43"/>
      <c r="D10" s="43"/>
      <c r="E10" s="45">
        <v>45688</v>
      </c>
      <c r="F10" s="46">
        <v>45000</v>
      </c>
      <c r="G10" s="46">
        <v>0</v>
      </c>
      <c r="H10" s="47">
        <f t="shared" si="0"/>
        <v>45688</v>
      </c>
      <c r="I10" s="47" t="str">
        <f t="shared" si="1"/>
        <v>Q1</v>
      </c>
      <c r="J10" s="37" t="b">
        <f ca="1">IF(A10="","",COUNTIF('Consolidated Income Statement_Y'!$C$7:$V$7,D10)&gt;0)</f>
        <v>0</v>
      </c>
      <c r="K10" s="38">
        <f t="shared" si="2"/>
        <v>45000</v>
      </c>
      <c r="L10" s="37" t="str">
        <f>IFERROR(VLOOKUP($A10,Account_Mapping!$A:$C,3,0),"")</f>
        <v>General &amp; Administrative</v>
      </c>
      <c r="M10" s="37" t="str">
        <f>IFERROR(VLOOKUP($A10,Account_Mapping!$A:$C,4,0),"")</f>
        <v/>
      </c>
    </row>
    <row r="11" spans="1:13" x14ac:dyDescent="0.2">
      <c r="A11" s="43">
        <v>8010</v>
      </c>
      <c r="B11" s="43" t="s">
        <v>117</v>
      </c>
      <c r="C11" s="43"/>
      <c r="D11" s="43"/>
      <c r="E11" s="45">
        <v>45688</v>
      </c>
      <c r="F11" s="46">
        <v>4500</v>
      </c>
      <c r="G11" s="46">
        <v>0</v>
      </c>
      <c r="H11" s="47">
        <f t="shared" si="0"/>
        <v>45688</v>
      </c>
      <c r="I11" s="47" t="str">
        <f t="shared" si="1"/>
        <v>Q1</v>
      </c>
      <c r="J11" s="37" t="b">
        <f ca="1">IF(A11="","",COUNTIF('Consolidated Income Statement_Y'!$C$7:$V$7,D11)&gt;0)</f>
        <v>0</v>
      </c>
      <c r="K11" s="38">
        <f t="shared" si="2"/>
        <v>4500</v>
      </c>
      <c r="L11" s="37" t="str">
        <f>IFERROR(VLOOKUP($A11,Account_Mapping!$A:$C,3,0),"")</f>
        <v>General &amp; Administrative</v>
      </c>
      <c r="M11" s="37" t="str">
        <f>IFERROR(VLOOKUP($A11,Account_Mapping!$A:$C,4,0),"")</f>
        <v/>
      </c>
    </row>
    <row r="12" spans="1:13" x14ac:dyDescent="0.2">
      <c r="A12" s="43">
        <v>8020</v>
      </c>
      <c r="B12" s="43" t="s">
        <v>118</v>
      </c>
      <c r="C12" s="43"/>
      <c r="D12" s="43"/>
      <c r="E12" s="45">
        <v>45688</v>
      </c>
      <c r="F12" s="46">
        <v>3250</v>
      </c>
      <c r="G12" s="46">
        <v>0</v>
      </c>
      <c r="H12" s="47">
        <f t="shared" si="0"/>
        <v>45688</v>
      </c>
      <c r="I12" s="47" t="str">
        <f t="shared" si="1"/>
        <v>Q1</v>
      </c>
      <c r="J12" s="37" t="b">
        <f ca="1">IF(A12="","",COUNTIF('Consolidated Income Statement_Y'!$C$7:$V$7,D12)&gt;0)</f>
        <v>0</v>
      </c>
      <c r="K12" s="38">
        <f t="shared" si="2"/>
        <v>3250</v>
      </c>
      <c r="L12" s="37" t="str">
        <f>IFERROR(VLOOKUP($A12,Account_Mapping!$A:$C,3,0),"")</f>
        <v>General &amp; Administrative</v>
      </c>
      <c r="M12" s="37" t="str">
        <f>IFERROR(VLOOKUP($A12,Account_Mapping!$A:$C,4,0),"")</f>
        <v/>
      </c>
    </row>
    <row r="13" spans="1:13" x14ac:dyDescent="0.2">
      <c r="A13" s="43">
        <v>8030</v>
      </c>
      <c r="B13" s="43" t="s">
        <v>119</v>
      </c>
      <c r="C13" s="43"/>
      <c r="D13" s="43"/>
      <c r="E13" s="45">
        <v>45688</v>
      </c>
      <c r="F13" s="46">
        <v>2750</v>
      </c>
      <c r="G13" s="46">
        <v>0</v>
      </c>
      <c r="H13" s="47">
        <f t="shared" si="0"/>
        <v>45688</v>
      </c>
      <c r="I13" s="47" t="str">
        <f t="shared" si="1"/>
        <v>Q1</v>
      </c>
      <c r="J13" s="37" t="b">
        <f ca="1">IF(A13="","",COUNTIF('Consolidated Income Statement_Y'!$C$7:$V$7,D13)&gt;0)</f>
        <v>0</v>
      </c>
      <c r="K13" s="38">
        <f t="shared" si="2"/>
        <v>2750</v>
      </c>
      <c r="L13" s="37" t="str">
        <f>IFERROR(VLOOKUP($A13,Account_Mapping!$A:$C,3,0),"")</f>
        <v>General &amp; Administrative</v>
      </c>
      <c r="M13" s="37" t="str">
        <f>IFERROR(VLOOKUP($A13,Account_Mapping!$A:$C,4,0),"")</f>
        <v/>
      </c>
    </row>
    <row r="14" spans="1:13" x14ac:dyDescent="0.2">
      <c r="A14" s="43">
        <v>8040</v>
      </c>
      <c r="B14" s="43" t="s">
        <v>120</v>
      </c>
      <c r="C14" s="43"/>
      <c r="D14" s="43"/>
      <c r="E14" s="45">
        <v>45672</v>
      </c>
      <c r="F14" s="46">
        <v>3150</v>
      </c>
      <c r="G14" s="46">
        <v>0</v>
      </c>
      <c r="H14" s="47">
        <f t="shared" si="0"/>
        <v>45688</v>
      </c>
      <c r="I14" s="47" t="str">
        <f t="shared" si="1"/>
        <v>Q1</v>
      </c>
      <c r="J14" s="37" t="b">
        <f ca="1">IF(A14="","",COUNTIF('Consolidated Income Statement_Y'!$C$7:$V$7,D14)&gt;0)</f>
        <v>0</v>
      </c>
      <c r="K14" s="38">
        <f t="shared" si="2"/>
        <v>3150</v>
      </c>
      <c r="L14" s="37" t="str">
        <f>IFERROR(VLOOKUP($A14,Account_Mapping!$A:$C,3,0),"")</f>
        <v>General &amp; Administrative</v>
      </c>
      <c r="M14" s="37" t="str">
        <f>IFERROR(VLOOKUP($A14,Account_Mapping!$A:$C,4,0),"")</f>
        <v/>
      </c>
    </row>
    <row r="15" spans="1:13" x14ac:dyDescent="0.2">
      <c r="A15" s="43">
        <v>8050</v>
      </c>
      <c r="B15" s="43" t="s">
        <v>121</v>
      </c>
      <c r="C15" s="43"/>
      <c r="D15" s="43"/>
      <c r="E15" s="45">
        <v>45672</v>
      </c>
      <c r="F15" s="46">
        <v>3350</v>
      </c>
      <c r="G15" s="46">
        <v>0</v>
      </c>
      <c r="H15" s="47">
        <f t="shared" si="0"/>
        <v>45688</v>
      </c>
      <c r="I15" s="47" t="str">
        <f t="shared" si="1"/>
        <v>Q1</v>
      </c>
      <c r="J15" s="37" t="b">
        <f ca="1">IF(A15="","",COUNTIF('Consolidated Income Statement_Y'!$C$7:$V$7,D15)&gt;0)</f>
        <v>0</v>
      </c>
      <c r="K15" s="38">
        <f t="shared" si="2"/>
        <v>3350</v>
      </c>
      <c r="L15" s="37" t="str">
        <f>IFERROR(VLOOKUP($A15,Account_Mapping!$A:$C,3,0),"")</f>
        <v>General &amp; Administrative</v>
      </c>
      <c r="M15" s="37" t="str">
        <f>IFERROR(VLOOKUP($A15,Account_Mapping!$A:$C,4,0),"")</f>
        <v/>
      </c>
    </row>
    <row r="16" spans="1:13" x14ac:dyDescent="0.2">
      <c r="A16" s="43">
        <v>8060</v>
      </c>
      <c r="B16" s="43" t="s">
        <v>122</v>
      </c>
      <c r="C16" s="43"/>
      <c r="D16" s="43"/>
      <c r="E16" s="45">
        <v>45672</v>
      </c>
      <c r="F16" s="46">
        <v>3450</v>
      </c>
      <c r="G16" s="46">
        <v>0</v>
      </c>
      <c r="H16" s="47">
        <f t="shared" si="0"/>
        <v>45688</v>
      </c>
      <c r="I16" s="47" t="str">
        <f t="shared" si="1"/>
        <v>Q1</v>
      </c>
      <c r="J16" s="37" t="b">
        <f ca="1">IF(A16="","",COUNTIF('Consolidated Income Statement_Y'!$C$7:$V$7,D16)&gt;0)</f>
        <v>0</v>
      </c>
      <c r="K16" s="38">
        <f t="shared" si="2"/>
        <v>3450</v>
      </c>
      <c r="L16" s="37" t="str">
        <f>IFERROR(VLOOKUP($A16,Account_Mapping!$A:$C,3,0),"")</f>
        <v>General &amp; Administrative</v>
      </c>
      <c r="M16" s="37" t="str">
        <f>IFERROR(VLOOKUP($A16,Account_Mapping!$A:$C,4,0),"")</f>
        <v/>
      </c>
    </row>
    <row r="17" spans="1:13" x14ac:dyDescent="0.2">
      <c r="A17" s="43">
        <v>8060</v>
      </c>
      <c r="B17" s="43" t="s">
        <v>122</v>
      </c>
      <c r="C17" s="43"/>
      <c r="D17" s="43"/>
      <c r="E17" s="45">
        <v>45672</v>
      </c>
      <c r="F17" s="46">
        <v>3450</v>
      </c>
      <c r="G17" s="46">
        <v>0</v>
      </c>
      <c r="H17" s="47">
        <f t="shared" si="0"/>
        <v>45688</v>
      </c>
      <c r="I17" s="47" t="str">
        <f t="shared" si="1"/>
        <v>Q1</v>
      </c>
      <c r="J17" s="37" t="b">
        <f ca="1">IF(A17="","",COUNTIF('Consolidated Income Statement_Y'!$C$7:$V$7,D17)&gt;0)</f>
        <v>0</v>
      </c>
      <c r="K17" s="38">
        <f t="shared" si="2"/>
        <v>3450</v>
      </c>
      <c r="L17" s="37" t="str">
        <f>IFERROR(VLOOKUP($A17,Account_Mapping!$A:$C,3,0),"")</f>
        <v>General &amp; Administrative</v>
      </c>
      <c r="M17" s="37" t="str">
        <f>IFERROR(VLOOKUP($A17,Account_Mapping!$A:$C,4,0),"")</f>
        <v/>
      </c>
    </row>
    <row r="18" spans="1:13" x14ac:dyDescent="0.2">
      <c r="A18" s="43">
        <v>8070</v>
      </c>
      <c r="B18" s="43" t="s">
        <v>123</v>
      </c>
      <c r="C18" s="43"/>
      <c r="D18" s="43"/>
      <c r="E18" s="45">
        <v>45672</v>
      </c>
      <c r="F18" s="46">
        <v>3950</v>
      </c>
      <c r="G18" s="46">
        <v>0</v>
      </c>
      <c r="H18" s="47">
        <f t="shared" si="0"/>
        <v>45688</v>
      </c>
      <c r="I18" s="47" t="str">
        <f t="shared" si="1"/>
        <v>Q1</v>
      </c>
      <c r="J18" s="37" t="b">
        <f ca="1">IF(A18="","",COUNTIF('Consolidated Income Statement_Y'!$C$7:$V$7,D18)&gt;0)</f>
        <v>0</v>
      </c>
      <c r="K18" s="38">
        <f t="shared" si="2"/>
        <v>3950</v>
      </c>
      <c r="L18" s="37" t="str">
        <f>IFERROR(VLOOKUP($A18,Account_Mapping!$A:$C,3,0),"")</f>
        <v>General &amp; Administrative</v>
      </c>
      <c r="M18" s="37" t="str">
        <f>IFERROR(VLOOKUP($A18,Account_Mapping!$A:$C,4,0),"")</f>
        <v/>
      </c>
    </row>
    <row r="19" spans="1:13" x14ac:dyDescent="0.2">
      <c r="A19" s="43">
        <v>8080</v>
      </c>
      <c r="B19" s="43" t="s">
        <v>124</v>
      </c>
      <c r="C19" s="43"/>
      <c r="D19" s="43"/>
      <c r="E19" s="45">
        <v>45672</v>
      </c>
      <c r="F19" s="46">
        <v>6950</v>
      </c>
      <c r="G19" s="46">
        <v>0</v>
      </c>
      <c r="H19" s="47">
        <f t="shared" si="0"/>
        <v>45688</v>
      </c>
      <c r="I19" s="47" t="str">
        <f t="shared" si="1"/>
        <v>Q1</v>
      </c>
      <c r="J19" s="37" t="b">
        <f ca="1">IF(A19="","",COUNTIF('Consolidated Income Statement_Y'!$C$7:$V$7,D19)&gt;0)</f>
        <v>0</v>
      </c>
      <c r="K19" s="38">
        <f t="shared" si="2"/>
        <v>6950</v>
      </c>
      <c r="L19" s="37" t="str">
        <f>IFERROR(VLOOKUP($A19,Account_Mapping!$A:$C,3,0),"")</f>
        <v>General &amp; Administrative</v>
      </c>
      <c r="M19" s="37" t="str">
        <f>IFERROR(VLOOKUP($A19,Account_Mapping!$A:$C,4,0),"")</f>
        <v/>
      </c>
    </row>
    <row r="20" spans="1:13" x14ac:dyDescent="0.2">
      <c r="A20" s="43">
        <v>8090</v>
      </c>
      <c r="B20" s="43" t="s">
        <v>125</v>
      </c>
      <c r="C20" s="43"/>
      <c r="D20" s="43"/>
      <c r="E20" s="45">
        <v>45672</v>
      </c>
      <c r="F20" s="46">
        <v>7950</v>
      </c>
      <c r="G20" s="46">
        <v>0</v>
      </c>
      <c r="H20" s="47">
        <f t="shared" si="0"/>
        <v>45688</v>
      </c>
      <c r="I20" s="47" t="str">
        <f t="shared" si="1"/>
        <v>Q1</v>
      </c>
      <c r="J20" s="37" t="b">
        <f ca="1">IF(A20="","",COUNTIF('Consolidated Income Statement_Y'!$C$7:$V$7,D20)&gt;0)</f>
        <v>0</v>
      </c>
      <c r="K20" s="38">
        <f t="shared" si="2"/>
        <v>7950</v>
      </c>
      <c r="L20" s="37" t="str">
        <f>IFERROR(VLOOKUP($A20,Account_Mapping!$A:$C,3,0),"")</f>
        <v>General &amp; Administrative</v>
      </c>
      <c r="M20" s="37" t="str">
        <f>IFERROR(VLOOKUP($A20,Account_Mapping!$A:$C,4,0),"")</f>
        <v/>
      </c>
    </row>
    <row r="21" spans="1:13" x14ac:dyDescent="0.2">
      <c r="A21" s="43">
        <v>9000</v>
      </c>
      <c r="B21" s="43" t="s">
        <v>126</v>
      </c>
      <c r="C21" s="43"/>
      <c r="D21" s="43"/>
      <c r="E21" s="45">
        <v>45672</v>
      </c>
      <c r="F21" s="46">
        <v>1400</v>
      </c>
      <c r="G21" s="46">
        <v>0</v>
      </c>
      <c r="H21" s="47">
        <f t="shared" si="0"/>
        <v>45688</v>
      </c>
      <c r="I21" s="47" t="str">
        <f t="shared" si="1"/>
        <v>Q1</v>
      </c>
      <c r="J21" s="37" t="b">
        <f ca="1">IF(A21="","",COUNTIF('Consolidated Income Statement_Y'!$C$7:$V$7,D21)&gt;0)</f>
        <v>0</v>
      </c>
      <c r="K21" s="38">
        <f t="shared" si="2"/>
        <v>1400</v>
      </c>
      <c r="L21" s="37" t="str">
        <f>IFERROR(VLOOKUP($A21,Account_Mapping!$A:$C,3,0),"")</f>
        <v>Other Expenses, net</v>
      </c>
      <c r="M21" s="37" t="str">
        <f>IFERROR(VLOOKUP($A21,Account_Mapping!$A:$C,4,0),"")</f>
        <v/>
      </c>
    </row>
    <row r="22" spans="1:13" x14ac:dyDescent="0.2">
      <c r="A22" s="43">
        <v>9010</v>
      </c>
      <c r="B22" s="43" t="s">
        <v>127</v>
      </c>
      <c r="C22" s="43"/>
      <c r="D22" s="43"/>
      <c r="E22" s="45">
        <v>45672</v>
      </c>
      <c r="F22" s="46">
        <v>0</v>
      </c>
      <c r="G22" s="46">
        <v>5630</v>
      </c>
      <c r="H22" s="47">
        <f t="shared" si="0"/>
        <v>45688</v>
      </c>
      <c r="I22" s="47" t="str">
        <f t="shared" si="1"/>
        <v>Q1</v>
      </c>
      <c r="J22" s="37" t="b">
        <f ca="1">IF(A22="","",COUNTIF('Consolidated Income Statement_Y'!$C$7:$V$7,D22)&gt;0)</f>
        <v>0</v>
      </c>
      <c r="K22" s="38">
        <f t="shared" si="2"/>
        <v>-5630</v>
      </c>
      <c r="L22" s="37" t="str">
        <f>IFERROR(VLOOKUP($A22,Account_Mapping!$A:$C,3,0),"")</f>
        <v>Other Expenses, net</v>
      </c>
      <c r="M22" s="37" t="str">
        <f>IFERROR(VLOOKUP($A22,Account_Mapping!$A:$C,4,0),"")</f>
        <v/>
      </c>
    </row>
    <row r="23" spans="1:13" x14ac:dyDescent="0.2">
      <c r="A23" s="43">
        <v>9900</v>
      </c>
      <c r="B23" s="43" t="s">
        <v>128</v>
      </c>
      <c r="C23" s="43"/>
      <c r="D23" s="43"/>
      <c r="E23" s="45">
        <v>45672</v>
      </c>
      <c r="F23" s="46">
        <v>560</v>
      </c>
      <c r="G23" s="46">
        <v>0</v>
      </c>
      <c r="H23" s="47">
        <f t="shared" si="0"/>
        <v>45688</v>
      </c>
      <c r="I23" s="47" t="str">
        <f t="shared" si="1"/>
        <v>Q1</v>
      </c>
      <c r="J23" s="37" t="b">
        <f ca="1">IF(A23="","",COUNTIF('Consolidated Income Statement_Y'!$C$7:$V$7,D23)&gt;0)</f>
        <v>0</v>
      </c>
      <c r="K23" s="38">
        <f t="shared" si="2"/>
        <v>560</v>
      </c>
      <c r="L23" s="37" t="str">
        <f>IFERROR(VLOOKUP($A23,Account_Mapping!$A:$C,3,0),"")</f>
        <v>Provision for Income Taxes</v>
      </c>
      <c r="M23" s="37" t="str">
        <f>IFERROR(VLOOKUP($A23,Account_Mapping!$A:$C,4,0),"")</f>
        <v/>
      </c>
    </row>
    <row r="24" spans="1:13" x14ac:dyDescent="0.2">
      <c r="A24" s="43">
        <v>5000</v>
      </c>
      <c r="B24" s="43" t="s">
        <v>25</v>
      </c>
      <c r="C24" s="43"/>
      <c r="D24" s="43"/>
      <c r="E24" s="45">
        <v>45703</v>
      </c>
      <c r="F24" s="46">
        <v>0</v>
      </c>
      <c r="G24" s="46">
        <v>97500</v>
      </c>
      <c r="H24" s="47">
        <f t="shared" si="0"/>
        <v>45716</v>
      </c>
      <c r="I24" s="47" t="str">
        <f t="shared" si="1"/>
        <v>Q1</v>
      </c>
      <c r="J24" s="37" t="b">
        <f ca="1">IF(A24="","",COUNTIF('Consolidated Income Statement_Y'!$C$7:$V$7,D24)&gt;0)</f>
        <v>0</v>
      </c>
      <c r="K24" s="38">
        <f t="shared" si="2"/>
        <v>-97500</v>
      </c>
      <c r="L24" s="37" t="str">
        <f>IFERROR(VLOOKUP($A24,Account_Mapping!$A:$C,3,0),"")</f>
        <v>Services Revenue</v>
      </c>
      <c r="M24" s="37" t="str">
        <f>IFERROR(VLOOKUP($A24,Account_Mapping!$A:$C,4,0),"")</f>
        <v/>
      </c>
    </row>
    <row r="25" spans="1:13" x14ac:dyDescent="0.2">
      <c r="A25" s="43">
        <v>5000</v>
      </c>
      <c r="B25" s="43" t="s">
        <v>25</v>
      </c>
      <c r="C25" s="43"/>
      <c r="D25" s="43"/>
      <c r="E25" s="45">
        <v>45716</v>
      </c>
      <c r="F25" s="46">
        <v>0</v>
      </c>
      <c r="G25" s="46">
        <v>3250</v>
      </c>
      <c r="H25" s="47">
        <f t="shared" si="0"/>
        <v>45716</v>
      </c>
      <c r="I25" s="47" t="str">
        <f t="shared" si="1"/>
        <v>Q1</v>
      </c>
      <c r="J25" s="37" t="b">
        <f ca="1">IF(A25="","",COUNTIF('Consolidated Income Statement_Y'!$C$7:$V$7,D25)&gt;0)</f>
        <v>0</v>
      </c>
      <c r="K25" s="38">
        <f t="shared" si="2"/>
        <v>-3250</v>
      </c>
      <c r="L25" s="37" t="str">
        <f>IFERROR(VLOOKUP($A25,Account_Mapping!$A:$C,3,0),"")</f>
        <v>Services Revenue</v>
      </c>
      <c r="M25" s="37" t="str">
        <f>IFERROR(VLOOKUP($A25,Account_Mapping!$A:$C,4,0),"")</f>
        <v/>
      </c>
    </row>
    <row r="26" spans="1:13" x14ac:dyDescent="0.2">
      <c r="A26" s="43">
        <v>6000</v>
      </c>
      <c r="B26" s="43" t="s">
        <v>108</v>
      </c>
      <c r="C26" s="43"/>
      <c r="D26" s="43"/>
      <c r="E26" s="45">
        <v>45703</v>
      </c>
      <c r="F26" s="46">
        <v>500</v>
      </c>
      <c r="G26" s="46">
        <v>0</v>
      </c>
      <c r="H26" s="47">
        <f t="shared" si="0"/>
        <v>45716</v>
      </c>
      <c r="I26" s="47" t="str">
        <f t="shared" si="1"/>
        <v>Q1</v>
      </c>
      <c r="J26" s="37" t="b">
        <f ca="1">IF(A26="","",COUNTIF('Consolidated Income Statement_Y'!$C$7:$V$7,D26)&gt;0)</f>
        <v>0</v>
      </c>
      <c r="K26" s="38">
        <f t="shared" si="2"/>
        <v>500</v>
      </c>
      <c r="L26" s="37" t="str">
        <f>IFERROR(VLOOKUP($A26,Account_Mapping!$A:$C,3,0),"")</f>
        <v>Services COR</v>
      </c>
      <c r="M26" s="37" t="str">
        <f>IFERROR(VLOOKUP($A26,Account_Mapping!$A:$C,4,0),"")</f>
        <v/>
      </c>
    </row>
    <row r="27" spans="1:13" x14ac:dyDescent="0.2">
      <c r="A27" s="43">
        <v>7000</v>
      </c>
      <c r="B27" s="43" t="s">
        <v>111</v>
      </c>
      <c r="C27" s="43"/>
      <c r="D27" s="43"/>
      <c r="E27" s="45">
        <v>45716</v>
      </c>
      <c r="F27" s="46">
        <v>1250</v>
      </c>
      <c r="G27" s="46">
        <v>0</v>
      </c>
      <c r="H27" s="47">
        <f t="shared" si="0"/>
        <v>45716</v>
      </c>
      <c r="I27" s="47" t="str">
        <f t="shared" si="1"/>
        <v>Q1</v>
      </c>
      <c r="J27" s="37" t="b">
        <f ca="1">IF(A27="","",COUNTIF('Consolidated Income Statement_Y'!$C$7:$V$7,D27)&gt;0)</f>
        <v>0</v>
      </c>
      <c r="K27" s="38">
        <f t="shared" si="2"/>
        <v>1250</v>
      </c>
      <c r="L27" s="37" t="str">
        <f>IFERROR(VLOOKUP($A27,Account_Mapping!$A:$C,3,0),"")</f>
        <v>Sales &amp; Marketing</v>
      </c>
      <c r="M27" s="37" t="str">
        <f>IFERROR(VLOOKUP($A27,Account_Mapping!$A:$C,4,0),"")</f>
        <v/>
      </c>
    </row>
    <row r="28" spans="1:13" x14ac:dyDescent="0.2">
      <c r="A28" s="43">
        <v>7010</v>
      </c>
      <c r="B28" s="43" t="s">
        <v>112</v>
      </c>
      <c r="C28" s="43"/>
      <c r="D28" s="43"/>
      <c r="E28" s="45">
        <v>45716</v>
      </c>
      <c r="F28" s="46">
        <v>2000</v>
      </c>
      <c r="G28" s="46">
        <v>0</v>
      </c>
      <c r="H28" s="47">
        <f t="shared" si="0"/>
        <v>45716</v>
      </c>
      <c r="I28" s="47" t="str">
        <f t="shared" si="1"/>
        <v>Q1</v>
      </c>
      <c r="J28" s="37" t="b">
        <f ca="1">IF(A28="","",COUNTIF('Consolidated Income Statement_Y'!$C$7:$V$7,D28)&gt;0)</f>
        <v>0</v>
      </c>
      <c r="K28" s="38">
        <f t="shared" si="2"/>
        <v>2000</v>
      </c>
      <c r="L28" s="37" t="str">
        <f>IFERROR(VLOOKUP($A28,Account_Mapping!$A:$C,3,0),"")</f>
        <v>Sales &amp; Marketing</v>
      </c>
      <c r="M28" s="37" t="str">
        <f>IFERROR(VLOOKUP($A28,Account_Mapping!$A:$C,4,0),"")</f>
        <v/>
      </c>
    </row>
    <row r="29" spans="1:13" x14ac:dyDescent="0.2">
      <c r="A29" s="43">
        <v>7020</v>
      </c>
      <c r="B29" s="43" t="s">
        <v>113</v>
      </c>
      <c r="C29" s="43"/>
      <c r="D29" s="43"/>
      <c r="E29" s="45">
        <v>45716</v>
      </c>
      <c r="F29" s="46">
        <v>525</v>
      </c>
      <c r="G29" s="46">
        <v>0</v>
      </c>
      <c r="H29" s="47">
        <f t="shared" si="0"/>
        <v>45716</v>
      </c>
      <c r="I29" s="47" t="str">
        <f t="shared" si="1"/>
        <v>Q1</v>
      </c>
      <c r="J29" s="37" t="b">
        <f ca="1">IF(A29="","",COUNTIF('Consolidated Income Statement_Y'!$C$7:$V$7,D29)&gt;0)</f>
        <v>0</v>
      </c>
      <c r="K29" s="38">
        <f t="shared" si="2"/>
        <v>525</v>
      </c>
      <c r="L29" s="37" t="str">
        <f>IFERROR(VLOOKUP($A29,Account_Mapping!$A:$C,3,0),"")</f>
        <v>Sales &amp; Marketing</v>
      </c>
      <c r="M29" s="37" t="str">
        <f>IFERROR(VLOOKUP($A29,Account_Mapping!$A:$C,4,0),"")</f>
        <v/>
      </c>
    </row>
    <row r="30" spans="1:13" x14ac:dyDescent="0.2">
      <c r="A30" s="43">
        <v>7030</v>
      </c>
      <c r="B30" s="43" t="s">
        <v>114</v>
      </c>
      <c r="C30" s="43"/>
      <c r="D30" s="43"/>
      <c r="E30" s="45">
        <v>45716</v>
      </c>
      <c r="F30" s="46">
        <v>0</v>
      </c>
      <c r="G30" s="46">
        <v>0</v>
      </c>
      <c r="H30" s="47">
        <f t="shared" si="0"/>
        <v>45716</v>
      </c>
      <c r="I30" s="47" t="str">
        <f t="shared" si="1"/>
        <v>Q1</v>
      </c>
      <c r="J30" s="37" t="b">
        <f ca="1">IF(A30="","",COUNTIF('Consolidated Income Statement_Y'!$C$7:$V$7,D30)&gt;0)</f>
        <v>0</v>
      </c>
      <c r="K30" s="38">
        <f t="shared" si="2"/>
        <v>0</v>
      </c>
      <c r="L30" s="37" t="str">
        <f>IFERROR(VLOOKUP($A30,Account_Mapping!$A:$C,3,0),"")</f>
        <v>Sales &amp; Marketing</v>
      </c>
      <c r="M30" s="37" t="str">
        <f>IFERROR(VLOOKUP($A30,Account_Mapping!$A:$C,4,0),"")</f>
        <v/>
      </c>
    </row>
    <row r="31" spans="1:13" x14ac:dyDescent="0.2">
      <c r="A31" s="43">
        <v>7040</v>
      </c>
      <c r="B31" s="43" t="s">
        <v>115</v>
      </c>
      <c r="C31" s="43"/>
      <c r="D31" s="43"/>
      <c r="E31" s="45">
        <v>45716</v>
      </c>
      <c r="F31" s="46">
        <v>5500</v>
      </c>
      <c r="G31" s="46">
        <v>0</v>
      </c>
      <c r="H31" s="47">
        <f t="shared" si="0"/>
        <v>45716</v>
      </c>
      <c r="I31" s="47" t="str">
        <f t="shared" si="1"/>
        <v>Q1</v>
      </c>
      <c r="J31" s="37" t="b">
        <f ca="1">IF(A31="","",COUNTIF('Consolidated Income Statement_Y'!$C$7:$V$7,D31)&gt;0)</f>
        <v>0</v>
      </c>
      <c r="K31" s="38">
        <f t="shared" si="2"/>
        <v>5500</v>
      </c>
      <c r="L31" s="37" t="str">
        <f>IFERROR(VLOOKUP($A31,Account_Mapping!$A:$C,3,0),"")</f>
        <v>Sales &amp; Marketing</v>
      </c>
      <c r="M31" s="37" t="str">
        <f>IFERROR(VLOOKUP($A31,Account_Mapping!$A:$C,4,0),"")</f>
        <v/>
      </c>
    </row>
    <row r="32" spans="1:13" x14ac:dyDescent="0.2">
      <c r="A32" s="43">
        <v>8000</v>
      </c>
      <c r="B32" s="43" t="s">
        <v>116</v>
      </c>
      <c r="C32" s="43"/>
      <c r="D32" s="43"/>
      <c r="E32" s="45">
        <v>45716</v>
      </c>
      <c r="F32" s="46">
        <v>45000</v>
      </c>
      <c r="G32" s="46">
        <v>0</v>
      </c>
      <c r="H32" s="47">
        <f t="shared" si="0"/>
        <v>45716</v>
      </c>
      <c r="I32" s="47" t="str">
        <f t="shared" si="1"/>
        <v>Q1</v>
      </c>
      <c r="J32" s="37" t="b">
        <f ca="1">IF(A32="","",COUNTIF('Consolidated Income Statement_Y'!$C$7:$V$7,D32)&gt;0)</f>
        <v>0</v>
      </c>
      <c r="K32" s="38">
        <f t="shared" si="2"/>
        <v>45000</v>
      </c>
      <c r="L32" s="37" t="str">
        <f>IFERROR(VLOOKUP($A32,Account_Mapping!$A:$C,3,0),"")</f>
        <v>General &amp; Administrative</v>
      </c>
      <c r="M32" s="37" t="str">
        <f>IFERROR(VLOOKUP($A32,Account_Mapping!$A:$C,4,0),"")</f>
        <v/>
      </c>
    </row>
    <row r="33" spans="1:13" x14ac:dyDescent="0.2">
      <c r="A33" s="43">
        <v>8010</v>
      </c>
      <c r="B33" s="43" t="s">
        <v>117</v>
      </c>
      <c r="C33" s="43"/>
      <c r="D33" s="43"/>
      <c r="E33" s="45">
        <v>45716</v>
      </c>
      <c r="F33" s="46">
        <v>4500</v>
      </c>
      <c r="G33" s="46">
        <v>0</v>
      </c>
      <c r="H33" s="47">
        <f t="shared" si="0"/>
        <v>45716</v>
      </c>
      <c r="I33" s="47" t="str">
        <f t="shared" si="1"/>
        <v>Q1</v>
      </c>
      <c r="J33" s="37" t="b">
        <f ca="1">IF(A33="","",COUNTIF('Consolidated Income Statement_Y'!$C$7:$V$7,D33)&gt;0)</f>
        <v>0</v>
      </c>
      <c r="K33" s="38">
        <f t="shared" si="2"/>
        <v>4500</v>
      </c>
      <c r="L33" s="37" t="str">
        <f>IFERROR(VLOOKUP($A33,Account_Mapping!$A:$C,3,0),"")</f>
        <v>General &amp; Administrative</v>
      </c>
      <c r="M33" s="37" t="str">
        <f>IFERROR(VLOOKUP($A33,Account_Mapping!$A:$C,4,0),"")</f>
        <v/>
      </c>
    </row>
    <row r="34" spans="1:13" x14ac:dyDescent="0.2">
      <c r="A34" s="43">
        <v>8020</v>
      </c>
      <c r="B34" s="43" t="s">
        <v>118</v>
      </c>
      <c r="C34" s="43"/>
      <c r="D34" s="43"/>
      <c r="E34" s="45">
        <v>45716</v>
      </c>
      <c r="F34" s="46">
        <v>3250</v>
      </c>
      <c r="G34" s="46">
        <v>0</v>
      </c>
      <c r="H34" s="47">
        <f t="shared" si="0"/>
        <v>45716</v>
      </c>
      <c r="I34" s="47" t="str">
        <f t="shared" si="1"/>
        <v>Q1</v>
      </c>
      <c r="J34" s="37" t="b">
        <f ca="1">IF(A34="","",COUNTIF('Consolidated Income Statement_Y'!$C$7:$V$7,D34)&gt;0)</f>
        <v>0</v>
      </c>
      <c r="K34" s="38">
        <f t="shared" si="2"/>
        <v>3250</v>
      </c>
      <c r="L34" s="37" t="str">
        <f>IFERROR(VLOOKUP($A34,Account_Mapping!$A:$C,3,0),"")</f>
        <v>General &amp; Administrative</v>
      </c>
      <c r="M34" s="37" t="str">
        <f>IFERROR(VLOOKUP($A34,Account_Mapping!$A:$C,4,0),"")</f>
        <v/>
      </c>
    </row>
    <row r="35" spans="1:13" x14ac:dyDescent="0.2">
      <c r="A35" s="43">
        <v>8030</v>
      </c>
      <c r="B35" s="43" t="s">
        <v>119</v>
      </c>
      <c r="C35" s="43"/>
      <c r="D35" s="43"/>
      <c r="E35" s="45">
        <v>45716</v>
      </c>
      <c r="F35" s="46">
        <v>2750</v>
      </c>
      <c r="G35" s="46">
        <v>0</v>
      </c>
      <c r="H35" s="47">
        <f t="shared" si="0"/>
        <v>45716</v>
      </c>
      <c r="I35" s="47" t="str">
        <f t="shared" si="1"/>
        <v>Q1</v>
      </c>
      <c r="J35" s="37" t="b">
        <f ca="1">IF(A35="","",COUNTIF('Consolidated Income Statement_Y'!$C$7:$V$7,D35)&gt;0)</f>
        <v>0</v>
      </c>
      <c r="K35" s="38">
        <f t="shared" si="2"/>
        <v>2750</v>
      </c>
      <c r="L35" s="37" t="str">
        <f>IFERROR(VLOOKUP($A35,Account_Mapping!$A:$C,3,0),"")</f>
        <v>General &amp; Administrative</v>
      </c>
      <c r="M35" s="37" t="str">
        <f>IFERROR(VLOOKUP($A35,Account_Mapping!$A:$C,4,0),"")</f>
        <v/>
      </c>
    </row>
    <row r="36" spans="1:13" x14ac:dyDescent="0.2">
      <c r="A36" s="43">
        <v>8040</v>
      </c>
      <c r="B36" s="43" t="s">
        <v>120</v>
      </c>
      <c r="C36" s="43"/>
      <c r="D36" s="43"/>
      <c r="E36" s="45">
        <v>45703</v>
      </c>
      <c r="F36" s="46">
        <v>3150</v>
      </c>
      <c r="G36" s="46">
        <v>0</v>
      </c>
      <c r="H36" s="47">
        <f t="shared" si="0"/>
        <v>45716</v>
      </c>
      <c r="I36" s="47" t="str">
        <f t="shared" si="1"/>
        <v>Q1</v>
      </c>
      <c r="J36" s="37" t="b">
        <f ca="1">IF(A36="","",COUNTIF('Consolidated Income Statement_Y'!$C$7:$V$7,D36)&gt;0)</f>
        <v>0</v>
      </c>
      <c r="K36" s="38">
        <f t="shared" si="2"/>
        <v>3150</v>
      </c>
      <c r="L36" s="37" t="str">
        <f>IFERROR(VLOOKUP($A36,Account_Mapping!$A:$C,3,0),"")</f>
        <v>General &amp; Administrative</v>
      </c>
      <c r="M36" s="37" t="str">
        <f>IFERROR(VLOOKUP($A36,Account_Mapping!$A:$C,4,0),"")</f>
        <v/>
      </c>
    </row>
    <row r="37" spans="1:13" x14ac:dyDescent="0.2">
      <c r="A37" s="43">
        <v>8050</v>
      </c>
      <c r="B37" s="43" t="s">
        <v>121</v>
      </c>
      <c r="C37" s="43"/>
      <c r="D37" s="43"/>
      <c r="E37" s="45">
        <v>45703</v>
      </c>
      <c r="F37" s="46">
        <v>3350</v>
      </c>
      <c r="G37" s="46">
        <v>0</v>
      </c>
      <c r="H37" s="47">
        <f t="shared" si="0"/>
        <v>45716</v>
      </c>
      <c r="I37" s="47" t="str">
        <f t="shared" si="1"/>
        <v>Q1</v>
      </c>
      <c r="J37" s="37" t="b">
        <f ca="1">IF(A37="","",COUNTIF('Consolidated Income Statement_Y'!$C$7:$V$7,D37)&gt;0)</f>
        <v>0</v>
      </c>
      <c r="K37" s="38">
        <f t="shared" si="2"/>
        <v>3350</v>
      </c>
      <c r="L37" s="37" t="str">
        <f>IFERROR(VLOOKUP($A37,Account_Mapping!$A:$C,3,0),"")</f>
        <v>General &amp; Administrative</v>
      </c>
      <c r="M37" s="37" t="str">
        <f>IFERROR(VLOOKUP($A37,Account_Mapping!$A:$C,4,0),"")</f>
        <v/>
      </c>
    </row>
    <row r="38" spans="1:13" x14ac:dyDescent="0.2">
      <c r="A38" s="43">
        <v>8060</v>
      </c>
      <c r="B38" s="43" t="s">
        <v>122</v>
      </c>
      <c r="C38" s="43"/>
      <c r="D38" s="43"/>
      <c r="E38" s="45">
        <v>45703</v>
      </c>
      <c r="F38" s="46">
        <v>3450</v>
      </c>
      <c r="G38" s="46">
        <v>0</v>
      </c>
      <c r="H38" s="47">
        <f t="shared" si="0"/>
        <v>45716</v>
      </c>
      <c r="I38" s="47" t="str">
        <f t="shared" si="1"/>
        <v>Q1</v>
      </c>
      <c r="J38" s="37" t="b">
        <f ca="1">IF(A38="","",COUNTIF('Consolidated Income Statement_Y'!$C$7:$V$7,D38)&gt;0)</f>
        <v>0</v>
      </c>
      <c r="K38" s="38">
        <f t="shared" si="2"/>
        <v>3450</v>
      </c>
      <c r="L38" s="37" t="str">
        <f>IFERROR(VLOOKUP($A38,Account_Mapping!$A:$C,3,0),"")</f>
        <v>General &amp; Administrative</v>
      </c>
      <c r="M38" s="37" t="str">
        <f>IFERROR(VLOOKUP($A38,Account_Mapping!$A:$C,4,0),"")</f>
        <v/>
      </c>
    </row>
    <row r="39" spans="1:13" x14ac:dyDescent="0.2">
      <c r="A39" s="43">
        <v>8060</v>
      </c>
      <c r="B39" s="43" t="s">
        <v>122</v>
      </c>
      <c r="C39" s="43"/>
      <c r="D39" s="43"/>
      <c r="E39" s="45">
        <v>45703</v>
      </c>
      <c r="F39" s="46">
        <v>3450</v>
      </c>
      <c r="G39" s="46">
        <v>0</v>
      </c>
      <c r="H39" s="47">
        <f t="shared" si="0"/>
        <v>45716</v>
      </c>
      <c r="I39" s="47" t="str">
        <f t="shared" si="1"/>
        <v>Q1</v>
      </c>
      <c r="J39" s="37" t="b">
        <f ca="1">IF(A39="","",COUNTIF('Consolidated Income Statement_Y'!$C$7:$V$7,D39)&gt;0)</f>
        <v>0</v>
      </c>
      <c r="K39" s="38">
        <f t="shared" si="2"/>
        <v>3450</v>
      </c>
      <c r="L39" s="37" t="str">
        <f>IFERROR(VLOOKUP($A39,Account_Mapping!$A:$C,3,0),"")</f>
        <v>General &amp; Administrative</v>
      </c>
      <c r="M39" s="37" t="str">
        <f>IFERROR(VLOOKUP($A39,Account_Mapping!$A:$C,4,0),"")</f>
        <v/>
      </c>
    </row>
    <row r="40" spans="1:13" x14ac:dyDescent="0.2">
      <c r="A40" s="43">
        <v>8070</v>
      </c>
      <c r="B40" s="43" t="s">
        <v>123</v>
      </c>
      <c r="C40" s="43"/>
      <c r="D40" s="43"/>
      <c r="E40" s="45">
        <v>45703</v>
      </c>
      <c r="F40" s="46">
        <v>3950</v>
      </c>
      <c r="G40" s="46">
        <v>0</v>
      </c>
      <c r="H40" s="47">
        <f t="shared" si="0"/>
        <v>45716</v>
      </c>
      <c r="I40" s="47" t="str">
        <f t="shared" si="1"/>
        <v>Q1</v>
      </c>
      <c r="J40" s="37" t="b">
        <f ca="1">IF(A40="","",COUNTIF('Consolidated Income Statement_Y'!$C$7:$V$7,D40)&gt;0)</f>
        <v>0</v>
      </c>
      <c r="K40" s="38">
        <f t="shared" si="2"/>
        <v>3950</v>
      </c>
      <c r="L40" s="37" t="str">
        <f>IFERROR(VLOOKUP($A40,Account_Mapping!$A:$C,3,0),"")</f>
        <v>General &amp; Administrative</v>
      </c>
      <c r="M40" s="37" t="str">
        <f>IFERROR(VLOOKUP($A40,Account_Mapping!$A:$C,4,0),"")</f>
        <v/>
      </c>
    </row>
    <row r="41" spans="1:13" x14ac:dyDescent="0.2">
      <c r="A41" s="43">
        <v>8080</v>
      </c>
      <c r="B41" s="43" t="s">
        <v>124</v>
      </c>
      <c r="C41" s="43"/>
      <c r="D41" s="43"/>
      <c r="E41" s="45">
        <v>45703</v>
      </c>
      <c r="F41" s="46">
        <v>6950</v>
      </c>
      <c r="G41" s="46">
        <v>0</v>
      </c>
      <c r="H41" s="47">
        <f t="shared" si="0"/>
        <v>45716</v>
      </c>
      <c r="I41" s="47" t="str">
        <f t="shared" si="1"/>
        <v>Q1</v>
      </c>
      <c r="J41" s="37" t="b">
        <f ca="1">IF(A41="","",COUNTIF('Consolidated Income Statement_Y'!$C$7:$V$7,D41)&gt;0)</f>
        <v>0</v>
      </c>
      <c r="K41" s="38">
        <f t="shared" si="2"/>
        <v>6950</v>
      </c>
      <c r="L41" s="37" t="str">
        <f>IFERROR(VLOOKUP($A41,Account_Mapping!$A:$C,3,0),"")</f>
        <v>General &amp; Administrative</v>
      </c>
      <c r="M41" s="37" t="str">
        <f>IFERROR(VLOOKUP($A41,Account_Mapping!$A:$C,4,0),"")</f>
        <v/>
      </c>
    </row>
    <row r="42" spans="1:13" x14ac:dyDescent="0.2">
      <c r="A42" s="43">
        <v>8090</v>
      </c>
      <c r="B42" s="43" t="s">
        <v>125</v>
      </c>
      <c r="C42" s="43"/>
      <c r="D42" s="43"/>
      <c r="E42" s="45">
        <v>45703</v>
      </c>
      <c r="F42" s="46">
        <v>7950</v>
      </c>
      <c r="G42" s="46">
        <v>0</v>
      </c>
      <c r="H42" s="47">
        <f t="shared" si="0"/>
        <v>45716</v>
      </c>
      <c r="I42" s="47" t="str">
        <f t="shared" si="1"/>
        <v>Q1</v>
      </c>
      <c r="J42" s="37" t="b">
        <f ca="1">IF(A42="","",COUNTIF('Consolidated Income Statement_Y'!$C$7:$V$7,D42)&gt;0)</f>
        <v>0</v>
      </c>
      <c r="K42" s="38">
        <f t="shared" si="2"/>
        <v>7950</v>
      </c>
      <c r="L42" s="37" t="str">
        <f>IFERROR(VLOOKUP($A42,Account_Mapping!$A:$C,3,0),"")</f>
        <v>General &amp; Administrative</v>
      </c>
      <c r="M42" s="37" t="str">
        <f>IFERROR(VLOOKUP($A42,Account_Mapping!$A:$C,4,0),"")</f>
        <v/>
      </c>
    </row>
    <row r="43" spans="1:13" x14ac:dyDescent="0.2">
      <c r="A43" s="43">
        <v>8099</v>
      </c>
      <c r="B43" s="43" t="s">
        <v>129</v>
      </c>
      <c r="C43" s="43"/>
      <c r="D43" s="43" t="s">
        <v>131</v>
      </c>
      <c r="E43" s="45">
        <v>45716</v>
      </c>
      <c r="F43" s="46">
        <v>1000</v>
      </c>
      <c r="G43" s="46">
        <v>0</v>
      </c>
      <c r="H43" s="47">
        <f t="shared" si="0"/>
        <v>45716</v>
      </c>
      <c r="I43" s="47" t="str">
        <f t="shared" si="1"/>
        <v>Q1</v>
      </c>
      <c r="J43" s="37" t="b">
        <f ca="1">IF(A43="","",COUNTIF('Consolidated Income Statement_Y'!$C$7:$V$7,D43)&gt;0)</f>
        <v>1</v>
      </c>
      <c r="K43" s="38">
        <f t="shared" si="2"/>
        <v>1000</v>
      </c>
      <c r="L43" s="37" t="str">
        <f>IFERROR(VLOOKUP($A43,Account_Mapping!$A:$C,3,0),"")</f>
        <v>General &amp; Administrative</v>
      </c>
      <c r="M43" s="37" t="str">
        <f>IFERROR(VLOOKUP($A43,Account_Mapping!$A:$C,4,0),"")</f>
        <v/>
      </c>
    </row>
    <row r="44" spans="1:13" x14ac:dyDescent="0.2">
      <c r="A44" s="43">
        <v>9010</v>
      </c>
      <c r="B44" s="43" t="s">
        <v>127</v>
      </c>
      <c r="C44" s="43"/>
      <c r="D44" s="43"/>
      <c r="E44" s="45">
        <v>45703</v>
      </c>
      <c r="F44" s="46">
        <v>0</v>
      </c>
      <c r="G44" s="46">
        <v>5630</v>
      </c>
      <c r="H44" s="47">
        <f t="shared" si="0"/>
        <v>45716</v>
      </c>
      <c r="I44" s="47" t="str">
        <f t="shared" si="1"/>
        <v>Q1</v>
      </c>
      <c r="J44" s="37" t="b">
        <f ca="1">IF(A44="","",COUNTIF('Consolidated Income Statement_Y'!$C$7:$V$7,D44)&gt;0)</f>
        <v>0</v>
      </c>
      <c r="K44" s="38">
        <f t="shared" si="2"/>
        <v>-5630</v>
      </c>
      <c r="L44" s="37" t="str">
        <f>IFERROR(VLOOKUP($A44,Account_Mapping!$A:$C,3,0),"")</f>
        <v>Other Expenses, net</v>
      </c>
      <c r="M44" s="37" t="str">
        <f>IFERROR(VLOOKUP($A44,Account_Mapping!$A:$C,4,0),"")</f>
        <v/>
      </c>
    </row>
    <row r="45" spans="1:13" x14ac:dyDescent="0.2">
      <c r="A45" s="43">
        <v>9900</v>
      </c>
      <c r="B45" s="43" t="s">
        <v>128</v>
      </c>
      <c r="C45" s="43"/>
      <c r="D45" s="43"/>
      <c r="E45" s="45">
        <v>45703</v>
      </c>
      <c r="F45" s="46">
        <v>560</v>
      </c>
      <c r="G45" s="46">
        <v>0</v>
      </c>
      <c r="H45" s="47">
        <f t="shared" si="0"/>
        <v>45716</v>
      </c>
      <c r="I45" s="47" t="str">
        <f t="shared" si="1"/>
        <v>Q1</v>
      </c>
      <c r="J45" s="37" t="b">
        <f ca="1">IF(A45="","",COUNTIF('Consolidated Income Statement_Y'!$C$7:$V$7,D45)&gt;0)</f>
        <v>0</v>
      </c>
      <c r="K45" s="38">
        <f t="shared" si="2"/>
        <v>560</v>
      </c>
      <c r="L45" s="37" t="str">
        <f>IFERROR(VLOOKUP($A45,Account_Mapping!$A:$C,3,0),"")</f>
        <v>Provision for Income Taxes</v>
      </c>
      <c r="M45" s="37" t="str">
        <f>IFERROR(VLOOKUP($A45,Account_Mapping!$A:$C,4,0),"")</f>
        <v/>
      </c>
    </row>
    <row r="46" spans="1:13" x14ac:dyDescent="0.2">
      <c r="A46" s="43">
        <v>5000</v>
      </c>
      <c r="B46" s="43" t="s">
        <v>25</v>
      </c>
      <c r="C46" s="43"/>
      <c r="D46" s="43"/>
      <c r="E46" s="45">
        <v>45731</v>
      </c>
      <c r="F46" s="46">
        <v>0</v>
      </c>
      <c r="G46" s="46">
        <v>97500</v>
      </c>
      <c r="H46" s="47">
        <f t="shared" si="0"/>
        <v>45747</v>
      </c>
      <c r="I46" s="47" t="str">
        <f t="shared" si="1"/>
        <v>Q1</v>
      </c>
      <c r="J46" s="37" t="b">
        <f ca="1">IF(A46="","",COUNTIF('Consolidated Income Statement_Y'!$C$7:$V$7,D46)&gt;0)</f>
        <v>0</v>
      </c>
      <c r="K46" s="38">
        <f t="shared" si="2"/>
        <v>-97500</v>
      </c>
      <c r="L46" s="37" t="str">
        <f>IFERROR(VLOOKUP($A46,Account_Mapping!$A:$C,3,0),"")</f>
        <v>Services Revenue</v>
      </c>
      <c r="M46" s="37" t="str">
        <f>IFERROR(VLOOKUP($A46,Account_Mapping!$A:$C,4,0),"")</f>
        <v/>
      </c>
    </row>
    <row r="47" spans="1:13" x14ac:dyDescent="0.2">
      <c r="A47" s="43">
        <v>5000</v>
      </c>
      <c r="B47" s="43" t="s">
        <v>25</v>
      </c>
      <c r="C47" s="43"/>
      <c r="D47" s="43"/>
      <c r="E47" s="45">
        <v>45744</v>
      </c>
      <c r="F47" s="46">
        <v>0</v>
      </c>
      <c r="G47" s="46">
        <v>3250</v>
      </c>
      <c r="H47" s="47">
        <f t="shared" si="0"/>
        <v>45747</v>
      </c>
      <c r="I47" s="47" t="str">
        <f t="shared" si="1"/>
        <v>Q1</v>
      </c>
      <c r="J47" s="37" t="b">
        <f ca="1">IF(A47="","",COUNTIF('Consolidated Income Statement_Y'!$C$7:$V$7,D47)&gt;0)</f>
        <v>0</v>
      </c>
      <c r="K47" s="38">
        <f t="shared" si="2"/>
        <v>-3250</v>
      </c>
      <c r="L47" s="37" t="str">
        <f>IFERROR(VLOOKUP($A47,Account_Mapping!$A:$C,3,0),"")</f>
        <v>Services Revenue</v>
      </c>
      <c r="M47" s="37" t="str">
        <f>IFERROR(VLOOKUP($A47,Account_Mapping!$A:$C,4,0),"")</f>
        <v/>
      </c>
    </row>
    <row r="48" spans="1:13" x14ac:dyDescent="0.2">
      <c r="A48" s="43">
        <v>6000</v>
      </c>
      <c r="B48" s="43" t="s">
        <v>108</v>
      </c>
      <c r="C48" s="43"/>
      <c r="D48" s="43"/>
      <c r="E48" s="45">
        <v>45731</v>
      </c>
      <c r="F48" s="46">
        <v>500</v>
      </c>
      <c r="G48" s="46">
        <v>0</v>
      </c>
      <c r="H48" s="47">
        <f t="shared" si="0"/>
        <v>45747</v>
      </c>
      <c r="I48" s="47" t="str">
        <f t="shared" si="1"/>
        <v>Q1</v>
      </c>
      <c r="J48" s="37" t="b">
        <f ca="1">IF(A48="","",COUNTIF('Consolidated Income Statement_Y'!$C$7:$V$7,D48)&gt;0)</f>
        <v>0</v>
      </c>
      <c r="K48" s="38">
        <f t="shared" si="2"/>
        <v>500</v>
      </c>
      <c r="L48" s="37" t="str">
        <f>IFERROR(VLOOKUP($A48,Account_Mapping!$A:$C,3,0),"")</f>
        <v>Services COR</v>
      </c>
      <c r="M48" s="37" t="str">
        <f>IFERROR(VLOOKUP($A48,Account_Mapping!$A:$C,4,0),"")</f>
        <v/>
      </c>
    </row>
    <row r="49" spans="1:13" x14ac:dyDescent="0.2">
      <c r="A49" s="43">
        <v>7000</v>
      </c>
      <c r="B49" s="43" t="s">
        <v>111</v>
      </c>
      <c r="C49" s="43"/>
      <c r="D49" s="43"/>
      <c r="E49" s="45">
        <v>45744</v>
      </c>
      <c r="F49" s="46">
        <v>1250</v>
      </c>
      <c r="G49" s="46">
        <v>0</v>
      </c>
      <c r="H49" s="47">
        <f t="shared" si="0"/>
        <v>45747</v>
      </c>
      <c r="I49" s="47" t="str">
        <f t="shared" si="1"/>
        <v>Q1</v>
      </c>
      <c r="J49" s="37" t="b">
        <f ca="1">IF(A49="","",COUNTIF('Consolidated Income Statement_Y'!$C$7:$V$7,D49)&gt;0)</f>
        <v>0</v>
      </c>
      <c r="K49" s="38">
        <f t="shared" si="2"/>
        <v>1250</v>
      </c>
      <c r="L49" s="37" t="str">
        <f>IFERROR(VLOOKUP($A49,Account_Mapping!$A:$C,3,0),"")</f>
        <v>Sales &amp; Marketing</v>
      </c>
      <c r="M49" s="37" t="str">
        <f>IFERROR(VLOOKUP($A49,Account_Mapping!$A:$C,4,0),"")</f>
        <v/>
      </c>
    </row>
    <row r="50" spans="1:13" x14ac:dyDescent="0.2">
      <c r="A50" s="43">
        <v>7010</v>
      </c>
      <c r="B50" s="43" t="s">
        <v>112</v>
      </c>
      <c r="C50" s="43"/>
      <c r="D50" s="43"/>
      <c r="E50" s="45">
        <v>45744</v>
      </c>
      <c r="F50" s="46">
        <v>2000</v>
      </c>
      <c r="G50" s="46">
        <v>0</v>
      </c>
      <c r="H50" s="47">
        <f t="shared" si="0"/>
        <v>45747</v>
      </c>
      <c r="I50" s="47" t="str">
        <f t="shared" si="1"/>
        <v>Q1</v>
      </c>
      <c r="J50" s="37" t="b">
        <f ca="1">IF(A50="","",COUNTIF('Consolidated Income Statement_Y'!$C$7:$V$7,D50)&gt;0)</f>
        <v>0</v>
      </c>
      <c r="K50" s="38">
        <f t="shared" si="2"/>
        <v>2000</v>
      </c>
      <c r="L50" s="37" t="str">
        <f>IFERROR(VLOOKUP($A50,Account_Mapping!$A:$C,3,0),"")</f>
        <v>Sales &amp; Marketing</v>
      </c>
      <c r="M50" s="37" t="str">
        <f>IFERROR(VLOOKUP($A50,Account_Mapping!$A:$C,4,0),"")</f>
        <v/>
      </c>
    </row>
    <row r="51" spans="1:13" x14ac:dyDescent="0.2">
      <c r="A51" s="43">
        <v>7020</v>
      </c>
      <c r="B51" s="43" t="s">
        <v>113</v>
      </c>
      <c r="C51" s="43"/>
      <c r="D51" s="43"/>
      <c r="E51" s="45">
        <v>45744</v>
      </c>
      <c r="F51" s="46">
        <v>525</v>
      </c>
      <c r="G51" s="46">
        <v>0</v>
      </c>
      <c r="H51" s="47">
        <f t="shared" si="0"/>
        <v>45747</v>
      </c>
      <c r="I51" s="47" t="str">
        <f t="shared" si="1"/>
        <v>Q1</v>
      </c>
      <c r="J51" s="37" t="b">
        <f ca="1">IF(A51="","",COUNTIF('Consolidated Income Statement_Y'!$C$7:$V$7,D51)&gt;0)</f>
        <v>0</v>
      </c>
      <c r="K51" s="38">
        <f t="shared" si="2"/>
        <v>525</v>
      </c>
      <c r="L51" s="37" t="str">
        <f>IFERROR(VLOOKUP($A51,Account_Mapping!$A:$C,3,0),"")</f>
        <v>Sales &amp; Marketing</v>
      </c>
      <c r="M51" s="37" t="str">
        <f>IFERROR(VLOOKUP($A51,Account_Mapping!$A:$C,4,0),"")</f>
        <v/>
      </c>
    </row>
    <row r="52" spans="1:13" x14ac:dyDescent="0.2">
      <c r="A52" s="43">
        <v>7030</v>
      </c>
      <c r="B52" s="43" t="s">
        <v>114</v>
      </c>
      <c r="C52" s="43"/>
      <c r="D52" s="43"/>
      <c r="E52" s="45">
        <v>45744</v>
      </c>
      <c r="F52" s="46">
        <v>0</v>
      </c>
      <c r="G52" s="46">
        <v>0</v>
      </c>
      <c r="H52" s="47">
        <f t="shared" si="0"/>
        <v>45747</v>
      </c>
      <c r="I52" s="47" t="str">
        <f t="shared" si="1"/>
        <v>Q1</v>
      </c>
      <c r="J52" s="37" t="b">
        <f ca="1">IF(A52="","",COUNTIF('Consolidated Income Statement_Y'!$C$7:$V$7,D52)&gt;0)</f>
        <v>0</v>
      </c>
      <c r="K52" s="38">
        <f t="shared" si="2"/>
        <v>0</v>
      </c>
      <c r="L52" s="37" t="str">
        <f>IFERROR(VLOOKUP($A52,Account_Mapping!$A:$C,3,0),"")</f>
        <v>Sales &amp; Marketing</v>
      </c>
      <c r="M52" s="37" t="str">
        <f>IFERROR(VLOOKUP($A52,Account_Mapping!$A:$C,4,0),"")</f>
        <v/>
      </c>
    </row>
    <row r="53" spans="1:13" x14ac:dyDescent="0.2">
      <c r="A53" s="43">
        <v>7040</v>
      </c>
      <c r="B53" s="43" t="s">
        <v>115</v>
      </c>
      <c r="C53" s="43"/>
      <c r="D53" s="43"/>
      <c r="E53" s="45">
        <v>45744</v>
      </c>
      <c r="F53" s="46">
        <v>5500</v>
      </c>
      <c r="G53" s="46">
        <v>0</v>
      </c>
      <c r="H53" s="47">
        <f t="shared" si="0"/>
        <v>45747</v>
      </c>
      <c r="I53" s="47" t="str">
        <f t="shared" si="1"/>
        <v>Q1</v>
      </c>
      <c r="J53" s="37" t="b">
        <f ca="1">IF(A53="","",COUNTIF('Consolidated Income Statement_Y'!$C$7:$V$7,D53)&gt;0)</f>
        <v>0</v>
      </c>
      <c r="K53" s="38">
        <f t="shared" si="2"/>
        <v>5500</v>
      </c>
      <c r="L53" s="37" t="str">
        <f>IFERROR(VLOOKUP($A53,Account_Mapping!$A:$C,3,0),"")</f>
        <v>Sales &amp; Marketing</v>
      </c>
      <c r="M53" s="37" t="str">
        <f>IFERROR(VLOOKUP($A53,Account_Mapping!$A:$C,4,0),"")</f>
        <v/>
      </c>
    </row>
    <row r="54" spans="1:13" x14ac:dyDescent="0.2">
      <c r="A54" s="43">
        <v>8000</v>
      </c>
      <c r="B54" s="43" t="s">
        <v>116</v>
      </c>
      <c r="C54" s="43"/>
      <c r="D54" s="43"/>
      <c r="E54" s="45">
        <v>45744</v>
      </c>
      <c r="F54" s="46">
        <v>45000</v>
      </c>
      <c r="G54" s="46">
        <v>0</v>
      </c>
      <c r="H54" s="47">
        <f t="shared" si="0"/>
        <v>45747</v>
      </c>
      <c r="I54" s="47" t="str">
        <f t="shared" si="1"/>
        <v>Q1</v>
      </c>
      <c r="J54" s="37" t="b">
        <f ca="1">IF(A54="","",COUNTIF('Consolidated Income Statement_Y'!$C$7:$V$7,D54)&gt;0)</f>
        <v>0</v>
      </c>
      <c r="K54" s="38">
        <f t="shared" si="2"/>
        <v>45000</v>
      </c>
      <c r="L54" s="37" t="str">
        <f>IFERROR(VLOOKUP($A54,Account_Mapping!$A:$C,3,0),"")</f>
        <v>General &amp; Administrative</v>
      </c>
      <c r="M54" s="37" t="str">
        <f>IFERROR(VLOOKUP($A54,Account_Mapping!$A:$C,4,0),"")</f>
        <v/>
      </c>
    </row>
    <row r="55" spans="1:13" x14ac:dyDescent="0.2">
      <c r="A55" s="43">
        <v>8010</v>
      </c>
      <c r="B55" s="43" t="s">
        <v>117</v>
      </c>
      <c r="C55" s="43"/>
      <c r="D55" s="43"/>
      <c r="E55" s="45">
        <v>45744</v>
      </c>
      <c r="F55" s="46">
        <v>4500</v>
      </c>
      <c r="G55" s="46">
        <v>0</v>
      </c>
      <c r="H55" s="47">
        <f t="shared" si="0"/>
        <v>45747</v>
      </c>
      <c r="I55" s="47" t="str">
        <f t="shared" si="1"/>
        <v>Q1</v>
      </c>
      <c r="J55" s="37" t="b">
        <f ca="1">IF(A55="","",COUNTIF('Consolidated Income Statement_Y'!$C$7:$V$7,D55)&gt;0)</f>
        <v>0</v>
      </c>
      <c r="K55" s="38">
        <f t="shared" si="2"/>
        <v>4500</v>
      </c>
      <c r="L55" s="37" t="str">
        <f>IFERROR(VLOOKUP($A55,Account_Mapping!$A:$C,3,0),"")</f>
        <v>General &amp; Administrative</v>
      </c>
      <c r="M55" s="37" t="str">
        <f>IFERROR(VLOOKUP($A55,Account_Mapping!$A:$C,4,0),"")</f>
        <v/>
      </c>
    </row>
    <row r="56" spans="1:13" x14ac:dyDescent="0.2">
      <c r="A56" s="43">
        <v>8020</v>
      </c>
      <c r="B56" s="43" t="s">
        <v>118</v>
      </c>
      <c r="C56" s="43"/>
      <c r="D56" s="43"/>
      <c r="E56" s="45">
        <v>45744</v>
      </c>
      <c r="F56" s="46">
        <v>3250</v>
      </c>
      <c r="G56" s="46">
        <v>0</v>
      </c>
      <c r="H56" s="47">
        <f t="shared" si="0"/>
        <v>45747</v>
      </c>
      <c r="I56" s="47" t="str">
        <f t="shared" si="1"/>
        <v>Q1</v>
      </c>
      <c r="J56" s="37" t="b">
        <f ca="1">IF(A56="","",COUNTIF('Consolidated Income Statement_Y'!$C$7:$V$7,D56)&gt;0)</f>
        <v>0</v>
      </c>
      <c r="K56" s="38">
        <f t="shared" si="2"/>
        <v>3250</v>
      </c>
      <c r="L56" s="37" t="str">
        <f>IFERROR(VLOOKUP($A56,Account_Mapping!$A:$C,3,0),"")</f>
        <v>General &amp; Administrative</v>
      </c>
      <c r="M56" s="37" t="str">
        <f>IFERROR(VLOOKUP($A56,Account_Mapping!$A:$C,4,0),"")</f>
        <v/>
      </c>
    </row>
    <row r="57" spans="1:13" x14ac:dyDescent="0.2">
      <c r="A57" s="43">
        <v>8030</v>
      </c>
      <c r="B57" s="43" t="s">
        <v>119</v>
      </c>
      <c r="C57" s="43"/>
      <c r="D57" s="43"/>
      <c r="E57" s="45">
        <v>45744</v>
      </c>
      <c r="F57" s="46">
        <v>2750</v>
      </c>
      <c r="G57" s="46">
        <v>0</v>
      </c>
      <c r="H57" s="47">
        <f t="shared" si="0"/>
        <v>45747</v>
      </c>
      <c r="I57" s="47" t="str">
        <f t="shared" si="1"/>
        <v>Q1</v>
      </c>
      <c r="J57" s="37" t="b">
        <f ca="1">IF(A57="","",COUNTIF('Consolidated Income Statement_Y'!$C$7:$V$7,D57)&gt;0)</f>
        <v>0</v>
      </c>
      <c r="K57" s="38">
        <f t="shared" si="2"/>
        <v>2750</v>
      </c>
      <c r="L57" s="37" t="str">
        <f>IFERROR(VLOOKUP($A57,Account_Mapping!$A:$C,3,0),"")</f>
        <v>General &amp; Administrative</v>
      </c>
      <c r="M57" s="37" t="str">
        <f>IFERROR(VLOOKUP($A57,Account_Mapping!$A:$C,4,0),"")</f>
        <v/>
      </c>
    </row>
    <row r="58" spans="1:13" x14ac:dyDescent="0.2">
      <c r="A58" s="43">
        <v>8040</v>
      </c>
      <c r="B58" s="43" t="s">
        <v>120</v>
      </c>
      <c r="C58" s="43"/>
      <c r="D58" s="43"/>
      <c r="E58" s="45">
        <v>45731</v>
      </c>
      <c r="F58" s="46">
        <v>3150</v>
      </c>
      <c r="G58" s="46">
        <v>0</v>
      </c>
      <c r="H58" s="47">
        <f t="shared" si="0"/>
        <v>45747</v>
      </c>
      <c r="I58" s="47" t="str">
        <f t="shared" si="1"/>
        <v>Q1</v>
      </c>
      <c r="J58" s="37" t="b">
        <f ca="1">IF(A58="","",COUNTIF('Consolidated Income Statement_Y'!$C$7:$V$7,D58)&gt;0)</f>
        <v>0</v>
      </c>
      <c r="K58" s="38">
        <f t="shared" si="2"/>
        <v>3150</v>
      </c>
      <c r="L58" s="37" t="str">
        <f>IFERROR(VLOOKUP($A58,Account_Mapping!$A:$C,3,0),"")</f>
        <v>General &amp; Administrative</v>
      </c>
      <c r="M58" s="37" t="str">
        <f>IFERROR(VLOOKUP($A58,Account_Mapping!$A:$C,4,0),"")</f>
        <v/>
      </c>
    </row>
    <row r="59" spans="1:13" x14ac:dyDescent="0.2">
      <c r="A59" s="43">
        <v>8050</v>
      </c>
      <c r="B59" s="43" t="s">
        <v>121</v>
      </c>
      <c r="C59" s="43"/>
      <c r="D59" s="43"/>
      <c r="E59" s="45">
        <v>45731</v>
      </c>
      <c r="F59" s="46">
        <v>3350</v>
      </c>
      <c r="G59" s="46">
        <v>0</v>
      </c>
      <c r="H59" s="47">
        <f t="shared" si="0"/>
        <v>45747</v>
      </c>
      <c r="I59" s="47" t="str">
        <f t="shared" si="1"/>
        <v>Q1</v>
      </c>
      <c r="J59" s="37" t="b">
        <f ca="1">IF(A59="","",COUNTIF('Consolidated Income Statement_Y'!$C$7:$V$7,D59)&gt;0)</f>
        <v>0</v>
      </c>
      <c r="K59" s="38">
        <f t="shared" si="2"/>
        <v>3350</v>
      </c>
      <c r="L59" s="37" t="str">
        <f>IFERROR(VLOOKUP($A59,Account_Mapping!$A:$C,3,0),"")</f>
        <v>General &amp; Administrative</v>
      </c>
      <c r="M59" s="37" t="str">
        <f>IFERROR(VLOOKUP($A59,Account_Mapping!$A:$C,4,0),"")</f>
        <v/>
      </c>
    </row>
    <row r="60" spans="1:13" x14ac:dyDescent="0.2">
      <c r="A60" s="43">
        <v>8060</v>
      </c>
      <c r="B60" s="43" t="s">
        <v>122</v>
      </c>
      <c r="C60" s="43"/>
      <c r="D60" s="43"/>
      <c r="E60" s="45">
        <v>45731</v>
      </c>
      <c r="F60" s="46">
        <v>3450</v>
      </c>
      <c r="G60" s="46">
        <v>0</v>
      </c>
      <c r="H60" s="47">
        <f t="shared" si="0"/>
        <v>45747</v>
      </c>
      <c r="I60" s="47" t="str">
        <f t="shared" si="1"/>
        <v>Q1</v>
      </c>
      <c r="J60" s="37" t="b">
        <f ca="1">IF(A60="","",COUNTIF('Consolidated Income Statement_Y'!$C$7:$V$7,D60)&gt;0)</f>
        <v>0</v>
      </c>
      <c r="K60" s="38">
        <f t="shared" si="2"/>
        <v>3450</v>
      </c>
      <c r="L60" s="37" t="str">
        <f>IFERROR(VLOOKUP($A60,Account_Mapping!$A:$C,3,0),"")</f>
        <v>General &amp; Administrative</v>
      </c>
      <c r="M60" s="37" t="str">
        <f>IFERROR(VLOOKUP($A60,Account_Mapping!$A:$C,4,0),"")</f>
        <v/>
      </c>
    </row>
    <row r="61" spans="1:13" x14ac:dyDescent="0.2">
      <c r="A61" s="43">
        <v>8060</v>
      </c>
      <c r="B61" s="43" t="s">
        <v>122</v>
      </c>
      <c r="C61" s="43"/>
      <c r="D61" s="43"/>
      <c r="E61" s="45">
        <v>45731</v>
      </c>
      <c r="F61" s="46">
        <v>3450</v>
      </c>
      <c r="G61" s="46">
        <v>0</v>
      </c>
      <c r="H61" s="47">
        <f t="shared" si="0"/>
        <v>45747</v>
      </c>
      <c r="I61" s="47" t="str">
        <f t="shared" si="1"/>
        <v>Q1</v>
      </c>
      <c r="J61" s="37" t="b">
        <f ca="1">IF(A61="","",COUNTIF('Consolidated Income Statement_Y'!$C$7:$V$7,D61)&gt;0)</f>
        <v>0</v>
      </c>
      <c r="K61" s="38">
        <f t="shared" si="2"/>
        <v>3450</v>
      </c>
      <c r="L61" s="37" t="str">
        <f>IFERROR(VLOOKUP($A61,Account_Mapping!$A:$C,3,0),"")</f>
        <v>General &amp; Administrative</v>
      </c>
      <c r="M61" s="37" t="str">
        <f>IFERROR(VLOOKUP($A61,Account_Mapping!$A:$C,4,0),"")</f>
        <v/>
      </c>
    </row>
    <row r="62" spans="1:13" x14ac:dyDescent="0.2">
      <c r="A62" s="43">
        <v>8070</v>
      </c>
      <c r="B62" s="43" t="s">
        <v>123</v>
      </c>
      <c r="C62" s="43"/>
      <c r="D62" s="43"/>
      <c r="E62" s="45">
        <v>45731</v>
      </c>
      <c r="F62" s="46">
        <v>3950</v>
      </c>
      <c r="G62" s="46">
        <v>0</v>
      </c>
      <c r="H62" s="47">
        <f t="shared" si="0"/>
        <v>45747</v>
      </c>
      <c r="I62" s="47" t="str">
        <f t="shared" si="1"/>
        <v>Q1</v>
      </c>
      <c r="J62" s="37" t="b">
        <f ca="1">IF(A62="","",COUNTIF('Consolidated Income Statement_Y'!$C$7:$V$7,D62)&gt;0)</f>
        <v>0</v>
      </c>
      <c r="K62" s="38">
        <f t="shared" si="2"/>
        <v>3950</v>
      </c>
      <c r="L62" s="37" t="str">
        <f>IFERROR(VLOOKUP($A62,Account_Mapping!$A:$C,3,0),"")</f>
        <v>General &amp; Administrative</v>
      </c>
      <c r="M62" s="37" t="str">
        <f>IFERROR(VLOOKUP($A62,Account_Mapping!$A:$C,4,0),"")</f>
        <v/>
      </c>
    </row>
    <row r="63" spans="1:13" x14ac:dyDescent="0.2">
      <c r="A63" s="43">
        <v>8080</v>
      </c>
      <c r="B63" s="43" t="s">
        <v>124</v>
      </c>
      <c r="C63" s="43"/>
      <c r="D63" s="43"/>
      <c r="E63" s="45">
        <v>45731</v>
      </c>
      <c r="F63" s="46">
        <v>6950</v>
      </c>
      <c r="G63" s="46">
        <v>0</v>
      </c>
      <c r="H63" s="47">
        <f t="shared" si="0"/>
        <v>45747</v>
      </c>
      <c r="I63" s="47" t="str">
        <f t="shared" si="1"/>
        <v>Q1</v>
      </c>
      <c r="J63" s="37" t="b">
        <f ca="1">IF(A63="","",COUNTIF('Consolidated Income Statement_Y'!$C$7:$V$7,D63)&gt;0)</f>
        <v>0</v>
      </c>
      <c r="K63" s="38">
        <f t="shared" si="2"/>
        <v>6950</v>
      </c>
      <c r="L63" s="37" t="str">
        <f>IFERROR(VLOOKUP($A63,Account_Mapping!$A:$C,3,0),"")</f>
        <v>General &amp; Administrative</v>
      </c>
      <c r="M63" s="37" t="str">
        <f>IFERROR(VLOOKUP($A63,Account_Mapping!$A:$C,4,0),"")</f>
        <v/>
      </c>
    </row>
    <row r="64" spans="1:13" x14ac:dyDescent="0.2">
      <c r="A64" s="43">
        <v>8090</v>
      </c>
      <c r="B64" s="43" t="s">
        <v>125</v>
      </c>
      <c r="C64" s="43"/>
      <c r="D64" s="43"/>
      <c r="E64" s="45">
        <v>45731</v>
      </c>
      <c r="F64" s="46">
        <v>7950</v>
      </c>
      <c r="G64" s="46">
        <v>0</v>
      </c>
      <c r="H64" s="47">
        <f t="shared" si="0"/>
        <v>45747</v>
      </c>
      <c r="I64" s="47" t="str">
        <f t="shared" si="1"/>
        <v>Q1</v>
      </c>
      <c r="J64" s="37" t="b">
        <f ca="1">IF(A64="","",COUNTIF('Consolidated Income Statement_Y'!$C$7:$V$7,D64)&gt;0)</f>
        <v>0</v>
      </c>
      <c r="K64" s="38">
        <f t="shared" si="2"/>
        <v>7950</v>
      </c>
      <c r="L64" s="37" t="str">
        <f>IFERROR(VLOOKUP($A64,Account_Mapping!$A:$C,3,0),"")</f>
        <v>General &amp; Administrative</v>
      </c>
      <c r="M64" s="37" t="str">
        <f>IFERROR(VLOOKUP($A64,Account_Mapping!$A:$C,4,0),"")</f>
        <v/>
      </c>
    </row>
    <row r="65" spans="1:13" x14ac:dyDescent="0.2">
      <c r="A65" s="43">
        <v>8099</v>
      </c>
      <c r="B65" s="43" t="s">
        <v>129</v>
      </c>
      <c r="C65" s="43"/>
      <c r="D65" s="43" t="s">
        <v>131</v>
      </c>
      <c r="E65" s="45">
        <v>45747</v>
      </c>
      <c r="F65" s="46">
        <v>1000</v>
      </c>
      <c r="G65" s="46">
        <v>0</v>
      </c>
      <c r="H65" s="47">
        <f t="shared" si="0"/>
        <v>45747</v>
      </c>
      <c r="I65" s="47" t="str">
        <f t="shared" si="1"/>
        <v>Q1</v>
      </c>
      <c r="J65" s="37" t="b">
        <f ca="1">IF(A65="","",COUNTIF('Consolidated Income Statement_Y'!$C$7:$V$7,D65)&gt;0)</f>
        <v>1</v>
      </c>
      <c r="K65" s="38">
        <f t="shared" si="2"/>
        <v>1000</v>
      </c>
      <c r="L65" s="37" t="str">
        <f>IFERROR(VLOOKUP($A65,Account_Mapping!$A:$C,3,0),"")</f>
        <v>General &amp; Administrative</v>
      </c>
      <c r="M65" s="37" t="str">
        <f>IFERROR(VLOOKUP($A65,Account_Mapping!$A:$C,4,0),"")</f>
        <v/>
      </c>
    </row>
    <row r="66" spans="1:13" x14ac:dyDescent="0.2">
      <c r="A66" s="43">
        <v>9010</v>
      </c>
      <c r="B66" s="43" t="s">
        <v>127</v>
      </c>
      <c r="C66" s="43"/>
      <c r="D66" s="43"/>
      <c r="E66" s="45">
        <v>45731</v>
      </c>
      <c r="F66" s="46">
        <v>0</v>
      </c>
      <c r="G66" s="46">
        <v>5630</v>
      </c>
      <c r="H66" s="47">
        <f t="shared" si="0"/>
        <v>45747</v>
      </c>
      <c r="I66" s="47" t="str">
        <f t="shared" si="1"/>
        <v>Q1</v>
      </c>
      <c r="J66" s="37" t="b">
        <f ca="1">IF(A66="","",COUNTIF('Consolidated Income Statement_Y'!$C$7:$V$7,D66)&gt;0)</f>
        <v>0</v>
      </c>
      <c r="K66" s="38">
        <f t="shared" si="2"/>
        <v>-5630</v>
      </c>
      <c r="L66" s="37" t="str">
        <f>IFERROR(VLOOKUP($A66,Account_Mapping!$A:$C,3,0),"")</f>
        <v>Other Expenses, net</v>
      </c>
      <c r="M66" s="37" t="str">
        <f>IFERROR(VLOOKUP($A66,Account_Mapping!$A:$C,4,0),"")</f>
        <v/>
      </c>
    </row>
    <row r="67" spans="1:13" x14ac:dyDescent="0.2">
      <c r="A67" s="43">
        <v>9900</v>
      </c>
      <c r="B67" s="43" t="s">
        <v>128</v>
      </c>
      <c r="C67" s="43"/>
      <c r="D67" s="43"/>
      <c r="E67" s="45">
        <v>45731</v>
      </c>
      <c r="F67" s="46">
        <v>560</v>
      </c>
      <c r="G67" s="46">
        <v>0</v>
      </c>
      <c r="H67" s="47">
        <f t="shared" ref="H67:H130" si="3">IF(E67="","",EOMONTH(E67,0))</f>
        <v>45747</v>
      </c>
      <c r="I67" s="47" t="str">
        <f t="shared" ref="I67:I130" si="4">IF(H67="","","Q"&amp;ROUNDUP(MONTH(H67)/3,0))</f>
        <v>Q1</v>
      </c>
      <c r="J67" s="37" t="b">
        <f ca="1">IF(A67="","",COUNTIF('Consolidated Income Statement_Y'!$C$7:$V$7,D67)&gt;0)</f>
        <v>0</v>
      </c>
      <c r="K67" s="38">
        <f t="shared" ref="K67:K130" si="5">F67-G67</f>
        <v>560</v>
      </c>
      <c r="L67" s="37" t="str">
        <f>IFERROR(VLOOKUP($A67,Account_Mapping!$A:$C,3,0),"")</f>
        <v>Provision for Income Taxes</v>
      </c>
      <c r="M67" s="37" t="str">
        <f>IFERROR(VLOOKUP($A67,Account_Mapping!$A:$C,4,0),"")</f>
        <v/>
      </c>
    </row>
    <row r="68" spans="1:13" x14ac:dyDescent="0.2">
      <c r="A68" s="43">
        <v>5000</v>
      </c>
      <c r="B68" s="43" t="s">
        <v>25</v>
      </c>
      <c r="C68" s="43"/>
      <c r="D68" s="43"/>
      <c r="E68" s="45">
        <v>45762</v>
      </c>
      <c r="F68" s="46">
        <v>0</v>
      </c>
      <c r="G68" s="46">
        <v>97500</v>
      </c>
      <c r="H68" s="47">
        <f t="shared" si="3"/>
        <v>45777</v>
      </c>
      <c r="I68" s="47" t="str">
        <f t="shared" si="4"/>
        <v>Q2</v>
      </c>
      <c r="J68" s="37" t="b">
        <f ca="1">IF(A68="","",COUNTIF('Consolidated Income Statement_Y'!$C$7:$V$7,D68)&gt;0)</f>
        <v>0</v>
      </c>
      <c r="K68" s="38">
        <f t="shared" si="5"/>
        <v>-97500</v>
      </c>
      <c r="L68" s="37" t="str">
        <f>IFERROR(VLOOKUP($A68,Account_Mapping!$A:$C,3,0),"")</f>
        <v>Services Revenue</v>
      </c>
      <c r="M68" s="37" t="str">
        <f>IFERROR(VLOOKUP($A68,Account_Mapping!$A:$C,4,0),"")</f>
        <v/>
      </c>
    </row>
    <row r="69" spans="1:13" x14ac:dyDescent="0.2">
      <c r="A69" s="43">
        <v>5000</v>
      </c>
      <c r="B69" s="43" t="s">
        <v>25</v>
      </c>
      <c r="C69" s="43"/>
      <c r="D69" s="43"/>
      <c r="E69" s="45">
        <v>45775</v>
      </c>
      <c r="F69" s="46">
        <v>0</v>
      </c>
      <c r="G69" s="46">
        <v>3250</v>
      </c>
      <c r="H69" s="47">
        <f t="shared" si="3"/>
        <v>45777</v>
      </c>
      <c r="I69" s="47" t="str">
        <f t="shared" si="4"/>
        <v>Q2</v>
      </c>
      <c r="J69" s="37" t="b">
        <f ca="1">IF(A69="","",COUNTIF('Consolidated Income Statement_Y'!$C$7:$V$7,D69)&gt;0)</f>
        <v>0</v>
      </c>
      <c r="K69" s="38">
        <f t="shared" si="5"/>
        <v>-3250</v>
      </c>
      <c r="L69" s="37" t="str">
        <f>IFERROR(VLOOKUP($A69,Account_Mapping!$A:$C,3,0),"")</f>
        <v>Services Revenue</v>
      </c>
      <c r="M69" s="37" t="str">
        <f>IFERROR(VLOOKUP($A69,Account_Mapping!$A:$C,4,0),"")</f>
        <v/>
      </c>
    </row>
    <row r="70" spans="1:13" x14ac:dyDescent="0.2">
      <c r="A70" s="43">
        <v>6000</v>
      </c>
      <c r="B70" s="43" t="s">
        <v>108</v>
      </c>
      <c r="C70" s="43"/>
      <c r="D70" s="43"/>
      <c r="E70" s="45">
        <v>45762</v>
      </c>
      <c r="F70" s="46">
        <v>500</v>
      </c>
      <c r="G70" s="46">
        <v>0</v>
      </c>
      <c r="H70" s="47">
        <f t="shared" si="3"/>
        <v>45777</v>
      </c>
      <c r="I70" s="47" t="str">
        <f t="shared" si="4"/>
        <v>Q2</v>
      </c>
      <c r="J70" s="37" t="b">
        <f ca="1">IF(A70="","",COUNTIF('Consolidated Income Statement_Y'!$C$7:$V$7,D70)&gt;0)</f>
        <v>0</v>
      </c>
      <c r="K70" s="38">
        <f t="shared" si="5"/>
        <v>500</v>
      </c>
      <c r="L70" s="37" t="str">
        <f>IFERROR(VLOOKUP($A70,Account_Mapping!$A:$C,3,0),"")</f>
        <v>Services COR</v>
      </c>
      <c r="M70" s="37" t="str">
        <f>IFERROR(VLOOKUP($A70,Account_Mapping!$A:$C,4,0),"")</f>
        <v/>
      </c>
    </row>
    <row r="71" spans="1:13" x14ac:dyDescent="0.2">
      <c r="A71" s="43">
        <v>7000</v>
      </c>
      <c r="B71" s="43" t="s">
        <v>111</v>
      </c>
      <c r="C71" s="43"/>
      <c r="D71" s="43"/>
      <c r="E71" s="45">
        <v>45775</v>
      </c>
      <c r="F71" s="46">
        <v>1250</v>
      </c>
      <c r="G71" s="46">
        <v>0</v>
      </c>
      <c r="H71" s="47">
        <f t="shared" si="3"/>
        <v>45777</v>
      </c>
      <c r="I71" s="47" t="str">
        <f t="shared" si="4"/>
        <v>Q2</v>
      </c>
      <c r="J71" s="37" t="b">
        <f ca="1">IF(A71="","",COUNTIF('Consolidated Income Statement_Y'!$C$7:$V$7,D71)&gt;0)</f>
        <v>0</v>
      </c>
      <c r="K71" s="38">
        <f t="shared" si="5"/>
        <v>1250</v>
      </c>
      <c r="L71" s="37" t="str">
        <f>IFERROR(VLOOKUP($A71,Account_Mapping!$A:$C,3,0),"")</f>
        <v>Sales &amp; Marketing</v>
      </c>
      <c r="M71" s="37" t="str">
        <f>IFERROR(VLOOKUP($A71,Account_Mapping!$A:$C,4,0),"")</f>
        <v/>
      </c>
    </row>
    <row r="72" spans="1:13" x14ac:dyDescent="0.2">
      <c r="A72" s="43">
        <v>7010</v>
      </c>
      <c r="B72" s="43" t="s">
        <v>112</v>
      </c>
      <c r="C72" s="43"/>
      <c r="D72" s="43"/>
      <c r="E72" s="45">
        <v>45775</v>
      </c>
      <c r="F72" s="46">
        <v>2000</v>
      </c>
      <c r="G72" s="46">
        <v>0</v>
      </c>
      <c r="H72" s="47">
        <f t="shared" si="3"/>
        <v>45777</v>
      </c>
      <c r="I72" s="47" t="str">
        <f t="shared" si="4"/>
        <v>Q2</v>
      </c>
      <c r="J72" s="37" t="b">
        <f ca="1">IF(A72="","",COUNTIF('Consolidated Income Statement_Y'!$C$7:$V$7,D72)&gt;0)</f>
        <v>0</v>
      </c>
      <c r="K72" s="38">
        <f t="shared" si="5"/>
        <v>2000</v>
      </c>
      <c r="L72" s="37" t="str">
        <f>IFERROR(VLOOKUP($A72,Account_Mapping!$A:$C,3,0),"")</f>
        <v>Sales &amp; Marketing</v>
      </c>
      <c r="M72" s="37" t="str">
        <f>IFERROR(VLOOKUP($A72,Account_Mapping!$A:$C,4,0),"")</f>
        <v/>
      </c>
    </row>
    <row r="73" spans="1:13" x14ac:dyDescent="0.2">
      <c r="A73" s="43">
        <v>7020</v>
      </c>
      <c r="B73" s="43" t="s">
        <v>113</v>
      </c>
      <c r="C73" s="43"/>
      <c r="D73" s="43"/>
      <c r="E73" s="45">
        <v>45775</v>
      </c>
      <c r="F73" s="46">
        <v>525</v>
      </c>
      <c r="G73" s="46">
        <v>0</v>
      </c>
      <c r="H73" s="47">
        <f t="shared" si="3"/>
        <v>45777</v>
      </c>
      <c r="I73" s="47" t="str">
        <f t="shared" si="4"/>
        <v>Q2</v>
      </c>
      <c r="J73" s="37" t="b">
        <f ca="1">IF(A73="","",COUNTIF('Consolidated Income Statement_Y'!$C$7:$V$7,D73)&gt;0)</f>
        <v>0</v>
      </c>
      <c r="K73" s="38">
        <f t="shared" si="5"/>
        <v>525</v>
      </c>
      <c r="L73" s="37" t="str">
        <f>IFERROR(VLOOKUP($A73,Account_Mapping!$A:$C,3,0),"")</f>
        <v>Sales &amp; Marketing</v>
      </c>
      <c r="M73" s="37" t="str">
        <f>IFERROR(VLOOKUP($A73,Account_Mapping!$A:$C,4,0),"")</f>
        <v/>
      </c>
    </row>
    <row r="74" spans="1:13" x14ac:dyDescent="0.2">
      <c r="A74" s="43">
        <v>7030</v>
      </c>
      <c r="B74" s="43" t="s">
        <v>114</v>
      </c>
      <c r="C74" s="43"/>
      <c r="D74" s="43"/>
      <c r="E74" s="45">
        <v>45775</v>
      </c>
      <c r="F74" s="46">
        <v>0</v>
      </c>
      <c r="G74" s="46">
        <v>0</v>
      </c>
      <c r="H74" s="47">
        <f t="shared" si="3"/>
        <v>45777</v>
      </c>
      <c r="I74" s="47" t="str">
        <f t="shared" si="4"/>
        <v>Q2</v>
      </c>
      <c r="J74" s="37" t="b">
        <f ca="1">IF(A74="","",COUNTIF('Consolidated Income Statement_Y'!$C$7:$V$7,D74)&gt;0)</f>
        <v>0</v>
      </c>
      <c r="K74" s="38">
        <f t="shared" si="5"/>
        <v>0</v>
      </c>
      <c r="L74" s="37" t="str">
        <f>IFERROR(VLOOKUP($A74,Account_Mapping!$A:$C,3,0),"")</f>
        <v>Sales &amp; Marketing</v>
      </c>
      <c r="M74" s="37" t="str">
        <f>IFERROR(VLOOKUP($A74,Account_Mapping!$A:$C,4,0),"")</f>
        <v/>
      </c>
    </row>
    <row r="75" spans="1:13" x14ac:dyDescent="0.2">
      <c r="A75" s="43">
        <v>7040</v>
      </c>
      <c r="B75" s="43" t="s">
        <v>115</v>
      </c>
      <c r="C75" s="43"/>
      <c r="D75" s="43"/>
      <c r="E75" s="45">
        <v>45775</v>
      </c>
      <c r="F75" s="46">
        <v>5500</v>
      </c>
      <c r="G75" s="46">
        <v>0</v>
      </c>
      <c r="H75" s="47">
        <f t="shared" si="3"/>
        <v>45777</v>
      </c>
      <c r="I75" s="47" t="str">
        <f t="shared" si="4"/>
        <v>Q2</v>
      </c>
      <c r="J75" s="37" t="b">
        <f ca="1">IF(A75="","",COUNTIF('Consolidated Income Statement_Y'!$C$7:$V$7,D75)&gt;0)</f>
        <v>0</v>
      </c>
      <c r="K75" s="38">
        <f t="shared" si="5"/>
        <v>5500</v>
      </c>
      <c r="L75" s="37" t="str">
        <f>IFERROR(VLOOKUP($A75,Account_Mapping!$A:$C,3,0),"")</f>
        <v>Sales &amp; Marketing</v>
      </c>
      <c r="M75" s="37" t="str">
        <f>IFERROR(VLOOKUP($A75,Account_Mapping!$A:$C,4,0),"")</f>
        <v/>
      </c>
    </row>
    <row r="76" spans="1:13" x14ac:dyDescent="0.2">
      <c r="A76" s="43">
        <v>8000</v>
      </c>
      <c r="B76" s="43" t="s">
        <v>116</v>
      </c>
      <c r="C76" s="43"/>
      <c r="D76" s="43"/>
      <c r="E76" s="45">
        <v>45775</v>
      </c>
      <c r="F76" s="46">
        <v>45000</v>
      </c>
      <c r="G76" s="46">
        <v>0</v>
      </c>
      <c r="H76" s="47">
        <f t="shared" si="3"/>
        <v>45777</v>
      </c>
      <c r="I76" s="47" t="str">
        <f t="shared" si="4"/>
        <v>Q2</v>
      </c>
      <c r="J76" s="37" t="b">
        <f ca="1">IF(A76="","",COUNTIF('Consolidated Income Statement_Y'!$C$7:$V$7,D76)&gt;0)</f>
        <v>0</v>
      </c>
      <c r="K76" s="38">
        <f t="shared" si="5"/>
        <v>45000</v>
      </c>
      <c r="L76" s="37" t="str">
        <f>IFERROR(VLOOKUP($A76,Account_Mapping!$A:$C,3,0),"")</f>
        <v>General &amp; Administrative</v>
      </c>
      <c r="M76" s="37" t="str">
        <f>IFERROR(VLOOKUP($A76,Account_Mapping!$A:$C,4,0),"")</f>
        <v/>
      </c>
    </row>
    <row r="77" spans="1:13" x14ac:dyDescent="0.2">
      <c r="A77" s="43">
        <v>8010</v>
      </c>
      <c r="B77" s="43" t="s">
        <v>117</v>
      </c>
      <c r="C77" s="43"/>
      <c r="D77" s="43"/>
      <c r="E77" s="45">
        <v>45775</v>
      </c>
      <c r="F77" s="46">
        <v>4500</v>
      </c>
      <c r="G77" s="46">
        <v>0</v>
      </c>
      <c r="H77" s="47">
        <f t="shared" si="3"/>
        <v>45777</v>
      </c>
      <c r="I77" s="47" t="str">
        <f t="shared" si="4"/>
        <v>Q2</v>
      </c>
      <c r="J77" s="37" t="b">
        <f ca="1">IF(A77="","",COUNTIF('Consolidated Income Statement_Y'!$C$7:$V$7,D77)&gt;0)</f>
        <v>0</v>
      </c>
      <c r="K77" s="38">
        <f t="shared" si="5"/>
        <v>4500</v>
      </c>
      <c r="L77" s="37" t="str">
        <f>IFERROR(VLOOKUP($A77,Account_Mapping!$A:$C,3,0),"")</f>
        <v>General &amp; Administrative</v>
      </c>
      <c r="M77" s="37" t="str">
        <f>IFERROR(VLOOKUP($A77,Account_Mapping!$A:$C,4,0),"")</f>
        <v/>
      </c>
    </row>
    <row r="78" spans="1:13" x14ac:dyDescent="0.2">
      <c r="A78" s="43">
        <v>8020</v>
      </c>
      <c r="B78" s="43" t="s">
        <v>118</v>
      </c>
      <c r="C78" s="43"/>
      <c r="D78" s="43"/>
      <c r="E78" s="45">
        <v>45775</v>
      </c>
      <c r="F78" s="46">
        <v>3250</v>
      </c>
      <c r="G78" s="46">
        <v>0</v>
      </c>
      <c r="H78" s="47">
        <f t="shared" si="3"/>
        <v>45777</v>
      </c>
      <c r="I78" s="47" t="str">
        <f t="shared" si="4"/>
        <v>Q2</v>
      </c>
      <c r="J78" s="37" t="b">
        <f ca="1">IF(A78="","",COUNTIF('Consolidated Income Statement_Y'!$C$7:$V$7,D78)&gt;0)</f>
        <v>0</v>
      </c>
      <c r="K78" s="38">
        <f t="shared" si="5"/>
        <v>3250</v>
      </c>
      <c r="L78" s="37" t="str">
        <f>IFERROR(VLOOKUP($A78,Account_Mapping!$A:$C,3,0),"")</f>
        <v>General &amp; Administrative</v>
      </c>
      <c r="M78" s="37" t="str">
        <f>IFERROR(VLOOKUP($A78,Account_Mapping!$A:$C,4,0),"")</f>
        <v/>
      </c>
    </row>
    <row r="79" spans="1:13" x14ac:dyDescent="0.2">
      <c r="A79" s="43">
        <v>8030</v>
      </c>
      <c r="B79" s="43" t="s">
        <v>119</v>
      </c>
      <c r="C79" s="43"/>
      <c r="D79" s="43"/>
      <c r="E79" s="45">
        <v>45775</v>
      </c>
      <c r="F79" s="46">
        <v>2750</v>
      </c>
      <c r="G79" s="46">
        <v>0</v>
      </c>
      <c r="H79" s="47">
        <f t="shared" si="3"/>
        <v>45777</v>
      </c>
      <c r="I79" s="47" t="str">
        <f t="shared" si="4"/>
        <v>Q2</v>
      </c>
      <c r="J79" s="37" t="b">
        <f ca="1">IF(A79="","",COUNTIF('Consolidated Income Statement_Y'!$C$7:$V$7,D79)&gt;0)</f>
        <v>0</v>
      </c>
      <c r="K79" s="38">
        <f t="shared" si="5"/>
        <v>2750</v>
      </c>
      <c r="L79" s="37" t="str">
        <f>IFERROR(VLOOKUP($A79,Account_Mapping!$A:$C,3,0),"")</f>
        <v>General &amp; Administrative</v>
      </c>
      <c r="M79" s="37" t="str">
        <f>IFERROR(VLOOKUP($A79,Account_Mapping!$A:$C,4,0),"")</f>
        <v/>
      </c>
    </row>
    <row r="80" spans="1:13" x14ac:dyDescent="0.2">
      <c r="A80" s="43">
        <v>8040</v>
      </c>
      <c r="B80" s="43" t="s">
        <v>120</v>
      </c>
      <c r="C80" s="43"/>
      <c r="D80" s="43"/>
      <c r="E80" s="45">
        <v>45762</v>
      </c>
      <c r="F80" s="46">
        <v>3150</v>
      </c>
      <c r="G80" s="46">
        <v>0</v>
      </c>
      <c r="H80" s="47">
        <f t="shared" si="3"/>
        <v>45777</v>
      </c>
      <c r="I80" s="47" t="str">
        <f t="shared" si="4"/>
        <v>Q2</v>
      </c>
      <c r="J80" s="37" t="b">
        <f ca="1">IF(A80="","",COUNTIF('Consolidated Income Statement_Y'!$C$7:$V$7,D80)&gt;0)</f>
        <v>0</v>
      </c>
      <c r="K80" s="38">
        <f t="shared" si="5"/>
        <v>3150</v>
      </c>
      <c r="L80" s="37" t="str">
        <f>IFERROR(VLOOKUP($A80,Account_Mapping!$A:$C,3,0),"")</f>
        <v>General &amp; Administrative</v>
      </c>
      <c r="M80" s="37" t="str">
        <f>IFERROR(VLOOKUP($A80,Account_Mapping!$A:$C,4,0),"")</f>
        <v/>
      </c>
    </row>
    <row r="81" spans="1:13" x14ac:dyDescent="0.2">
      <c r="A81" s="43">
        <v>8050</v>
      </c>
      <c r="B81" s="43" t="s">
        <v>121</v>
      </c>
      <c r="C81" s="43"/>
      <c r="D81" s="43"/>
      <c r="E81" s="45">
        <v>45762</v>
      </c>
      <c r="F81" s="46">
        <v>3350</v>
      </c>
      <c r="G81" s="46">
        <v>0</v>
      </c>
      <c r="H81" s="47">
        <f t="shared" si="3"/>
        <v>45777</v>
      </c>
      <c r="I81" s="47" t="str">
        <f t="shared" si="4"/>
        <v>Q2</v>
      </c>
      <c r="J81" s="37" t="b">
        <f ca="1">IF(A81="","",COUNTIF('Consolidated Income Statement_Y'!$C$7:$V$7,D81)&gt;0)</f>
        <v>0</v>
      </c>
      <c r="K81" s="38">
        <f t="shared" si="5"/>
        <v>3350</v>
      </c>
      <c r="L81" s="37" t="str">
        <f>IFERROR(VLOOKUP($A81,Account_Mapping!$A:$C,3,0),"")</f>
        <v>General &amp; Administrative</v>
      </c>
      <c r="M81" s="37" t="str">
        <f>IFERROR(VLOOKUP($A81,Account_Mapping!$A:$C,4,0),"")</f>
        <v/>
      </c>
    </row>
    <row r="82" spans="1:13" x14ac:dyDescent="0.2">
      <c r="A82" s="43">
        <v>8060</v>
      </c>
      <c r="B82" s="43" t="s">
        <v>122</v>
      </c>
      <c r="C82" s="43"/>
      <c r="D82" s="43"/>
      <c r="E82" s="45">
        <v>45762</v>
      </c>
      <c r="F82" s="46">
        <v>3450</v>
      </c>
      <c r="G82" s="46">
        <v>0</v>
      </c>
      <c r="H82" s="47">
        <f t="shared" si="3"/>
        <v>45777</v>
      </c>
      <c r="I82" s="47" t="str">
        <f t="shared" si="4"/>
        <v>Q2</v>
      </c>
      <c r="J82" s="37" t="b">
        <f ca="1">IF(A82="","",COUNTIF('Consolidated Income Statement_Y'!$C$7:$V$7,D82)&gt;0)</f>
        <v>0</v>
      </c>
      <c r="K82" s="38">
        <f t="shared" si="5"/>
        <v>3450</v>
      </c>
      <c r="L82" s="37" t="str">
        <f>IFERROR(VLOOKUP($A82,Account_Mapping!$A:$C,3,0),"")</f>
        <v>General &amp; Administrative</v>
      </c>
      <c r="M82" s="37" t="str">
        <f>IFERROR(VLOOKUP($A82,Account_Mapping!$A:$C,4,0),"")</f>
        <v/>
      </c>
    </row>
    <row r="83" spans="1:13" x14ac:dyDescent="0.2">
      <c r="A83" s="43">
        <v>8060</v>
      </c>
      <c r="B83" s="43" t="s">
        <v>122</v>
      </c>
      <c r="C83" s="43"/>
      <c r="D83" s="43"/>
      <c r="E83" s="45">
        <v>45762</v>
      </c>
      <c r="F83" s="46">
        <v>3450</v>
      </c>
      <c r="G83" s="46">
        <v>0</v>
      </c>
      <c r="H83" s="47">
        <f t="shared" si="3"/>
        <v>45777</v>
      </c>
      <c r="I83" s="47" t="str">
        <f t="shared" si="4"/>
        <v>Q2</v>
      </c>
      <c r="J83" s="37" t="b">
        <f ca="1">IF(A83="","",COUNTIF('Consolidated Income Statement_Y'!$C$7:$V$7,D83)&gt;0)</f>
        <v>0</v>
      </c>
      <c r="K83" s="38">
        <f t="shared" si="5"/>
        <v>3450</v>
      </c>
      <c r="L83" s="37" t="str">
        <f>IFERROR(VLOOKUP($A83,Account_Mapping!$A:$C,3,0),"")</f>
        <v>General &amp; Administrative</v>
      </c>
      <c r="M83" s="37" t="str">
        <f>IFERROR(VLOOKUP($A83,Account_Mapping!$A:$C,4,0),"")</f>
        <v/>
      </c>
    </row>
    <row r="84" spans="1:13" x14ac:dyDescent="0.2">
      <c r="A84" s="43">
        <v>8070</v>
      </c>
      <c r="B84" s="43" t="s">
        <v>123</v>
      </c>
      <c r="C84" s="43"/>
      <c r="D84" s="43"/>
      <c r="E84" s="45">
        <v>45762</v>
      </c>
      <c r="F84" s="46">
        <v>3950</v>
      </c>
      <c r="G84" s="46">
        <v>0</v>
      </c>
      <c r="H84" s="47">
        <f t="shared" si="3"/>
        <v>45777</v>
      </c>
      <c r="I84" s="47" t="str">
        <f t="shared" si="4"/>
        <v>Q2</v>
      </c>
      <c r="J84" s="37" t="b">
        <f ca="1">IF(A84="","",COUNTIF('Consolidated Income Statement_Y'!$C$7:$V$7,D84)&gt;0)</f>
        <v>0</v>
      </c>
      <c r="K84" s="38">
        <f t="shared" si="5"/>
        <v>3950</v>
      </c>
      <c r="L84" s="37" t="str">
        <f>IFERROR(VLOOKUP($A84,Account_Mapping!$A:$C,3,0),"")</f>
        <v>General &amp; Administrative</v>
      </c>
      <c r="M84" s="37" t="str">
        <f>IFERROR(VLOOKUP($A84,Account_Mapping!$A:$C,4,0),"")</f>
        <v/>
      </c>
    </row>
    <row r="85" spans="1:13" x14ac:dyDescent="0.2">
      <c r="A85" s="43">
        <v>8080</v>
      </c>
      <c r="B85" s="43" t="s">
        <v>124</v>
      </c>
      <c r="C85" s="43"/>
      <c r="D85" s="43"/>
      <c r="E85" s="45">
        <v>45762</v>
      </c>
      <c r="F85" s="46">
        <v>6950</v>
      </c>
      <c r="G85" s="46">
        <v>0</v>
      </c>
      <c r="H85" s="47">
        <f t="shared" si="3"/>
        <v>45777</v>
      </c>
      <c r="I85" s="47" t="str">
        <f t="shared" si="4"/>
        <v>Q2</v>
      </c>
      <c r="J85" s="37" t="b">
        <f ca="1">IF(A85="","",COUNTIF('Consolidated Income Statement_Y'!$C$7:$V$7,D85)&gt;0)</f>
        <v>0</v>
      </c>
      <c r="K85" s="38">
        <f t="shared" si="5"/>
        <v>6950</v>
      </c>
      <c r="L85" s="37" t="str">
        <f>IFERROR(VLOOKUP($A85,Account_Mapping!$A:$C,3,0),"")</f>
        <v>General &amp; Administrative</v>
      </c>
      <c r="M85" s="37" t="str">
        <f>IFERROR(VLOOKUP($A85,Account_Mapping!$A:$C,4,0),"")</f>
        <v/>
      </c>
    </row>
    <row r="86" spans="1:13" x14ac:dyDescent="0.2">
      <c r="A86" s="43">
        <v>8090</v>
      </c>
      <c r="B86" s="43" t="s">
        <v>125</v>
      </c>
      <c r="C86" s="43"/>
      <c r="D86" s="43"/>
      <c r="E86" s="45">
        <v>45762</v>
      </c>
      <c r="F86" s="46">
        <v>7950</v>
      </c>
      <c r="G86" s="46">
        <v>0</v>
      </c>
      <c r="H86" s="47">
        <f t="shared" si="3"/>
        <v>45777</v>
      </c>
      <c r="I86" s="47" t="str">
        <f t="shared" si="4"/>
        <v>Q2</v>
      </c>
      <c r="J86" s="37" t="b">
        <f ca="1">IF(A86="","",COUNTIF('Consolidated Income Statement_Y'!$C$7:$V$7,D86)&gt;0)</f>
        <v>0</v>
      </c>
      <c r="K86" s="38">
        <f t="shared" si="5"/>
        <v>7950</v>
      </c>
      <c r="L86" s="37" t="str">
        <f>IFERROR(VLOOKUP($A86,Account_Mapping!$A:$C,3,0),"")</f>
        <v>General &amp; Administrative</v>
      </c>
      <c r="M86" s="37" t="str">
        <f>IFERROR(VLOOKUP($A86,Account_Mapping!$A:$C,4,0),"")</f>
        <v/>
      </c>
    </row>
    <row r="87" spans="1:13" x14ac:dyDescent="0.2">
      <c r="A87" s="43">
        <v>8099</v>
      </c>
      <c r="B87" s="43" t="s">
        <v>129</v>
      </c>
      <c r="C87" s="43"/>
      <c r="D87" s="43" t="s">
        <v>131</v>
      </c>
      <c r="E87" s="45">
        <v>45777</v>
      </c>
      <c r="F87" s="46">
        <v>1000</v>
      </c>
      <c r="G87" s="46">
        <v>0</v>
      </c>
      <c r="H87" s="47">
        <f t="shared" si="3"/>
        <v>45777</v>
      </c>
      <c r="I87" s="47" t="str">
        <f t="shared" si="4"/>
        <v>Q2</v>
      </c>
      <c r="J87" s="37" t="b">
        <f ca="1">IF(A87="","",COUNTIF('Consolidated Income Statement_Y'!$C$7:$V$7,D87)&gt;0)</f>
        <v>1</v>
      </c>
      <c r="K87" s="38">
        <f t="shared" si="5"/>
        <v>1000</v>
      </c>
      <c r="L87" s="37" t="str">
        <f>IFERROR(VLOOKUP($A87,Account_Mapping!$A:$C,3,0),"")</f>
        <v>General &amp; Administrative</v>
      </c>
      <c r="M87" s="37" t="str">
        <f>IFERROR(VLOOKUP($A87,Account_Mapping!$A:$C,4,0),"")</f>
        <v/>
      </c>
    </row>
    <row r="88" spans="1:13" x14ac:dyDescent="0.2">
      <c r="A88" s="43">
        <v>9010</v>
      </c>
      <c r="B88" s="43" t="s">
        <v>127</v>
      </c>
      <c r="C88" s="43"/>
      <c r="D88" s="43"/>
      <c r="E88" s="45">
        <v>45762</v>
      </c>
      <c r="F88" s="46">
        <v>0</v>
      </c>
      <c r="G88" s="46">
        <v>5630</v>
      </c>
      <c r="H88" s="47">
        <f t="shared" si="3"/>
        <v>45777</v>
      </c>
      <c r="I88" s="47" t="str">
        <f t="shared" si="4"/>
        <v>Q2</v>
      </c>
      <c r="J88" s="37" t="b">
        <f ca="1">IF(A88="","",COUNTIF('Consolidated Income Statement_Y'!$C$7:$V$7,D88)&gt;0)</f>
        <v>0</v>
      </c>
      <c r="K88" s="38">
        <f t="shared" si="5"/>
        <v>-5630</v>
      </c>
      <c r="L88" s="37" t="str">
        <f>IFERROR(VLOOKUP($A88,Account_Mapping!$A:$C,3,0),"")</f>
        <v>Other Expenses, net</v>
      </c>
      <c r="M88" s="37" t="str">
        <f>IFERROR(VLOOKUP($A88,Account_Mapping!$A:$C,4,0),"")</f>
        <v/>
      </c>
    </row>
    <row r="89" spans="1:13" x14ac:dyDescent="0.2">
      <c r="A89" s="43">
        <v>9900</v>
      </c>
      <c r="B89" s="43" t="s">
        <v>128</v>
      </c>
      <c r="C89" s="43"/>
      <c r="D89" s="43"/>
      <c r="E89" s="45">
        <v>45762</v>
      </c>
      <c r="F89" s="46">
        <v>560</v>
      </c>
      <c r="G89" s="46">
        <v>0</v>
      </c>
      <c r="H89" s="47">
        <f t="shared" si="3"/>
        <v>45777</v>
      </c>
      <c r="I89" s="47" t="str">
        <f t="shared" si="4"/>
        <v>Q2</v>
      </c>
      <c r="J89" s="37" t="b">
        <f ca="1">IF(A89="","",COUNTIF('Consolidated Income Statement_Y'!$C$7:$V$7,D89)&gt;0)</f>
        <v>0</v>
      </c>
      <c r="K89" s="38">
        <f t="shared" si="5"/>
        <v>560</v>
      </c>
      <c r="L89" s="37" t="str">
        <f>IFERROR(VLOOKUP($A89,Account_Mapping!$A:$C,3,0),"")</f>
        <v>Provision for Income Taxes</v>
      </c>
      <c r="M89" s="37" t="str">
        <f>IFERROR(VLOOKUP($A89,Account_Mapping!$A:$C,4,0),"")</f>
        <v/>
      </c>
    </row>
    <row r="90" spans="1:13" x14ac:dyDescent="0.2">
      <c r="A90" s="43">
        <v>5000</v>
      </c>
      <c r="B90" s="43" t="s">
        <v>25</v>
      </c>
      <c r="C90" s="43"/>
      <c r="D90" s="43"/>
      <c r="E90" s="45">
        <v>45792</v>
      </c>
      <c r="F90" s="46">
        <v>0</v>
      </c>
      <c r="G90" s="46">
        <v>97500</v>
      </c>
      <c r="H90" s="47">
        <f t="shared" si="3"/>
        <v>45808</v>
      </c>
      <c r="I90" s="47" t="str">
        <f t="shared" si="4"/>
        <v>Q2</v>
      </c>
      <c r="J90" s="37" t="b">
        <f ca="1">IF(A90="","",COUNTIF('Consolidated Income Statement_Y'!$C$7:$V$7,D90)&gt;0)</f>
        <v>0</v>
      </c>
      <c r="K90" s="38">
        <f t="shared" si="5"/>
        <v>-97500</v>
      </c>
      <c r="L90" s="37" t="str">
        <f>IFERROR(VLOOKUP($A90,Account_Mapping!$A:$C,3,0),"")</f>
        <v>Services Revenue</v>
      </c>
      <c r="M90" s="37" t="str">
        <f>IFERROR(VLOOKUP($A90,Account_Mapping!$A:$C,4,0),"")</f>
        <v/>
      </c>
    </row>
    <row r="91" spans="1:13" x14ac:dyDescent="0.2">
      <c r="A91" s="43">
        <v>5000</v>
      </c>
      <c r="B91" s="43" t="s">
        <v>25</v>
      </c>
      <c r="C91" s="43"/>
      <c r="D91" s="43"/>
      <c r="E91" s="45">
        <v>45805</v>
      </c>
      <c r="F91" s="46">
        <v>0</v>
      </c>
      <c r="G91" s="46">
        <v>3250</v>
      </c>
      <c r="H91" s="47">
        <f t="shared" si="3"/>
        <v>45808</v>
      </c>
      <c r="I91" s="47" t="str">
        <f t="shared" si="4"/>
        <v>Q2</v>
      </c>
      <c r="J91" s="37" t="b">
        <f ca="1">IF(A91="","",COUNTIF('Consolidated Income Statement_Y'!$C$7:$V$7,D91)&gt;0)</f>
        <v>0</v>
      </c>
      <c r="K91" s="38">
        <f t="shared" si="5"/>
        <v>-3250</v>
      </c>
      <c r="L91" s="37" t="str">
        <f>IFERROR(VLOOKUP($A91,Account_Mapping!$A:$C,3,0),"")</f>
        <v>Services Revenue</v>
      </c>
      <c r="M91" s="37" t="str">
        <f>IFERROR(VLOOKUP($A91,Account_Mapping!$A:$C,4,0),"")</f>
        <v/>
      </c>
    </row>
    <row r="92" spans="1:13" x14ac:dyDescent="0.2">
      <c r="A92" s="43">
        <v>6000</v>
      </c>
      <c r="B92" s="43" t="s">
        <v>108</v>
      </c>
      <c r="C92" s="43"/>
      <c r="D92" s="43"/>
      <c r="E92" s="45">
        <v>45792</v>
      </c>
      <c r="F92" s="46">
        <v>500</v>
      </c>
      <c r="G92" s="46">
        <v>0</v>
      </c>
      <c r="H92" s="47">
        <f t="shared" si="3"/>
        <v>45808</v>
      </c>
      <c r="I92" s="47" t="str">
        <f t="shared" si="4"/>
        <v>Q2</v>
      </c>
      <c r="J92" s="37" t="b">
        <f ca="1">IF(A92="","",COUNTIF('Consolidated Income Statement_Y'!$C$7:$V$7,D92)&gt;0)</f>
        <v>0</v>
      </c>
      <c r="K92" s="38">
        <f t="shared" si="5"/>
        <v>500</v>
      </c>
      <c r="L92" s="37" t="str">
        <f>IFERROR(VLOOKUP($A92,Account_Mapping!$A:$C,3,0),"")</f>
        <v>Services COR</v>
      </c>
      <c r="M92" s="37" t="str">
        <f>IFERROR(VLOOKUP($A92,Account_Mapping!$A:$C,4,0),"")</f>
        <v/>
      </c>
    </row>
    <row r="93" spans="1:13" x14ac:dyDescent="0.2">
      <c r="A93" s="43">
        <v>7000</v>
      </c>
      <c r="B93" s="43" t="s">
        <v>111</v>
      </c>
      <c r="C93" s="43"/>
      <c r="D93" s="43"/>
      <c r="E93" s="45">
        <v>45805</v>
      </c>
      <c r="F93" s="46">
        <v>1250</v>
      </c>
      <c r="G93" s="46">
        <v>0</v>
      </c>
      <c r="H93" s="47">
        <f t="shared" si="3"/>
        <v>45808</v>
      </c>
      <c r="I93" s="47" t="str">
        <f t="shared" si="4"/>
        <v>Q2</v>
      </c>
      <c r="J93" s="37" t="b">
        <f ca="1">IF(A93="","",COUNTIF('Consolidated Income Statement_Y'!$C$7:$V$7,D93)&gt;0)</f>
        <v>0</v>
      </c>
      <c r="K93" s="38">
        <f t="shared" si="5"/>
        <v>1250</v>
      </c>
      <c r="L93" s="37" t="str">
        <f>IFERROR(VLOOKUP($A93,Account_Mapping!$A:$C,3,0),"")</f>
        <v>Sales &amp; Marketing</v>
      </c>
      <c r="M93" s="37" t="str">
        <f>IFERROR(VLOOKUP($A93,Account_Mapping!$A:$C,4,0),"")</f>
        <v/>
      </c>
    </row>
    <row r="94" spans="1:13" x14ac:dyDescent="0.2">
      <c r="A94" s="43">
        <v>7010</v>
      </c>
      <c r="B94" s="43" t="s">
        <v>112</v>
      </c>
      <c r="C94" s="43"/>
      <c r="D94" s="43"/>
      <c r="E94" s="45">
        <v>45805</v>
      </c>
      <c r="F94" s="46">
        <v>2000</v>
      </c>
      <c r="G94" s="46">
        <v>0</v>
      </c>
      <c r="H94" s="47">
        <f t="shared" si="3"/>
        <v>45808</v>
      </c>
      <c r="I94" s="47" t="str">
        <f t="shared" si="4"/>
        <v>Q2</v>
      </c>
      <c r="J94" s="37" t="b">
        <f ca="1">IF(A94="","",COUNTIF('Consolidated Income Statement_Y'!$C$7:$V$7,D94)&gt;0)</f>
        <v>0</v>
      </c>
      <c r="K94" s="38">
        <f t="shared" si="5"/>
        <v>2000</v>
      </c>
      <c r="L94" s="37" t="str">
        <f>IFERROR(VLOOKUP($A94,Account_Mapping!$A:$C,3,0),"")</f>
        <v>Sales &amp; Marketing</v>
      </c>
      <c r="M94" s="37" t="str">
        <f>IFERROR(VLOOKUP($A94,Account_Mapping!$A:$C,4,0),"")</f>
        <v/>
      </c>
    </row>
    <row r="95" spans="1:13" x14ac:dyDescent="0.2">
      <c r="A95" s="43">
        <v>7020</v>
      </c>
      <c r="B95" s="43" t="s">
        <v>113</v>
      </c>
      <c r="C95" s="43"/>
      <c r="D95" s="43"/>
      <c r="E95" s="45">
        <v>45805</v>
      </c>
      <c r="F95" s="46">
        <v>525</v>
      </c>
      <c r="G95" s="46">
        <v>0</v>
      </c>
      <c r="H95" s="47">
        <f t="shared" si="3"/>
        <v>45808</v>
      </c>
      <c r="I95" s="47" t="str">
        <f t="shared" si="4"/>
        <v>Q2</v>
      </c>
      <c r="J95" s="37" t="b">
        <f ca="1">IF(A95="","",COUNTIF('Consolidated Income Statement_Y'!$C$7:$V$7,D95)&gt;0)</f>
        <v>0</v>
      </c>
      <c r="K95" s="38">
        <f t="shared" si="5"/>
        <v>525</v>
      </c>
      <c r="L95" s="37" t="str">
        <f>IFERROR(VLOOKUP($A95,Account_Mapping!$A:$C,3,0),"")</f>
        <v>Sales &amp; Marketing</v>
      </c>
      <c r="M95" s="37" t="str">
        <f>IFERROR(VLOOKUP($A95,Account_Mapping!$A:$C,4,0),"")</f>
        <v/>
      </c>
    </row>
    <row r="96" spans="1:13" x14ac:dyDescent="0.2">
      <c r="A96" s="43">
        <v>7030</v>
      </c>
      <c r="B96" s="43" t="s">
        <v>114</v>
      </c>
      <c r="C96" s="43"/>
      <c r="D96" s="43"/>
      <c r="E96" s="45">
        <v>45805</v>
      </c>
      <c r="F96" s="46">
        <v>0</v>
      </c>
      <c r="G96" s="46">
        <v>0</v>
      </c>
      <c r="H96" s="47">
        <f t="shared" si="3"/>
        <v>45808</v>
      </c>
      <c r="I96" s="47" t="str">
        <f t="shared" si="4"/>
        <v>Q2</v>
      </c>
      <c r="J96" s="37" t="b">
        <f ca="1">IF(A96="","",COUNTIF('Consolidated Income Statement_Y'!$C$7:$V$7,D96)&gt;0)</f>
        <v>0</v>
      </c>
      <c r="K96" s="38">
        <f t="shared" si="5"/>
        <v>0</v>
      </c>
      <c r="L96" s="37" t="str">
        <f>IFERROR(VLOOKUP($A96,Account_Mapping!$A:$C,3,0),"")</f>
        <v>Sales &amp; Marketing</v>
      </c>
      <c r="M96" s="37" t="str">
        <f>IFERROR(VLOOKUP($A96,Account_Mapping!$A:$C,4,0),"")</f>
        <v/>
      </c>
    </row>
    <row r="97" spans="1:13" x14ac:dyDescent="0.2">
      <c r="A97" s="43">
        <v>7040</v>
      </c>
      <c r="B97" s="43" t="s">
        <v>115</v>
      </c>
      <c r="C97" s="43"/>
      <c r="D97" s="43"/>
      <c r="E97" s="45">
        <v>45805</v>
      </c>
      <c r="F97" s="46">
        <v>5500</v>
      </c>
      <c r="G97" s="46">
        <v>0</v>
      </c>
      <c r="H97" s="47">
        <f t="shared" si="3"/>
        <v>45808</v>
      </c>
      <c r="I97" s="47" t="str">
        <f t="shared" si="4"/>
        <v>Q2</v>
      </c>
      <c r="J97" s="37" t="b">
        <f ca="1">IF(A97="","",COUNTIF('Consolidated Income Statement_Y'!$C$7:$V$7,D97)&gt;0)</f>
        <v>0</v>
      </c>
      <c r="K97" s="38">
        <f t="shared" si="5"/>
        <v>5500</v>
      </c>
      <c r="L97" s="37" t="str">
        <f>IFERROR(VLOOKUP($A97,Account_Mapping!$A:$C,3,0),"")</f>
        <v>Sales &amp; Marketing</v>
      </c>
      <c r="M97" s="37" t="str">
        <f>IFERROR(VLOOKUP($A97,Account_Mapping!$A:$C,4,0),"")</f>
        <v/>
      </c>
    </row>
    <row r="98" spans="1:13" x14ac:dyDescent="0.2">
      <c r="A98" s="43">
        <v>8000</v>
      </c>
      <c r="B98" s="43" t="s">
        <v>116</v>
      </c>
      <c r="C98" s="43"/>
      <c r="D98" s="43"/>
      <c r="E98" s="45">
        <v>45805</v>
      </c>
      <c r="F98" s="46">
        <v>45000</v>
      </c>
      <c r="G98" s="46">
        <v>0</v>
      </c>
      <c r="H98" s="47">
        <f t="shared" si="3"/>
        <v>45808</v>
      </c>
      <c r="I98" s="47" t="str">
        <f t="shared" si="4"/>
        <v>Q2</v>
      </c>
      <c r="J98" s="37" t="b">
        <f ca="1">IF(A98="","",COUNTIF('Consolidated Income Statement_Y'!$C$7:$V$7,D98)&gt;0)</f>
        <v>0</v>
      </c>
      <c r="K98" s="38">
        <f t="shared" si="5"/>
        <v>45000</v>
      </c>
      <c r="L98" s="37" t="str">
        <f>IFERROR(VLOOKUP($A98,Account_Mapping!$A:$C,3,0),"")</f>
        <v>General &amp; Administrative</v>
      </c>
      <c r="M98" s="37" t="str">
        <f>IFERROR(VLOOKUP($A98,Account_Mapping!$A:$C,4,0),"")</f>
        <v/>
      </c>
    </row>
    <row r="99" spans="1:13" x14ac:dyDescent="0.2">
      <c r="A99" s="43">
        <v>8010</v>
      </c>
      <c r="B99" s="43" t="s">
        <v>117</v>
      </c>
      <c r="C99" s="43"/>
      <c r="D99" s="43"/>
      <c r="E99" s="45">
        <v>45805</v>
      </c>
      <c r="F99" s="46">
        <v>4500</v>
      </c>
      <c r="G99" s="46">
        <v>0</v>
      </c>
      <c r="H99" s="47">
        <f t="shared" si="3"/>
        <v>45808</v>
      </c>
      <c r="I99" s="47" t="str">
        <f t="shared" si="4"/>
        <v>Q2</v>
      </c>
      <c r="J99" s="37" t="b">
        <f ca="1">IF(A99="","",COUNTIF('Consolidated Income Statement_Y'!$C$7:$V$7,D99)&gt;0)</f>
        <v>0</v>
      </c>
      <c r="K99" s="38">
        <f t="shared" si="5"/>
        <v>4500</v>
      </c>
      <c r="L99" s="37" t="str">
        <f>IFERROR(VLOOKUP($A99,Account_Mapping!$A:$C,3,0),"")</f>
        <v>General &amp; Administrative</v>
      </c>
      <c r="M99" s="37" t="str">
        <f>IFERROR(VLOOKUP($A99,Account_Mapping!$A:$C,4,0),"")</f>
        <v/>
      </c>
    </row>
    <row r="100" spans="1:13" x14ac:dyDescent="0.2">
      <c r="A100" s="43">
        <v>8020</v>
      </c>
      <c r="B100" s="43" t="s">
        <v>118</v>
      </c>
      <c r="C100" s="43"/>
      <c r="D100" s="43"/>
      <c r="E100" s="45">
        <v>45805</v>
      </c>
      <c r="F100" s="46">
        <v>3250</v>
      </c>
      <c r="G100" s="46">
        <v>0</v>
      </c>
      <c r="H100" s="47">
        <f t="shared" si="3"/>
        <v>45808</v>
      </c>
      <c r="I100" s="47" t="str">
        <f t="shared" si="4"/>
        <v>Q2</v>
      </c>
      <c r="J100" s="37" t="b">
        <f ca="1">IF(A100="","",COUNTIF('Consolidated Income Statement_Y'!$C$7:$V$7,D100)&gt;0)</f>
        <v>0</v>
      </c>
      <c r="K100" s="38">
        <f t="shared" si="5"/>
        <v>3250</v>
      </c>
      <c r="L100" s="37" t="str">
        <f>IFERROR(VLOOKUP($A100,Account_Mapping!$A:$C,3,0),"")</f>
        <v>General &amp; Administrative</v>
      </c>
      <c r="M100" s="37" t="str">
        <f>IFERROR(VLOOKUP($A100,Account_Mapping!$A:$C,4,0),"")</f>
        <v/>
      </c>
    </row>
    <row r="101" spans="1:13" x14ac:dyDescent="0.2">
      <c r="A101" s="43">
        <v>8030</v>
      </c>
      <c r="B101" s="43" t="s">
        <v>119</v>
      </c>
      <c r="C101" s="43"/>
      <c r="D101" s="43"/>
      <c r="E101" s="45">
        <v>45805</v>
      </c>
      <c r="F101" s="46">
        <v>2750</v>
      </c>
      <c r="G101" s="46">
        <v>0</v>
      </c>
      <c r="H101" s="47">
        <f t="shared" si="3"/>
        <v>45808</v>
      </c>
      <c r="I101" s="47" t="str">
        <f t="shared" si="4"/>
        <v>Q2</v>
      </c>
      <c r="J101" s="37" t="b">
        <f ca="1">IF(A101="","",COUNTIF('Consolidated Income Statement_Y'!$C$7:$V$7,D101)&gt;0)</f>
        <v>0</v>
      </c>
      <c r="K101" s="38">
        <f t="shared" si="5"/>
        <v>2750</v>
      </c>
      <c r="L101" s="37" t="str">
        <f>IFERROR(VLOOKUP($A101,Account_Mapping!$A:$C,3,0),"")</f>
        <v>General &amp; Administrative</v>
      </c>
      <c r="M101" s="37" t="str">
        <f>IFERROR(VLOOKUP($A101,Account_Mapping!$A:$C,4,0),"")</f>
        <v/>
      </c>
    </row>
    <row r="102" spans="1:13" x14ac:dyDescent="0.2">
      <c r="A102" s="43">
        <v>8040</v>
      </c>
      <c r="B102" s="43" t="s">
        <v>120</v>
      </c>
      <c r="C102" s="43"/>
      <c r="D102" s="43"/>
      <c r="E102" s="45">
        <v>45792</v>
      </c>
      <c r="F102" s="46">
        <v>3150</v>
      </c>
      <c r="G102" s="46">
        <v>0</v>
      </c>
      <c r="H102" s="47">
        <f t="shared" si="3"/>
        <v>45808</v>
      </c>
      <c r="I102" s="47" t="str">
        <f t="shared" si="4"/>
        <v>Q2</v>
      </c>
      <c r="J102" s="37" t="b">
        <f ca="1">IF(A102="","",COUNTIF('Consolidated Income Statement_Y'!$C$7:$V$7,D102)&gt;0)</f>
        <v>0</v>
      </c>
      <c r="K102" s="38">
        <f t="shared" si="5"/>
        <v>3150</v>
      </c>
      <c r="L102" s="37" t="str">
        <f>IFERROR(VLOOKUP($A102,Account_Mapping!$A:$C,3,0),"")</f>
        <v>General &amp; Administrative</v>
      </c>
      <c r="M102" s="37" t="str">
        <f>IFERROR(VLOOKUP($A102,Account_Mapping!$A:$C,4,0),"")</f>
        <v/>
      </c>
    </row>
    <row r="103" spans="1:13" x14ac:dyDescent="0.2">
      <c r="A103" s="43">
        <v>8050</v>
      </c>
      <c r="B103" s="43" t="s">
        <v>121</v>
      </c>
      <c r="C103" s="43"/>
      <c r="D103" s="43"/>
      <c r="E103" s="45">
        <v>45792</v>
      </c>
      <c r="F103" s="46">
        <v>3350</v>
      </c>
      <c r="G103" s="46">
        <v>0</v>
      </c>
      <c r="H103" s="47">
        <f t="shared" si="3"/>
        <v>45808</v>
      </c>
      <c r="I103" s="47" t="str">
        <f t="shared" si="4"/>
        <v>Q2</v>
      </c>
      <c r="J103" s="37" t="b">
        <f ca="1">IF(A103="","",COUNTIF('Consolidated Income Statement_Y'!$C$7:$V$7,D103)&gt;0)</f>
        <v>0</v>
      </c>
      <c r="K103" s="38">
        <f t="shared" si="5"/>
        <v>3350</v>
      </c>
      <c r="L103" s="37" t="str">
        <f>IFERROR(VLOOKUP($A103,Account_Mapping!$A:$C,3,0),"")</f>
        <v>General &amp; Administrative</v>
      </c>
      <c r="M103" s="37" t="str">
        <f>IFERROR(VLOOKUP($A103,Account_Mapping!$A:$C,4,0),"")</f>
        <v/>
      </c>
    </row>
    <row r="104" spans="1:13" x14ac:dyDescent="0.2">
      <c r="A104" s="43">
        <v>8060</v>
      </c>
      <c r="B104" s="43" t="s">
        <v>122</v>
      </c>
      <c r="C104" s="43"/>
      <c r="D104" s="43"/>
      <c r="E104" s="45">
        <v>45792</v>
      </c>
      <c r="F104" s="46">
        <v>3450</v>
      </c>
      <c r="G104" s="46">
        <v>0</v>
      </c>
      <c r="H104" s="47">
        <f t="shared" si="3"/>
        <v>45808</v>
      </c>
      <c r="I104" s="47" t="str">
        <f t="shared" si="4"/>
        <v>Q2</v>
      </c>
      <c r="J104" s="37" t="b">
        <f ca="1">IF(A104="","",COUNTIF('Consolidated Income Statement_Y'!$C$7:$V$7,D104)&gt;0)</f>
        <v>0</v>
      </c>
      <c r="K104" s="38">
        <f t="shared" si="5"/>
        <v>3450</v>
      </c>
      <c r="L104" s="37" t="str">
        <f>IFERROR(VLOOKUP($A104,Account_Mapping!$A:$C,3,0),"")</f>
        <v>General &amp; Administrative</v>
      </c>
      <c r="M104" s="37" t="str">
        <f>IFERROR(VLOOKUP($A104,Account_Mapping!$A:$C,4,0),"")</f>
        <v/>
      </c>
    </row>
    <row r="105" spans="1:13" x14ac:dyDescent="0.2">
      <c r="A105" s="43">
        <v>8060</v>
      </c>
      <c r="B105" s="43" t="s">
        <v>122</v>
      </c>
      <c r="C105" s="43"/>
      <c r="D105" s="43"/>
      <c r="E105" s="45">
        <v>45792</v>
      </c>
      <c r="F105" s="46">
        <v>3450</v>
      </c>
      <c r="G105" s="46">
        <v>0</v>
      </c>
      <c r="H105" s="47">
        <f t="shared" si="3"/>
        <v>45808</v>
      </c>
      <c r="I105" s="47" t="str">
        <f t="shared" si="4"/>
        <v>Q2</v>
      </c>
      <c r="J105" s="37" t="b">
        <f ca="1">IF(A105="","",COUNTIF('Consolidated Income Statement_Y'!$C$7:$V$7,D105)&gt;0)</f>
        <v>0</v>
      </c>
      <c r="K105" s="38">
        <f t="shared" si="5"/>
        <v>3450</v>
      </c>
      <c r="L105" s="37" t="str">
        <f>IFERROR(VLOOKUP($A105,Account_Mapping!$A:$C,3,0),"")</f>
        <v>General &amp; Administrative</v>
      </c>
      <c r="M105" s="37" t="str">
        <f>IFERROR(VLOOKUP($A105,Account_Mapping!$A:$C,4,0),"")</f>
        <v/>
      </c>
    </row>
    <row r="106" spans="1:13" x14ac:dyDescent="0.2">
      <c r="A106" s="43">
        <v>8070</v>
      </c>
      <c r="B106" s="43" t="s">
        <v>123</v>
      </c>
      <c r="C106" s="43"/>
      <c r="D106" s="43"/>
      <c r="E106" s="45">
        <v>45792</v>
      </c>
      <c r="F106" s="46">
        <v>3950</v>
      </c>
      <c r="G106" s="46">
        <v>0</v>
      </c>
      <c r="H106" s="47">
        <f t="shared" si="3"/>
        <v>45808</v>
      </c>
      <c r="I106" s="47" t="str">
        <f t="shared" si="4"/>
        <v>Q2</v>
      </c>
      <c r="J106" s="37" t="b">
        <f ca="1">IF(A106="","",COUNTIF('Consolidated Income Statement_Y'!$C$7:$V$7,D106)&gt;0)</f>
        <v>0</v>
      </c>
      <c r="K106" s="38">
        <f t="shared" si="5"/>
        <v>3950</v>
      </c>
      <c r="L106" s="37" t="str">
        <f>IFERROR(VLOOKUP($A106,Account_Mapping!$A:$C,3,0),"")</f>
        <v>General &amp; Administrative</v>
      </c>
      <c r="M106" s="37" t="str">
        <f>IFERROR(VLOOKUP($A106,Account_Mapping!$A:$C,4,0),"")</f>
        <v/>
      </c>
    </row>
    <row r="107" spans="1:13" x14ac:dyDescent="0.2">
      <c r="A107" s="43">
        <v>8080</v>
      </c>
      <c r="B107" s="43" t="s">
        <v>124</v>
      </c>
      <c r="C107" s="43"/>
      <c r="D107" s="43"/>
      <c r="E107" s="45">
        <v>45792</v>
      </c>
      <c r="F107" s="46">
        <v>6950</v>
      </c>
      <c r="G107" s="46">
        <v>0</v>
      </c>
      <c r="H107" s="47">
        <f t="shared" si="3"/>
        <v>45808</v>
      </c>
      <c r="I107" s="47" t="str">
        <f t="shared" si="4"/>
        <v>Q2</v>
      </c>
      <c r="J107" s="37" t="b">
        <f ca="1">IF(A107="","",COUNTIF('Consolidated Income Statement_Y'!$C$7:$V$7,D107)&gt;0)</f>
        <v>0</v>
      </c>
      <c r="K107" s="38">
        <f t="shared" si="5"/>
        <v>6950</v>
      </c>
      <c r="L107" s="37" t="str">
        <f>IFERROR(VLOOKUP($A107,Account_Mapping!$A:$C,3,0),"")</f>
        <v>General &amp; Administrative</v>
      </c>
      <c r="M107" s="37" t="str">
        <f>IFERROR(VLOOKUP($A107,Account_Mapping!$A:$C,4,0),"")</f>
        <v/>
      </c>
    </row>
    <row r="108" spans="1:13" x14ac:dyDescent="0.2">
      <c r="A108" s="43">
        <v>8090</v>
      </c>
      <c r="B108" s="43" t="s">
        <v>125</v>
      </c>
      <c r="C108" s="43"/>
      <c r="D108" s="43"/>
      <c r="E108" s="45">
        <v>45792</v>
      </c>
      <c r="F108" s="46">
        <v>7950</v>
      </c>
      <c r="G108" s="46">
        <v>0</v>
      </c>
      <c r="H108" s="47">
        <f t="shared" si="3"/>
        <v>45808</v>
      </c>
      <c r="I108" s="47" t="str">
        <f t="shared" si="4"/>
        <v>Q2</v>
      </c>
      <c r="J108" s="37" t="b">
        <f ca="1">IF(A108="","",COUNTIF('Consolidated Income Statement_Y'!$C$7:$V$7,D108)&gt;0)</f>
        <v>0</v>
      </c>
      <c r="K108" s="38">
        <f t="shared" si="5"/>
        <v>7950</v>
      </c>
      <c r="L108" s="37" t="str">
        <f>IFERROR(VLOOKUP($A108,Account_Mapping!$A:$C,3,0),"")</f>
        <v>General &amp; Administrative</v>
      </c>
      <c r="M108" s="37" t="str">
        <f>IFERROR(VLOOKUP($A108,Account_Mapping!$A:$C,4,0),"")</f>
        <v/>
      </c>
    </row>
    <row r="109" spans="1:13" x14ac:dyDescent="0.2">
      <c r="A109" s="43">
        <v>8099</v>
      </c>
      <c r="B109" s="43" t="s">
        <v>129</v>
      </c>
      <c r="C109" s="43"/>
      <c r="D109" s="43" t="s">
        <v>131</v>
      </c>
      <c r="E109" s="45">
        <v>45808</v>
      </c>
      <c r="F109" s="46">
        <v>1000</v>
      </c>
      <c r="G109" s="46">
        <v>0</v>
      </c>
      <c r="H109" s="47">
        <f t="shared" si="3"/>
        <v>45808</v>
      </c>
      <c r="I109" s="47" t="str">
        <f t="shared" si="4"/>
        <v>Q2</v>
      </c>
      <c r="J109" s="37" t="b">
        <f ca="1">IF(A109="","",COUNTIF('Consolidated Income Statement_Y'!$C$7:$V$7,D109)&gt;0)</f>
        <v>1</v>
      </c>
      <c r="K109" s="38">
        <f t="shared" si="5"/>
        <v>1000</v>
      </c>
      <c r="L109" s="37" t="str">
        <f>IFERROR(VLOOKUP($A109,Account_Mapping!$A:$C,3,0),"")</f>
        <v>General &amp; Administrative</v>
      </c>
      <c r="M109" s="37" t="str">
        <f>IFERROR(VLOOKUP($A109,Account_Mapping!$A:$C,4,0),"")</f>
        <v/>
      </c>
    </row>
    <row r="110" spans="1:13" x14ac:dyDescent="0.2">
      <c r="A110" s="43">
        <v>9000</v>
      </c>
      <c r="B110" s="43" t="s">
        <v>126</v>
      </c>
      <c r="C110" s="43"/>
      <c r="D110" s="43"/>
      <c r="E110" s="45">
        <v>45792</v>
      </c>
      <c r="F110" s="46">
        <v>1400</v>
      </c>
      <c r="G110" s="46">
        <v>0</v>
      </c>
      <c r="H110" s="47">
        <f t="shared" si="3"/>
        <v>45808</v>
      </c>
      <c r="I110" s="47" t="str">
        <f t="shared" si="4"/>
        <v>Q2</v>
      </c>
      <c r="J110" s="37" t="b">
        <f ca="1">IF(A110="","",COUNTIF('Consolidated Income Statement_Y'!$C$7:$V$7,D110)&gt;0)</f>
        <v>0</v>
      </c>
      <c r="K110" s="38">
        <f t="shared" si="5"/>
        <v>1400</v>
      </c>
      <c r="L110" s="37" t="str">
        <f>IFERROR(VLOOKUP($A110,Account_Mapping!$A:$C,3,0),"")</f>
        <v>Other Expenses, net</v>
      </c>
      <c r="M110" s="37" t="str">
        <f>IFERROR(VLOOKUP($A110,Account_Mapping!$A:$C,4,0),"")</f>
        <v/>
      </c>
    </row>
    <row r="111" spans="1:13" x14ac:dyDescent="0.2">
      <c r="A111" s="43">
        <v>9010</v>
      </c>
      <c r="B111" s="43" t="s">
        <v>127</v>
      </c>
      <c r="C111" s="43"/>
      <c r="D111" s="43"/>
      <c r="E111" s="45">
        <v>45792</v>
      </c>
      <c r="F111" s="46">
        <v>0</v>
      </c>
      <c r="G111" s="46">
        <v>5630</v>
      </c>
      <c r="H111" s="47">
        <f t="shared" si="3"/>
        <v>45808</v>
      </c>
      <c r="I111" s="47" t="str">
        <f t="shared" si="4"/>
        <v>Q2</v>
      </c>
      <c r="J111" s="37" t="b">
        <f ca="1">IF(A111="","",COUNTIF('Consolidated Income Statement_Y'!$C$7:$V$7,D111)&gt;0)</f>
        <v>0</v>
      </c>
      <c r="K111" s="38">
        <f t="shared" si="5"/>
        <v>-5630</v>
      </c>
      <c r="L111" s="37" t="str">
        <f>IFERROR(VLOOKUP($A111,Account_Mapping!$A:$C,3,0),"")</f>
        <v>Other Expenses, net</v>
      </c>
      <c r="M111" s="37" t="str">
        <f>IFERROR(VLOOKUP($A111,Account_Mapping!$A:$C,4,0),"")</f>
        <v/>
      </c>
    </row>
    <row r="112" spans="1:13" x14ac:dyDescent="0.2">
      <c r="A112" s="43">
        <v>9900</v>
      </c>
      <c r="B112" s="43" t="s">
        <v>128</v>
      </c>
      <c r="C112" s="43"/>
      <c r="D112" s="43"/>
      <c r="E112" s="45">
        <v>45792</v>
      </c>
      <c r="F112" s="46">
        <v>560</v>
      </c>
      <c r="G112" s="46">
        <v>0</v>
      </c>
      <c r="H112" s="47">
        <f t="shared" si="3"/>
        <v>45808</v>
      </c>
      <c r="I112" s="47" t="str">
        <f t="shared" si="4"/>
        <v>Q2</v>
      </c>
      <c r="J112" s="37" t="b">
        <f ca="1">IF(A112="","",COUNTIF('Consolidated Income Statement_Y'!$C$7:$V$7,D112)&gt;0)</f>
        <v>0</v>
      </c>
      <c r="K112" s="38">
        <f t="shared" si="5"/>
        <v>560</v>
      </c>
      <c r="L112" s="37" t="str">
        <f>IFERROR(VLOOKUP($A112,Account_Mapping!$A:$C,3,0),"")</f>
        <v>Provision for Income Taxes</v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1" spans="1:13" x14ac:dyDescent="0.2">
      <c r="J751" s="37" t="str">
        <f>IF(A751="","",COUNTIF('Consolidated Income Statement_Y'!$C$7:$V$7,D751)&gt;0)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37" t="str">
        <f>IF(A752="","",COUNTIF('Consolidated Income Statement_Y'!$C$7:$V$7,D752)&gt;0)</f>
        <v/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-100750</v>
      </c>
      <c r="C754" s="50">
        <f t="shared" si="37"/>
        <v>-100750</v>
      </c>
      <c r="D754" s="50">
        <f t="shared" si="37"/>
        <v>-100750</v>
      </c>
      <c r="E754" s="50">
        <f t="shared" si="37"/>
        <v>-100750</v>
      </c>
      <c r="F754" s="50">
        <f t="shared" si="37"/>
        <v>-100750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500</v>
      </c>
      <c r="C757" s="50">
        <f t="shared" si="37"/>
        <v>500</v>
      </c>
      <c r="D757" s="50">
        <f t="shared" si="37"/>
        <v>500</v>
      </c>
      <c r="E757" s="50">
        <f t="shared" si="37"/>
        <v>500</v>
      </c>
      <c r="F757" s="50">
        <f t="shared" si="37"/>
        <v>500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9275</v>
      </c>
      <c r="C760" s="50">
        <f t="shared" si="37"/>
        <v>9275</v>
      </c>
      <c r="D760" s="50">
        <f t="shared" si="37"/>
        <v>9275</v>
      </c>
      <c r="E760" s="50">
        <f t="shared" si="37"/>
        <v>9275</v>
      </c>
      <c r="F760" s="50">
        <f t="shared" si="37"/>
        <v>9275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87750</v>
      </c>
      <c r="C761" s="50">
        <f t="shared" si="37"/>
        <v>88750</v>
      </c>
      <c r="D761" s="50">
        <f t="shared" si="37"/>
        <v>88750</v>
      </c>
      <c r="E761" s="50">
        <f t="shared" si="37"/>
        <v>88750</v>
      </c>
      <c r="F761" s="50">
        <f t="shared" si="37"/>
        <v>88750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-4230</v>
      </c>
      <c r="C762" s="50">
        <f t="shared" si="37"/>
        <v>-5630</v>
      </c>
      <c r="D762" s="50">
        <f t="shared" si="37"/>
        <v>-5630</v>
      </c>
      <c r="E762" s="50">
        <f t="shared" si="37"/>
        <v>-5630</v>
      </c>
      <c r="F762" s="50">
        <f t="shared" si="37"/>
        <v>-4230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560</v>
      </c>
      <c r="C763" s="52">
        <f t="shared" si="37"/>
        <v>560</v>
      </c>
      <c r="D763" s="52">
        <f t="shared" si="37"/>
        <v>560</v>
      </c>
      <c r="E763" s="52">
        <f t="shared" si="37"/>
        <v>560</v>
      </c>
      <c r="F763" s="52">
        <f t="shared" si="37"/>
        <v>560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-302250</v>
      </c>
      <c r="C766" s="50">
        <f t="shared" ref="C766:E766" si="38">SUMIF($B$752:$M$752,C$765,$B754:$M754)</f>
        <v>-201500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-503750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1500</v>
      </c>
      <c r="C769" s="50">
        <f t="shared" si="39"/>
        <v>1000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2500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27825</v>
      </c>
      <c r="C772" s="50">
        <f t="shared" si="39"/>
        <v>18550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46375</v>
      </c>
    </row>
    <row r="773" spans="1:6" x14ac:dyDescent="0.2">
      <c r="A773" s="49" t="s">
        <v>10</v>
      </c>
      <c r="B773" s="50">
        <f t="shared" si="39"/>
        <v>265250</v>
      </c>
      <c r="C773" s="50">
        <f t="shared" si="39"/>
        <v>177500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442750</v>
      </c>
    </row>
    <row r="774" spans="1:6" x14ac:dyDescent="0.2">
      <c r="A774" s="49" t="s">
        <v>14</v>
      </c>
      <c r="B774" s="50">
        <f t="shared" si="39"/>
        <v>-15490</v>
      </c>
      <c r="C774" s="50">
        <f t="shared" si="39"/>
        <v>-9860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-25350</v>
      </c>
    </row>
    <row r="775" spans="1:6" x14ac:dyDescent="0.2">
      <c r="A775" s="51" t="s">
        <v>13</v>
      </c>
      <c r="B775" s="52">
        <f t="shared" si="39"/>
        <v>1680</v>
      </c>
      <c r="C775" s="52">
        <f t="shared" si="39"/>
        <v>1120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2800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725C8-2A4C-476F-A194-FCAFA62242D7}">
  <sheetPr codeName="Sheet18">
    <tabColor theme="1"/>
  </sheetPr>
  <dimension ref="A1:M775"/>
  <sheetViews>
    <sheetView workbookViewId="0">
      <pane ySplit="1" topLeftCell="A2" activePane="bottomLeft" state="frozen"/>
      <selection activeCell="F2" sqref="F2:G59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9.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>
        <v>5000</v>
      </c>
      <c r="B2" s="43" t="s">
        <v>25</v>
      </c>
      <c r="C2" s="43"/>
      <c r="D2" s="43"/>
      <c r="E2" s="45">
        <v>45672</v>
      </c>
      <c r="F2" s="46">
        <v>0</v>
      </c>
      <c r="G2" s="46">
        <v>97500</v>
      </c>
      <c r="H2" s="47">
        <f>IF(E2="","",EOMONTH(E2,0))</f>
        <v>45688</v>
      </c>
      <c r="I2" s="47" t="str">
        <f>IF(H2="","","Q"&amp;ROUNDUP(MONTH(H2)/3,0))</f>
        <v>Q1</v>
      </c>
      <c r="J2" s="37" t="b">
        <f ca="1">IF(A2="","",COUNTIF('Consolidated Income Statement_Y'!$C$7:$V$7,D2)&gt;0)</f>
        <v>0</v>
      </c>
      <c r="K2" s="38">
        <f>F2-G2</f>
        <v>-97500</v>
      </c>
      <c r="L2" s="37" t="str">
        <f>IFERROR(VLOOKUP($A2,Account_Mapping!$A:$C,3,0),"")</f>
        <v>Services Revenue</v>
      </c>
      <c r="M2" s="37" t="str">
        <f>IFERROR(VLOOKUP($A2,Account_Mapping!$A:$C,4,0),"")</f>
        <v/>
      </c>
    </row>
    <row r="3" spans="1:13" x14ac:dyDescent="0.2">
      <c r="A3" s="43">
        <v>5000</v>
      </c>
      <c r="B3" s="43" t="s">
        <v>25</v>
      </c>
      <c r="C3" s="43"/>
      <c r="D3" s="43"/>
      <c r="E3" s="45">
        <v>45688</v>
      </c>
      <c r="F3" s="46">
        <v>0</v>
      </c>
      <c r="G3" s="46">
        <v>3250</v>
      </c>
      <c r="H3" s="47">
        <f t="shared" ref="H3:H66" si="0">IF(E3="","",EOMONTH(E3,0))</f>
        <v>45688</v>
      </c>
      <c r="I3" s="47" t="str">
        <f t="shared" ref="I3:I66" si="1">IF(H3="","","Q"&amp;ROUNDUP(MONTH(H3)/3,0))</f>
        <v>Q1</v>
      </c>
      <c r="J3" s="37" t="b">
        <f ca="1">IF(A3="","",COUNTIF('Consolidated Income Statement_Y'!$C$7:$V$7,D3)&gt;0)</f>
        <v>0</v>
      </c>
      <c r="K3" s="38">
        <f t="shared" ref="K3:K66" si="2">F3-G3</f>
        <v>-3250</v>
      </c>
      <c r="L3" s="37" t="str">
        <f>IFERROR(VLOOKUP($A3,Account_Mapping!$A:$C,3,0),"")</f>
        <v>Services Revenue</v>
      </c>
      <c r="M3" s="37" t="str">
        <f>IFERROR(VLOOKUP($A3,Account_Mapping!$A:$C,4,0),"")</f>
        <v/>
      </c>
    </row>
    <row r="4" spans="1:13" x14ac:dyDescent="0.2">
      <c r="A4" s="43">
        <v>6000</v>
      </c>
      <c r="B4" s="43" t="s">
        <v>108</v>
      </c>
      <c r="C4" s="43"/>
      <c r="D4" s="43"/>
      <c r="E4" s="45">
        <v>45672</v>
      </c>
      <c r="F4" s="46">
        <v>500</v>
      </c>
      <c r="G4" s="46">
        <v>0</v>
      </c>
      <c r="H4" s="47">
        <f t="shared" si="0"/>
        <v>45688</v>
      </c>
      <c r="I4" s="47" t="str">
        <f t="shared" si="1"/>
        <v>Q1</v>
      </c>
      <c r="J4" s="37" t="b">
        <f ca="1">IF(A4="","",COUNTIF('Consolidated Income Statement_Y'!$C$7:$V$7,D4)&gt;0)</f>
        <v>0</v>
      </c>
      <c r="K4" s="38">
        <f t="shared" si="2"/>
        <v>500</v>
      </c>
      <c r="L4" s="37" t="str">
        <f>IFERROR(VLOOKUP($A4,Account_Mapping!$A:$C,3,0),"")</f>
        <v>Services COR</v>
      </c>
      <c r="M4" s="37" t="str">
        <f>IFERROR(VLOOKUP($A4,Account_Mapping!$A:$C,4,0),"")</f>
        <v/>
      </c>
    </row>
    <row r="5" spans="1:13" x14ac:dyDescent="0.2">
      <c r="A5" s="43">
        <v>7000</v>
      </c>
      <c r="B5" s="43" t="s">
        <v>111</v>
      </c>
      <c r="C5" s="43"/>
      <c r="D5" s="43"/>
      <c r="E5" s="45">
        <v>45688</v>
      </c>
      <c r="F5" s="46">
        <v>1250</v>
      </c>
      <c r="G5" s="46">
        <v>0</v>
      </c>
      <c r="H5" s="47">
        <f t="shared" si="0"/>
        <v>45688</v>
      </c>
      <c r="I5" s="47" t="str">
        <f t="shared" si="1"/>
        <v>Q1</v>
      </c>
      <c r="J5" s="37" t="b">
        <f ca="1">IF(A5="","",COUNTIF('Consolidated Income Statement_Y'!$C$7:$V$7,D5)&gt;0)</f>
        <v>0</v>
      </c>
      <c r="K5" s="38">
        <f t="shared" si="2"/>
        <v>1250</v>
      </c>
      <c r="L5" s="37" t="str">
        <f>IFERROR(VLOOKUP($A5,Account_Mapping!$A:$C,3,0),"")</f>
        <v>Sales &amp; Marketing</v>
      </c>
      <c r="M5" s="37" t="str">
        <f>IFERROR(VLOOKUP($A5,Account_Mapping!$A:$C,4,0),"")</f>
        <v/>
      </c>
    </row>
    <row r="6" spans="1:13" x14ac:dyDescent="0.2">
      <c r="A6" s="43">
        <v>7010</v>
      </c>
      <c r="B6" s="43" t="s">
        <v>112</v>
      </c>
      <c r="C6" s="43"/>
      <c r="D6" s="43"/>
      <c r="E6" s="45">
        <v>45688</v>
      </c>
      <c r="F6" s="46">
        <v>2000</v>
      </c>
      <c r="G6" s="46">
        <v>0</v>
      </c>
      <c r="H6" s="47">
        <f t="shared" si="0"/>
        <v>45688</v>
      </c>
      <c r="I6" s="47" t="str">
        <f t="shared" si="1"/>
        <v>Q1</v>
      </c>
      <c r="J6" s="37" t="b">
        <f ca="1">IF(A6="","",COUNTIF('Consolidated Income Statement_Y'!$C$7:$V$7,D6)&gt;0)</f>
        <v>0</v>
      </c>
      <c r="K6" s="38">
        <f t="shared" si="2"/>
        <v>2000</v>
      </c>
      <c r="L6" s="37" t="str">
        <f>IFERROR(VLOOKUP($A6,Account_Mapping!$A:$C,3,0),"")</f>
        <v>Sales &amp; Marketing</v>
      </c>
      <c r="M6" s="37" t="str">
        <f>IFERROR(VLOOKUP($A6,Account_Mapping!$A:$C,4,0),"")</f>
        <v/>
      </c>
    </row>
    <row r="7" spans="1:13" x14ac:dyDescent="0.2">
      <c r="A7" s="43">
        <v>7020</v>
      </c>
      <c r="B7" s="43" t="s">
        <v>113</v>
      </c>
      <c r="C7" s="43"/>
      <c r="D7" s="43"/>
      <c r="E7" s="45">
        <v>45688</v>
      </c>
      <c r="F7" s="46">
        <v>525</v>
      </c>
      <c r="G7" s="46">
        <v>0</v>
      </c>
      <c r="H7" s="47">
        <f t="shared" si="0"/>
        <v>45688</v>
      </c>
      <c r="I7" s="47" t="str">
        <f t="shared" si="1"/>
        <v>Q1</v>
      </c>
      <c r="J7" s="37" t="b">
        <f ca="1">IF(A7="","",COUNTIF('Consolidated Income Statement_Y'!$C$7:$V$7,D7)&gt;0)</f>
        <v>0</v>
      </c>
      <c r="K7" s="38">
        <f t="shared" si="2"/>
        <v>525</v>
      </c>
      <c r="L7" s="37" t="str">
        <f>IFERROR(VLOOKUP($A7,Account_Mapping!$A:$C,3,0),"")</f>
        <v>Sales &amp; Marketing</v>
      </c>
      <c r="M7" s="37" t="str">
        <f>IFERROR(VLOOKUP($A7,Account_Mapping!$A:$C,4,0),"")</f>
        <v/>
      </c>
    </row>
    <row r="8" spans="1:13" x14ac:dyDescent="0.2">
      <c r="A8" s="43">
        <v>7030</v>
      </c>
      <c r="B8" s="43" t="s">
        <v>114</v>
      </c>
      <c r="C8" s="43"/>
      <c r="D8" s="43"/>
      <c r="E8" s="45">
        <v>45688</v>
      </c>
      <c r="F8" s="46">
        <v>0</v>
      </c>
      <c r="G8" s="46">
        <v>0</v>
      </c>
      <c r="H8" s="47">
        <f t="shared" si="0"/>
        <v>45688</v>
      </c>
      <c r="I8" s="47" t="str">
        <f t="shared" si="1"/>
        <v>Q1</v>
      </c>
      <c r="J8" s="37" t="b">
        <f ca="1">IF(A8="","",COUNTIF('Consolidated Income Statement_Y'!$C$7:$V$7,D8)&gt;0)</f>
        <v>0</v>
      </c>
      <c r="K8" s="38">
        <f t="shared" si="2"/>
        <v>0</v>
      </c>
      <c r="L8" s="37" t="str">
        <f>IFERROR(VLOOKUP($A8,Account_Mapping!$A:$C,3,0),"")</f>
        <v>Sales &amp; Marketing</v>
      </c>
      <c r="M8" s="37" t="str">
        <f>IFERROR(VLOOKUP($A8,Account_Mapping!$A:$C,4,0),"")</f>
        <v/>
      </c>
    </row>
    <row r="9" spans="1:13" x14ac:dyDescent="0.2">
      <c r="A9" s="43">
        <v>7040</v>
      </c>
      <c r="B9" s="43" t="s">
        <v>115</v>
      </c>
      <c r="C9" s="43"/>
      <c r="D9" s="43"/>
      <c r="E9" s="45">
        <v>45688</v>
      </c>
      <c r="F9" s="46">
        <v>5500</v>
      </c>
      <c r="G9" s="46">
        <v>0</v>
      </c>
      <c r="H9" s="47">
        <f t="shared" si="0"/>
        <v>45688</v>
      </c>
      <c r="I9" s="47" t="str">
        <f t="shared" si="1"/>
        <v>Q1</v>
      </c>
      <c r="J9" s="37" t="b">
        <f ca="1">IF(A9="","",COUNTIF('Consolidated Income Statement_Y'!$C$7:$V$7,D9)&gt;0)</f>
        <v>0</v>
      </c>
      <c r="K9" s="38">
        <f t="shared" si="2"/>
        <v>5500</v>
      </c>
      <c r="L9" s="37" t="str">
        <f>IFERROR(VLOOKUP($A9,Account_Mapping!$A:$C,3,0),"")</f>
        <v>Sales &amp; Marketing</v>
      </c>
      <c r="M9" s="37" t="str">
        <f>IFERROR(VLOOKUP($A9,Account_Mapping!$A:$C,4,0),"")</f>
        <v/>
      </c>
    </row>
    <row r="10" spans="1:13" x14ac:dyDescent="0.2">
      <c r="A10" s="43">
        <v>8000</v>
      </c>
      <c r="B10" s="43" t="s">
        <v>116</v>
      </c>
      <c r="C10" s="43"/>
      <c r="D10" s="43"/>
      <c r="E10" s="45">
        <v>45688</v>
      </c>
      <c r="F10" s="46">
        <v>45000</v>
      </c>
      <c r="G10" s="46">
        <v>0</v>
      </c>
      <c r="H10" s="47">
        <f t="shared" si="0"/>
        <v>45688</v>
      </c>
      <c r="I10" s="47" t="str">
        <f t="shared" si="1"/>
        <v>Q1</v>
      </c>
      <c r="J10" s="37" t="b">
        <f ca="1">IF(A10="","",COUNTIF('Consolidated Income Statement_Y'!$C$7:$V$7,D10)&gt;0)</f>
        <v>0</v>
      </c>
      <c r="K10" s="38">
        <f t="shared" si="2"/>
        <v>45000</v>
      </c>
      <c r="L10" s="37" t="str">
        <f>IFERROR(VLOOKUP($A10,Account_Mapping!$A:$C,3,0),"")</f>
        <v>General &amp; Administrative</v>
      </c>
      <c r="M10" s="37" t="str">
        <f>IFERROR(VLOOKUP($A10,Account_Mapping!$A:$C,4,0),"")</f>
        <v/>
      </c>
    </row>
    <row r="11" spans="1:13" x14ac:dyDescent="0.2">
      <c r="A11" s="43">
        <v>8010</v>
      </c>
      <c r="B11" s="43" t="s">
        <v>117</v>
      </c>
      <c r="C11" s="43"/>
      <c r="D11" s="43"/>
      <c r="E11" s="45">
        <v>45688</v>
      </c>
      <c r="F11" s="46">
        <v>4500</v>
      </c>
      <c r="G11" s="46">
        <v>0</v>
      </c>
      <c r="H11" s="47">
        <f t="shared" si="0"/>
        <v>45688</v>
      </c>
      <c r="I11" s="47" t="str">
        <f t="shared" si="1"/>
        <v>Q1</v>
      </c>
      <c r="J11" s="37" t="b">
        <f ca="1">IF(A11="","",COUNTIF('Consolidated Income Statement_Y'!$C$7:$V$7,D11)&gt;0)</f>
        <v>0</v>
      </c>
      <c r="K11" s="38">
        <f t="shared" si="2"/>
        <v>4500</v>
      </c>
      <c r="L11" s="37" t="str">
        <f>IFERROR(VLOOKUP($A11,Account_Mapping!$A:$C,3,0),"")</f>
        <v>General &amp; Administrative</v>
      </c>
      <c r="M11" s="37" t="str">
        <f>IFERROR(VLOOKUP($A11,Account_Mapping!$A:$C,4,0),"")</f>
        <v/>
      </c>
    </row>
    <row r="12" spans="1:13" x14ac:dyDescent="0.2">
      <c r="A12" s="43">
        <v>8020</v>
      </c>
      <c r="B12" s="43" t="s">
        <v>118</v>
      </c>
      <c r="C12" s="43"/>
      <c r="D12" s="43"/>
      <c r="E12" s="45">
        <v>45688</v>
      </c>
      <c r="F12" s="46">
        <v>3250</v>
      </c>
      <c r="G12" s="46">
        <v>0</v>
      </c>
      <c r="H12" s="47">
        <f t="shared" si="0"/>
        <v>45688</v>
      </c>
      <c r="I12" s="47" t="str">
        <f t="shared" si="1"/>
        <v>Q1</v>
      </c>
      <c r="J12" s="37" t="b">
        <f ca="1">IF(A12="","",COUNTIF('Consolidated Income Statement_Y'!$C$7:$V$7,D12)&gt;0)</f>
        <v>0</v>
      </c>
      <c r="K12" s="38">
        <f t="shared" si="2"/>
        <v>3250</v>
      </c>
      <c r="L12" s="37" t="str">
        <f>IFERROR(VLOOKUP($A12,Account_Mapping!$A:$C,3,0),"")</f>
        <v>General &amp; Administrative</v>
      </c>
      <c r="M12" s="37" t="str">
        <f>IFERROR(VLOOKUP($A12,Account_Mapping!$A:$C,4,0),"")</f>
        <v/>
      </c>
    </row>
    <row r="13" spans="1:13" x14ac:dyDescent="0.2">
      <c r="A13" s="43">
        <v>8030</v>
      </c>
      <c r="B13" s="43" t="s">
        <v>119</v>
      </c>
      <c r="C13" s="43"/>
      <c r="D13" s="43"/>
      <c r="E13" s="45">
        <v>45688</v>
      </c>
      <c r="F13" s="46">
        <v>2750</v>
      </c>
      <c r="G13" s="46">
        <v>0</v>
      </c>
      <c r="H13" s="47">
        <f t="shared" si="0"/>
        <v>45688</v>
      </c>
      <c r="I13" s="47" t="str">
        <f t="shared" si="1"/>
        <v>Q1</v>
      </c>
      <c r="J13" s="37" t="b">
        <f ca="1">IF(A13="","",COUNTIF('Consolidated Income Statement_Y'!$C$7:$V$7,D13)&gt;0)</f>
        <v>0</v>
      </c>
      <c r="K13" s="38">
        <f t="shared" si="2"/>
        <v>2750</v>
      </c>
      <c r="L13" s="37" t="str">
        <f>IFERROR(VLOOKUP($A13,Account_Mapping!$A:$C,3,0),"")</f>
        <v>General &amp; Administrative</v>
      </c>
      <c r="M13" s="37" t="str">
        <f>IFERROR(VLOOKUP($A13,Account_Mapping!$A:$C,4,0),"")</f>
        <v/>
      </c>
    </row>
    <row r="14" spans="1:13" x14ac:dyDescent="0.2">
      <c r="A14" s="43">
        <v>8040</v>
      </c>
      <c r="B14" s="43" t="s">
        <v>120</v>
      </c>
      <c r="C14" s="43"/>
      <c r="D14" s="43"/>
      <c r="E14" s="45">
        <v>45672</v>
      </c>
      <c r="F14" s="46">
        <v>3150</v>
      </c>
      <c r="G14" s="46">
        <v>0</v>
      </c>
      <c r="H14" s="47">
        <f t="shared" si="0"/>
        <v>45688</v>
      </c>
      <c r="I14" s="47" t="str">
        <f t="shared" si="1"/>
        <v>Q1</v>
      </c>
      <c r="J14" s="37" t="b">
        <f ca="1">IF(A14="","",COUNTIF('Consolidated Income Statement_Y'!$C$7:$V$7,D14)&gt;0)</f>
        <v>0</v>
      </c>
      <c r="K14" s="38">
        <f t="shared" si="2"/>
        <v>3150</v>
      </c>
      <c r="L14" s="37" t="str">
        <f>IFERROR(VLOOKUP($A14,Account_Mapping!$A:$C,3,0),"")</f>
        <v>General &amp; Administrative</v>
      </c>
      <c r="M14" s="37" t="str">
        <f>IFERROR(VLOOKUP($A14,Account_Mapping!$A:$C,4,0),"")</f>
        <v/>
      </c>
    </row>
    <row r="15" spans="1:13" x14ac:dyDescent="0.2">
      <c r="A15" s="43">
        <v>8050</v>
      </c>
      <c r="B15" s="43" t="s">
        <v>121</v>
      </c>
      <c r="C15" s="43"/>
      <c r="D15" s="43"/>
      <c r="E15" s="45">
        <v>45672</v>
      </c>
      <c r="F15" s="46">
        <v>3350</v>
      </c>
      <c r="G15" s="46">
        <v>0</v>
      </c>
      <c r="H15" s="47">
        <f t="shared" si="0"/>
        <v>45688</v>
      </c>
      <c r="I15" s="47" t="str">
        <f t="shared" si="1"/>
        <v>Q1</v>
      </c>
      <c r="J15" s="37" t="b">
        <f ca="1">IF(A15="","",COUNTIF('Consolidated Income Statement_Y'!$C$7:$V$7,D15)&gt;0)</f>
        <v>0</v>
      </c>
      <c r="K15" s="38">
        <f t="shared" si="2"/>
        <v>3350</v>
      </c>
      <c r="L15" s="37" t="str">
        <f>IFERROR(VLOOKUP($A15,Account_Mapping!$A:$C,3,0),"")</f>
        <v>General &amp; Administrative</v>
      </c>
      <c r="M15" s="37" t="str">
        <f>IFERROR(VLOOKUP($A15,Account_Mapping!$A:$C,4,0),"")</f>
        <v/>
      </c>
    </row>
    <row r="16" spans="1:13" x14ac:dyDescent="0.2">
      <c r="A16" s="43">
        <v>8060</v>
      </c>
      <c r="B16" s="43" t="s">
        <v>122</v>
      </c>
      <c r="C16" s="43"/>
      <c r="D16" s="43"/>
      <c r="E16" s="45">
        <v>45672</v>
      </c>
      <c r="F16" s="46">
        <v>3450</v>
      </c>
      <c r="G16" s="46">
        <v>0</v>
      </c>
      <c r="H16" s="47">
        <f t="shared" si="0"/>
        <v>45688</v>
      </c>
      <c r="I16" s="47" t="str">
        <f t="shared" si="1"/>
        <v>Q1</v>
      </c>
      <c r="J16" s="37" t="b">
        <f ca="1">IF(A16="","",COUNTIF('Consolidated Income Statement_Y'!$C$7:$V$7,D16)&gt;0)</f>
        <v>0</v>
      </c>
      <c r="K16" s="38">
        <f t="shared" si="2"/>
        <v>3450</v>
      </c>
      <c r="L16" s="37" t="str">
        <f>IFERROR(VLOOKUP($A16,Account_Mapping!$A:$C,3,0),"")</f>
        <v>General &amp; Administrative</v>
      </c>
      <c r="M16" s="37" t="str">
        <f>IFERROR(VLOOKUP($A16,Account_Mapping!$A:$C,4,0),"")</f>
        <v/>
      </c>
    </row>
    <row r="17" spans="1:13" x14ac:dyDescent="0.2">
      <c r="A17" s="43">
        <v>8060</v>
      </c>
      <c r="B17" s="43" t="s">
        <v>122</v>
      </c>
      <c r="C17" s="43"/>
      <c r="D17" s="43"/>
      <c r="E17" s="45">
        <v>45672</v>
      </c>
      <c r="F17" s="46">
        <v>3450</v>
      </c>
      <c r="G17" s="46">
        <v>0</v>
      </c>
      <c r="H17" s="47">
        <f t="shared" si="0"/>
        <v>45688</v>
      </c>
      <c r="I17" s="47" t="str">
        <f t="shared" si="1"/>
        <v>Q1</v>
      </c>
      <c r="J17" s="37" t="b">
        <f ca="1">IF(A17="","",COUNTIF('Consolidated Income Statement_Y'!$C$7:$V$7,D17)&gt;0)</f>
        <v>0</v>
      </c>
      <c r="K17" s="38">
        <f t="shared" si="2"/>
        <v>3450</v>
      </c>
      <c r="L17" s="37" t="str">
        <f>IFERROR(VLOOKUP($A17,Account_Mapping!$A:$C,3,0),"")</f>
        <v>General &amp; Administrative</v>
      </c>
      <c r="M17" s="37" t="str">
        <f>IFERROR(VLOOKUP($A17,Account_Mapping!$A:$C,4,0),"")</f>
        <v/>
      </c>
    </row>
    <row r="18" spans="1:13" x14ac:dyDescent="0.2">
      <c r="A18" s="43">
        <v>8070</v>
      </c>
      <c r="B18" s="43" t="s">
        <v>123</v>
      </c>
      <c r="C18" s="43"/>
      <c r="D18" s="43"/>
      <c r="E18" s="45">
        <v>45672</v>
      </c>
      <c r="F18" s="46">
        <v>3950</v>
      </c>
      <c r="G18" s="46">
        <v>0</v>
      </c>
      <c r="H18" s="47">
        <f t="shared" si="0"/>
        <v>45688</v>
      </c>
      <c r="I18" s="47" t="str">
        <f t="shared" si="1"/>
        <v>Q1</v>
      </c>
      <c r="J18" s="37" t="b">
        <f ca="1">IF(A18="","",COUNTIF('Consolidated Income Statement_Y'!$C$7:$V$7,D18)&gt;0)</f>
        <v>0</v>
      </c>
      <c r="K18" s="38">
        <f t="shared" si="2"/>
        <v>3950</v>
      </c>
      <c r="L18" s="37" t="str">
        <f>IFERROR(VLOOKUP($A18,Account_Mapping!$A:$C,3,0),"")</f>
        <v>General &amp; Administrative</v>
      </c>
      <c r="M18" s="37" t="str">
        <f>IFERROR(VLOOKUP($A18,Account_Mapping!$A:$C,4,0),"")</f>
        <v/>
      </c>
    </row>
    <row r="19" spans="1:13" x14ac:dyDescent="0.2">
      <c r="A19" s="43">
        <v>8080</v>
      </c>
      <c r="B19" s="43" t="s">
        <v>124</v>
      </c>
      <c r="C19" s="43"/>
      <c r="D19" s="43"/>
      <c r="E19" s="45">
        <v>45672</v>
      </c>
      <c r="F19" s="46">
        <v>6950</v>
      </c>
      <c r="G19" s="46">
        <v>0</v>
      </c>
      <c r="H19" s="47">
        <f t="shared" si="0"/>
        <v>45688</v>
      </c>
      <c r="I19" s="47" t="str">
        <f t="shared" si="1"/>
        <v>Q1</v>
      </c>
      <c r="J19" s="37" t="b">
        <f ca="1">IF(A19="","",COUNTIF('Consolidated Income Statement_Y'!$C$7:$V$7,D19)&gt;0)</f>
        <v>0</v>
      </c>
      <c r="K19" s="38">
        <f t="shared" si="2"/>
        <v>6950</v>
      </c>
      <c r="L19" s="37" t="str">
        <f>IFERROR(VLOOKUP($A19,Account_Mapping!$A:$C,3,0),"")</f>
        <v>General &amp; Administrative</v>
      </c>
      <c r="M19" s="37" t="str">
        <f>IFERROR(VLOOKUP($A19,Account_Mapping!$A:$C,4,0),"")</f>
        <v/>
      </c>
    </row>
    <row r="20" spans="1:13" x14ac:dyDescent="0.2">
      <c r="A20" s="43">
        <v>8090</v>
      </c>
      <c r="B20" s="43" t="s">
        <v>125</v>
      </c>
      <c r="C20" s="43"/>
      <c r="D20" s="43"/>
      <c r="E20" s="45">
        <v>45672</v>
      </c>
      <c r="F20" s="46">
        <v>7950</v>
      </c>
      <c r="G20" s="46">
        <v>0</v>
      </c>
      <c r="H20" s="47">
        <f t="shared" si="0"/>
        <v>45688</v>
      </c>
      <c r="I20" s="47" t="str">
        <f t="shared" si="1"/>
        <v>Q1</v>
      </c>
      <c r="J20" s="37" t="b">
        <f ca="1">IF(A20="","",COUNTIF('Consolidated Income Statement_Y'!$C$7:$V$7,D20)&gt;0)</f>
        <v>0</v>
      </c>
      <c r="K20" s="38">
        <f t="shared" si="2"/>
        <v>7950</v>
      </c>
      <c r="L20" s="37" t="str">
        <f>IFERROR(VLOOKUP($A20,Account_Mapping!$A:$C,3,0),"")</f>
        <v>General &amp; Administrative</v>
      </c>
      <c r="M20" s="37" t="str">
        <f>IFERROR(VLOOKUP($A20,Account_Mapping!$A:$C,4,0),"")</f>
        <v/>
      </c>
    </row>
    <row r="21" spans="1:13" x14ac:dyDescent="0.2">
      <c r="A21" s="43">
        <v>9000</v>
      </c>
      <c r="B21" s="43" t="s">
        <v>126</v>
      </c>
      <c r="C21" s="43"/>
      <c r="D21" s="43"/>
      <c r="E21" s="45">
        <v>45672</v>
      </c>
      <c r="F21" s="46">
        <v>1400</v>
      </c>
      <c r="G21" s="46">
        <v>0</v>
      </c>
      <c r="H21" s="47">
        <f t="shared" si="0"/>
        <v>45688</v>
      </c>
      <c r="I21" s="47" t="str">
        <f t="shared" si="1"/>
        <v>Q1</v>
      </c>
      <c r="J21" s="37" t="b">
        <f ca="1">IF(A21="","",COUNTIF('Consolidated Income Statement_Y'!$C$7:$V$7,D21)&gt;0)</f>
        <v>0</v>
      </c>
      <c r="K21" s="38">
        <f t="shared" si="2"/>
        <v>1400</v>
      </c>
      <c r="L21" s="37" t="str">
        <f>IFERROR(VLOOKUP($A21,Account_Mapping!$A:$C,3,0),"")</f>
        <v>Other Expenses, net</v>
      </c>
      <c r="M21" s="37" t="str">
        <f>IFERROR(VLOOKUP($A21,Account_Mapping!$A:$C,4,0),"")</f>
        <v/>
      </c>
    </row>
    <row r="22" spans="1:13" x14ac:dyDescent="0.2">
      <c r="A22" s="43">
        <v>9010</v>
      </c>
      <c r="B22" s="43" t="s">
        <v>127</v>
      </c>
      <c r="C22" s="43"/>
      <c r="D22" s="43"/>
      <c r="E22" s="45">
        <v>45672</v>
      </c>
      <c r="F22" s="46">
        <v>0</v>
      </c>
      <c r="G22" s="46">
        <v>5630</v>
      </c>
      <c r="H22" s="47">
        <f t="shared" si="0"/>
        <v>45688</v>
      </c>
      <c r="I22" s="47" t="str">
        <f t="shared" si="1"/>
        <v>Q1</v>
      </c>
      <c r="J22" s="37" t="b">
        <f ca="1">IF(A22="","",COUNTIF('Consolidated Income Statement_Y'!$C$7:$V$7,D22)&gt;0)</f>
        <v>0</v>
      </c>
      <c r="K22" s="38">
        <f t="shared" si="2"/>
        <v>-5630</v>
      </c>
      <c r="L22" s="37" t="str">
        <f>IFERROR(VLOOKUP($A22,Account_Mapping!$A:$C,3,0),"")</f>
        <v>Other Expenses, net</v>
      </c>
      <c r="M22" s="37" t="str">
        <f>IFERROR(VLOOKUP($A22,Account_Mapping!$A:$C,4,0),"")</f>
        <v/>
      </c>
    </row>
    <row r="23" spans="1:13" x14ac:dyDescent="0.2">
      <c r="A23" s="43">
        <v>9900</v>
      </c>
      <c r="B23" s="43" t="s">
        <v>128</v>
      </c>
      <c r="C23" s="43"/>
      <c r="D23" s="43"/>
      <c r="E23" s="45">
        <v>45672</v>
      </c>
      <c r="F23" s="46">
        <v>560</v>
      </c>
      <c r="G23" s="46">
        <v>0</v>
      </c>
      <c r="H23" s="47">
        <f t="shared" si="0"/>
        <v>45688</v>
      </c>
      <c r="I23" s="47" t="str">
        <f t="shared" si="1"/>
        <v>Q1</v>
      </c>
      <c r="J23" s="37" t="b">
        <f ca="1">IF(A23="","",COUNTIF('Consolidated Income Statement_Y'!$C$7:$V$7,D23)&gt;0)</f>
        <v>0</v>
      </c>
      <c r="K23" s="38">
        <f t="shared" si="2"/>
        <v>560</v>
      </c>
      <c r="L23" s="37" t="str">
        <f>IFERROR(VLOOKUP($A23,Account_Mapping!$A:$C,3,0),"")</f>
        <v>Provision for Income Taxes</v>
      </c>
      <c r="M23" s="37" t="str">
        <f>IFERROR(VLOOKUP($A23,Account_Mapping!$A:$C,4,0),"")</f>
        <v/>
      </c>
    </row>
    <row r="24" spans="1:13" x14ac:dyDescent="0.2">
      <c r="A24" s="43">
        <v>5000</v>
      </c>
      <c r="B24" s="43" t="s">
        <v>25</v>
      </c>
      <c r="C24" s="43"/>
      <c r="D24" s="43"/>
      <c r="E24" s="45">
        <v>45703</v>
      </c>
      <c r="F24" s="46">
        <v>0</v>
      </c>
      <c r="G24" s="46">
        <v>97500</v>
      </c>
      <c r="H24" s="47">
        <f t="shared" si="0"/>
        <v>45716</v>
      </c>
      <c r="I24" s="47" t="str">
        <f t="shared" si="1"/>
        <v>Q1</v>
      </c>
      <c r="J24" s="37" t="b">
        <f ca="1">IF(A24="","",COUNTIF('Consolidated Income Statement_Y'!$C$7:$V$7,D24)&gt;0)</f>
        <v>0</v>
      </c>
      <c r="K24" s="38">
        <f t="shared" si="2"/>
        <v>-97500</v>
      </c>
      <c r="L24" s="37" t="str">
        <f>IFERROR(VLOOKUP($A24,Account_Mapping!$A:$C,3,0),"")</f>
        <v>Services Revenue</v>
      </c>
      <c r="M24" s="37" t="str">
        <f>IFERROR(VLOOKUP($A24,Account_Mapping!$A:$C,4,0),"")</f>
        <v/>
      </c>
    </row>
    <row r="25" spans="1:13" x14ac:dyDescent="0.2">
      <c r="A25" s="43">
        <v>5000</v>
      </c>
      <c r="B25" s="43" t="s">
        <v>25</v>
      </c>
      <c r="C25" s="43"/>
      <c r="D25" s="43"/>
      <c r="E25" s="45">
        <v>45716</v>
      </c>
      <c r="F25" s="46">
        <v>0</v>
      </c>
      <c r="G25" s="46">
        <v>3250</v>
      </c>
      <c r="H25" s="47">
        <f t="shared" si="0"/>
        <v>45716</v>
      </c>
      <c r="I25" s="47" t="str">
        <f t="shared" si="1"/>
        <v>Q1</v>
      </c>
      <c r="J25" s="37" t="b">
        <f ca="1">IF(A25="","",COUNTIF('Consolidated Income Statement_Y'!$C$7:$V$7,D25)&gt;0)</f>
        <v>0</v>
      </c>
      <c r="K25" s="38">
        <f t="shared" si="2"/>
        <v>-3250</v>
      </c>
      <c r="L25" s="37" t="str">
        <f>IFERROR(VLOOKUP($A25,Account_Mapping!$A:$C,3,0),"")</f>
        <v>Services Revenue</v>
      </c>
      <c r="M25" s="37" t="str">
        <f>IFERROR(VLOOKUP($A25,Account_Mapping!$A:$C,4,0),"")</f>
        <v/>
      </c>
    </row>
    <row r="26" spans="1:13" x14ac:dyDescent="0.2">
      <c r="A26" s="43">
        <v>6000</v>
      </c>
      <c r="B26" s="43" t="s">
        <v>108</v>
      </c>
      <c r="C26" s="43"/>
      <c r="D26" s="43"/>
      <c r="E26" s="45">
        <v>45703</v>
      </c>
      <c r="F26" s="46">
        <v>500</v>
      </c>
      <c r="G26" s="46">
        <v>0</v>
      </c>
      <c r="H26" s="47">
        <f t="shared" si="0"/>
        <v>45716</v>
      </c>
      <c r="I26" s="47" t="str">
        <f t="shared" si="1"/>
        <v>Q1</v>
      </c>
      <c r="J26" s="37" t="b">
        <f ca="1">IF(A26="","",COUNTIF('Consolidated Income Statement_Y'!$C$7:$V$7,D26)&gt;0)</f>
        <v>0</v>
      </c>
      <c r="K26" s="38">
        <f t="shared" si="2"/>
        <v>500</v>
      </c>
      <c r="L26" s="37" t="str">
        <f>IFERROR(VLOOKUP($A26,Account_Mapping!$A:$C,3,0),"")</f>
        <v>Services COR</v>
      </c>
      <c r="M26" s="37" t="str">
        <f>IFERROR(VLOOKUP($A26,Account_Mapping!$A:$C,4,0),"")</f>
        <v/>
      </c>
    </row>
    <row r="27" spans="1:13" x14ac:dyDescent="0.2">
      <c r="A27" s="43">
        <v>7000</v>
      </c>
      <c r="B27" s="43" t="s">
        <v>111</v>
      </c>
      <c r="C27" s="43"/>
      <c r="D27" s="43"/>
      <c r="E27" s="45">
        <v>45716</v>
      </c>
      <c r="F27" s="46">
        <v>1250</v>
      </c>
      <c r="G27" s="46">
        <v>0</v>
      </c>
      <c r="H27" s="47">
        <f t="shared" si="0"/>
        <v>45716</v>
      </c>
      <c r="I27" s="47" t="str">
        <f t="shared" si="1"/>
        <v>Q1</v>
      </c>
      <c r="J27" s="37" t="b">
        <f ca="1">IF(A27="","",COUNTIF('Consolidated Income Statement_Y'!$C$7:$V$7,D27)&gt;0)</f>
        <v>0</v>
      </c>
      <c r="K27" s="38">
        <f t="shared" si="2"/>
        <v>1250</v>
      </c>
      <c r="L27" s="37" t="str">
        <f>IFERROR(VLOOKUP($A27,Account_Mapping!$A:$C,3,0),"")</f>
        <v>Sales &amp; Marketing</v>
      </c>
      <c r="M27" s="37" t="str">
        <f>IFERROR(VLOOKUP($A27,Account_Mapping!$A:$C,4,0),"")</f>
        <v/>
      </c>
    </row>
    <row r="28" spans="1:13" x14ac:dyDescent="0.2">
      <c r="A28" s="43">
        <v>7010</v>
      </c>
      <c r="B28" s="43" t="s">
        <v>112</v>
      </c>
      <c r="C28" s="43"/>
      <c r="D28" s="43"/>
      <c r="E28" s="45">
        <v>45716</v>
      </c>
      <c r="F28" s="46">
        <v>2000</v>
      </c>
      <c r="G28" s="46">
        <v>0</v>
      </c>
      <c r="H28" s="47">
        <f t="shared" si="0"/>
        <v>45716</v>
      </c>
      <c r="I28" s="47" t="str">
        <f t="shared" si="1"/>
        <v>Q1</v>
      </c>
      <c r="J28" s="37" t="b">
        <f ca="1">IF(A28="","",COUNTIF('Consolidated Income Statement_Y'!$C$7:$V$7,D28)&gt;0)</f>
        <v>0</v>
      </c>
      <c r="K28" s="38">
        <f t="shared" si="2"/>
        <v>2000</v>
      </c>
      <c r="L28" s="37" t="str">
        <f>IFERROR(VLOOKUP($A28,Account_Mapping!$A:$C,3,0),"")</f>
        <v>Sales &amp; Marketing</v>
      </c>
      <c r="M28" s="37" t="str">
        <f>IFERROR(VLOOKUP($A28,Account_Mapping!$A:$C,4,0),"")</f>
        <v/>
      </c>
    </row>
    <row r="29" spans="1:13" x14ac:dyDescent="0.2">
      <c r="A29" s="43">
        <v>7020</v>
      </c>
      <c r="B29" s="43" t="s">
        <v>113</v>
      </c>
      <c r="C29" s="43"/>
      <c r="D29" s="43"/>
      <c r="E29" s="45">
        <v>45716</v>
      </c>
      <c r="F29" s="46">
        <v>525</v>
      </c>
      <c r="G29" s="46">
        <v>0</v>
      </c>
      <c r="H29" s="47">
        <f t="shared" si="0"/>
        <v>45716</v>
      </c>
      <c r="I29" s="47" t="str">
        <f t="shared" si="1"/>
        <v>Q1</v>
      </c>
      <c r="J29" s="37" t="b">
        <f ca="1">IF(A29="","",COUNTIF('Consolidated Income Statement_Y'!$C$7:$V$7,D29)&gt;0)</f>
        <v>0</v>
      </c>
      <c r="K29" s="38">
        <f t="shared" si="2"/>
        <v>525</v>
      </c>
      <c r="L29" s="37" t="str">
        <f>IFERROR(VLOOKUP($A29,Account_Mapping!$A:$C,3,0),"")</f>
        <v>Sales &amp; Marketing</v>
      </c>
      <c r="M29" s="37" t="str">
        <f>IFERROR(VLOOKUP($A29,Account_Mapping!$A:$C,4,0),"")</f>
        <v/>
      </c>
    </row>
    <row r="30" spans="1:13" x14ac:dyDescent="0.2">
      <c r="A30" s="43">
        <v>7030</v>
      </c>
      <c r="B30" s="43" t="s">
        <v>114</v>
      </c>
      <c r="C30" s="43"/>
      <c r="D30" s="43"/>
      <c r="E30" s="45">
        <v>45716</v>
      </c>
      <c r="F30" s="46">
        <v>0</v>
      </c>
      <c r="G30" s="46">
        <v>0</v>
      </c>
      <c r="H30" s="47">
        <f t="shared" si="0"/>
        <v>45716</v>
      </c>
      <c r="I30" s="47" t="str">
        <f t="shared" si="1"/>
        <v>Q1</v>
      </c>
      <c r="J30" s="37" t="b">
        <f ca="1">IF(A30="","",COUNTIF('Consolidated Income Statement_Y'!$C$7:$V$7,D30)&gt;0)</f>
        <v>0</v>
      </c>
      <c r="K30" s="38">
        <f t="shared" si="2"/>
        <v>0</v>
      </c>
      <c r="L30" s="37" t="str">
        <f>IFERROR(VLOOKUP($A30,Account_Mapping!$A:$C,3,0),"")</f>
        <v>Sales &amp; Marketing</v>
      </c>
      <c r="M30" s="37" t="str">
        <f>IFERROR(VLOOKUP($A30,Account_Mapping!$A:$C,4,0),"")</f>
        <v/>
      </c>
    </row>
    <row r="31" spans="1:13" x14ac:dyDescent="0.2">
      <c r="A31" s="43">
        <v>7040</v>
      </c>
      <c r="B31" s="43" t="s">
        <v>115</v>
      </c>
      <c r="C31" s="43"/>
      <c r="D31" s="43"/>
      <c r="E31" s="45">
        <v>45716</v>
      </c>
      <c r="F31" s="46">
        <v>5500</v>
      </c>
      <c r="G31" s="46">
        <v>0</v>
      </c>
      <c r="H31" s="47">
        <f t="shared" si="0"/>
        <v>45716</v>
      </c>
      <c r="I31" s="47" t="str">
        <f t="shared" si="1"/>
        <v>Q1</v>
      </c>
      <c r="J31" s="37" t="b">
        <f ca="1">IF(A31="","",COUNTIF('Consolidated Income Statement_Y'!$C$7:$V$7,D31)&gt;0)</f>
        <v>0</v>
      </c>
      <c r="K31" s="38">
        <f t="shared" si="2"/>
        <v>5500</v>
      </c>
      <c r="L31" s="37" t="str">
        <f>IFERROR(VLOOKUP($A31,Account_Mapping!$A:$C,3,0),"")</f>
        <v>Sales &amp; Marketing</v>
      </c>
      <c r="M31" s="37" t="str">
        <f>IFERROR(VLOOKUP($A31,Account_Mapping!$A:$C,4,0),"")</f>
        <v/>
      </c>
    </row>
    <row r="32" spans="1:13" x14ac:dyDescent="0.2">
      <c r="A32" s="43">
        <v>8000</v>
      </c>
      <c r="B32" s="43" t="s">
        <v>116</v>
      </c>
      <c r="C32" s="43"/>
      <c r="D32" s="43"/>
      <c r="E32" s="45">
        <v>45716</v>
      </c>
      <c r="F32" s="46">
        <v>45000</v>
      </c>
      <c r="G32" s="46">
        <v>0</v>
      </c>
      <c r="H32" s="47">
        <f t="shared" si="0"/>
        <v>45716</v>
      </c>
      <c r="I32" s="47" t="str">
        <f t="shared" si="1"/>
        <v>Q1</v>
      </c>
      <c r="J32" s="37" t="b">
        <f ca="1">IF(A32="","",COUNTIF('Consolidated Income Statement_Y'!$C$7:$V$7,D32)&gt;0)</f>
        <v>0</v>
      </c>
      <c r="K32" s="38">
        <f t="shared" si="2"/>
        <v>45000</v>
      </c>
      <c r="L32" s="37" t="str">
        <f>IFERROR(VLOOKUP($A32,Account_Mapping!$A:$C,3,0),"")</f>
        <v>General &amp; Administrative</v>
      </c>
      <c r="M32" s="37" t="str">
        <f>IFERROR(VLOOKUP($A32,Account_Mapping!$A:$C,4,0),"")</f>
        <v/>
      </c>
    </row>
    <row r="33" spans="1:13" x14ac:dyDescent="0.2">
      <c r="A33" s="43">
        <v>8010</v>
      </c>
      <c r="B33" s="43" t="s">
        <v>117</v>
      </c>
      <c r="C33" s="43"/>
      <c r="D33" s="43"/>
      <c r="E33" s="45">
        <v>45716</v>
      </c>
      <c r="F33" s="46">
        <v>4500</v>
      </c>
      <c r="G33" s="46">
        <v>0</v>
      </c>
      <c r="H33" s="47">
        <f t="shared" si="0"/>
        <v>45716</v>
      </c>
      <c r="I33" s="47" t="str">
        <f t="shared" si="1"/>
        <v>Q1</v>
      </c>
      <c r="J33" s="37" t="b">
        <f ca="1">IF(A33="","",COUNTIF('Consolidated Income Statement_Y'!$C$7:$V$7,D33)&gt;0)</f>
        <v>0</v>
      </c>
      <c r="K33" s="38">
        <f t="shared" si="2"/>
        <v>4500</v>
      </c>
      <c r="L33" s="37" t="str">
        <f>IFERROR(VLOOKUP($A33,Account_Mapping!$A:$C,3,0),"")</f>
        <v>General &amp; Administrative</v>
      </c>
      <c r="M33" s="37" t="str">
        <f>IFERROR(VLOOKUP($A33,Account_Mapping!$A:$C,4,0),"")</f>
        <v/>
      </c>
    </row>
    <row r="34" spans="1:13" x14ac:dyDescent="0.2">
      <c r="A34" s="43">
        <v>8020</v>
      </c>
      <c r="B34" s="43" t="s">
        <v>118</v>
      </c>
      <c r="C34" s="43"/>
      <c r="D34" s="43"/>
      <c r="E34" s="45">
        <v>45716</v>
      </c>
      <c r="F34" s="46">
        <v>3250</v>
      </c>
      <c r="G34" s="46">
        <v>0</v>
      </c>
      <c r="H34" s="47">
        <f t="shared" si="0"/>
        <v>45716</v>
      </c>
      <c r="I34" s="47" t="str">
        <f t="shared" si="1"/>
        <v>Q1</v>
      </c>
      <c r="J34" s="37" t="b">
        <f ca="1">IF(A34="","",COUNTIF('Consolidated Income Statement_Y'!$C$7:$V$7,D34)&gt;0)</f>
        <v>0</v>
      </c>
      <c r="K34" s="38">
        <f t="shared" si="2"/>
        <v>3250</v>
      </c>
      <c r="L34" s="37" t="str">
        <f>IFERROR(VLOOKUP($A34,Account_Mapping!$A:$C,3,0),"")</f>
        <v>General &amp; Administrative</v>
      </c>
      <c r="M34" s="37" t="str">
        <f>IFERROR(VLOOKUP($A34,Account_Mapping!$A:$C,4,0),"")</f>
        <v/>
      </c>
    </row>
    <row r="35" spans="1:13" x14ac:dyDescent="0.2">
      <c r="A35" s="43">
        <v>8030</v>
      </c>
      <c r="B35" s="43" t="s">
        <v>119</v>
      </c>
      <c r="C35" s="43"/>
      <c r="D35" s="43"/>
      <c r="E35" s="45">
        <v>45716</v>
      </c>
      <c r="F35" s="46">
        <v>2750</v>
      </c>
      <c r="G35" s="46">
        <v>0</v>
      </c>
      <c r="H35" s="47">
        <f t="shared" si="0"/>
        <v>45716</v>
      </c>
      <c r="I35" s="47" t="str">
        <f t="shared" si="1"/>
        <v>Q1</v>
      </c>
      <c r="J35" s="37" t="b">
        <f ca="1">IF(A35="","",COUNTIF('Consolidated Income Statement_Y'!$C$7:$V$7,D35)&gt;0)</f>
        <v>0</v>
      </c>
      <c r="K35" s="38">
        <f t="shared" si="2"/>
        <v>2750</v>
      </c>
      <c r="L35" s="37" t="str">
        <f>IFERROR(VLOOKUP($A35,Account_Mapping!$A:$C,3,0),"")</f>
        <v>General &amp; Administrative</v>
      </c>
      <c r="M35" s="37" t="str">
        <f>IFERROR(VLOOKUP($A35,Account_Mapping!$A:$C,4,0),"")</f>
        <v/>
      </c>
    </row>
    <row r="36" spans="1:13" x14ac:dyDescent="0.2">
      <c r="A36" s="43">
        <v>8040</v>
      </c>
      <c r="B36" s="43" t="s">
        <v>120</v>
      </c>
      <c r="C36" s="43"/>
      <c r="D36" s="43"/>
      <c r="E36" s="45">
        <v>45703</v>
      </c>
      <c r="F36" s="46">
        <v>3150</v>
      </c>
      <c r="G36" s="46">
        <v>0</v>
      </c>
      <c r="H36" s="47">
        <f t="shared" si="0"/>
        <v>45716</v>
      </c>
      <c r="I36" s="47" t="str">
        <f t="shared" si="1"/>
        <v>Q1</v>
      </c>
      <c r="J36" s="37" t="b">
        <f ca="1">IF(A36="","",COUNTIF('Consolidated Income Statement_Y'!$C$7:$V$7,D36)&gt;0)</f>
        <v>0</v>
      </c>
      <c r="K36" s="38">
        <f t="shared" si="2"/>
        <v>3150</v>
      </c>
      <c r="L36" s="37" t="str">
        <f>IFERROR(VLOOKUP($A36,Account_Mapping!$A:$C,3,0),"")</f>
        <v>General &amp; Administrative</v>
      </c>
      <c r="M36" s="37" t="str">
        <f>IFERROR(VLOOKUP($A36,Account_Mapping!$A:$C,4,0),"")</f>
        <v/>
      </c>
    </row>
    <row r="37" spans="1:13" x14ac:dyDescent="0.2">
      <c r="A37" s="43">
        <v>8050</v>
      </c>
      <c r="B37" s="43" t="s">
        <v>121</v>
      </c>
      <c r="C37" s="43"/>
      <c r="D37" s="43"/>
      <c r="E37" s="45">
        <v>45703</v>
      </c>
      <c r="F37" s="46">
        <v>3350</v>
      </c>
      <c r="G37" s="46">
        <v>0</v>
      </c>
      <c r="H37" s="47">
        <f t="shared" si="0"/>
        <v>45716</v>
      </c>
      <c r="I37" s="47" t="str">
        <f t="shared" si="1"/>
        <v>Q1</v>
      </c>
      <c r="J37" s="37" t="b">
        <f ca="1">IF(A37="","",COUNTIF('Consolidated Income Statement_Y'!$C$7:$V$7,D37)&gt;0)</f>
        <v>0</v>
      </c>
      <c r="K37" s="38">
        <f t="shared" si="2"/>
        <v>3350</v>
      </c>
      <c r="L37" s="37" t="str">
        <f>IFERROR(VLOOKUP($A37,Account_Mapping!$A:$C,3,0),"")</f>
        <v>General &amp; Administrative</v>
      </c>
      <c r="M37" s="37" t="str">
        <f>IFERROR(VLOOKUP($A37,Account_Mapping!$A:$C,4,0),"")</f>
        <v/>
      </c>
    </row>
    <row r="38" spans="1:13" x14ac:dyDescent="0.2">
      <c r="A38" s="43">
        <v>8060</v>
      </c>
      <c r="B38" s="43" t="s">
        <v>122</v>
      </c>
      <c r="C38" s="43"/>
      <c r="D38" s="43"/>
      <c r="E38" s="45">
        <v>45703</v>
      </c>
      <c r="F38" s="46">
        <v>3450</v>
      </c>
      <c r="G38" s="46">
        <v>0</v>
      </c>
      <c r="H38" s="47">
        <f t="shared" si="0"/>
        <v>45716</v>
      </c>
      <c r="I38" s="47" t="str">
        <f t="shared" si="1"/>
        <v>Q1</v>
      </c>
      <c r="J38" s="37" t="b">
        <f ca="1">IF(A38="","",COUNTIF('Consolidated Income Statement_Y'!$C$7:$V$7,D38)&gt;0)</f>
        <v>0</v>
      </c>
      <c r="K38" s="38">
        <f t="shared" si="2"/>
        <v>3450</v>
      </c>
      <c r="L38" s="37" t="str">
        <f>IFERROR(VLOOKUP($A38,Account_Mapping!$A:$C,3,0),"")</f>
        <v>General &amp; Administrative</v>
      </c>
      <c r="M38" s="37" t="str">
        <f>IFERROR(VLOOKUP($A38,Account_Mapping!$A:$C,4,0),"")</f>
        <v/>
      </c>
    </row>
    <row r="39" spans="1:13" x14ac:dyDescent="0.2">
      <c r="A39" s="43">
        <v>8060</v>
      </c>
      <c r="B39" s="43" t="s">
        <v>122</v>
      </c>
      <c r="C39" s="43"/>
      <c r="D39" s="43"/>
      <c r="E39" s="45">
        <v>45703</v>
      </c>
      <c r="F39" s="46">
        <v>3450</v>
      </c>
      <c r="G39" s="46">
        <v>0</v>
      </c>
      <c r="H39" s="47">
        <f t="shared" si="0"/>
        <v>45716</v>
      </c>
      <c r="I39" s="47" t="str">
        <f t="shared" si="1"/>
        <v>Q1</v>
      </c>
      <c r="J39" s="37" t="b">
        <f ca="1">IF(A39="","",COUNTIF('Consolidated Income Statement_Y'!$C$7:$V$7,D39)&gt;0)</f>
        <v>0</v>
      </c>
      <c r="K39" s="38">
        <f t="shared" si="2"/>
        <v>3450</v>
      </c>
      <c r="L39" s="37" t="str">
        <f>IFERROR(VLOOKUP($A39,Account_Mapping!$A:$C,3,0),"")</f>
        <v>General &amp; Administrative</v>
      </c>
      <c r="M39" s="37" t="str">
        <f>IFERROR(VLOOKUP($A39,Account_Mapping!$A:$C,4,0),"")</f>
        <v/>
      </c>
    </row>
    <row r="40" spans="1:13" x14ac:dyDescent="0.2">
      <c r="A40" s="43">
        <v>8070</v>
      </c>
      <c r="B40" s="43" t="s">
        <v>123</v>
      </c>
      <c r="C40" s="43"/>
      <c r="D40" s="43"/>
      <c r="E40" s="45">
        <v>45703</v>
      </c>
      <c r="F40" s="46">
        <v>3950</v>
      </c>
      <c r="G40" s="46">
        <v>0</v>
      </c>
      <c r="H40" s="47">
        <f t="shared" si="0"/>
        <v>45716</v>
      </c>
      <c r="I40" s="47" t="str">
        <f t="shared" si="1"/>
        <v>Q1</v>
      </c>
      <c r="J40" s="37" t="b">
        <f ca="1">IF(A40="","",COUNTIF('Consolidated Income Statement_Y'!$C$7:$V$7,D40)&gt;0)</f>
        <v>0</v>
      </c>
      <c r="K40" s="38">
        <f t="shared" si="2"/>
        <v>3950</v>
      </c>
      <c r="L40" s="37" t="str">
        <f>IFERROR(VLOOKUP($A40,Account_Mapping!$A:$C,3,0),"")</f>
        <v>General &amp; Administrative</v>
      </c>
      <c r="M40" s="37" t="str">
        <f>IFERROR(VLOOKUP($A40,Account_Mapping!$A:$C,4,0),"")</f>
        <v/>
      </c>
    </row>
    <row r="41" spans="1:13" x14ac:dyDescent="0.2">
      <c r="A41" s="43">
        <v>8080</v>
      </c>
      <c r="B41" s="43" t="s">
        <v>124</v>
      </c>
      <c r="C41" s="43"/>
      <c r="D41" s="43"/>
      <c r="E41" s="45">
        <v>45703</v>
      </c>
      <c r="F41" s="46">
        <v>6950</v>
      </c>
      <c r="G41" s="46">
        <v>0</v>
      </c>
      <c r="H41" s="47">
        <f t="shared" si="0"/>
        <v>45716</v>
      </c>
      <c r="I41" s="47" t="str">
        <f t="shared" si="1"/>
        <v>Q1</v>
      </c>
      <c r="J41" s="37" t="b">
        <f ca="1">IF(A41="","",COUNTIF('Consolidated Income Statement_Y'!$C$7:$V$7,D41)&gt;0)</f>
        <v>0</v>
      </c>
      <c r="K41" s="38">
        <f t="shared" si="2"/>
        <v>6950</v>
      </c>
      <c r="L41" s="37" t="str">
        <f>IFERROR(VLOOKUP($A41,Account_Mapping!$A:$C,3,0),"")</f>
        <v>General &amp; Administrative</v>
      </c>
      <c r="M41" s="37" t="str">
        <f>IFERROR(VLOOKUP($A41,Account_Mapping!$A:$C,4,0),"")</f>
        <v/>
      </c>
    </row>
    <row r="42" spans="1:13" x14ac:dyDescent="0.2">
      <c r="A42" s="43">
        <v>8090</v>
      </c>
      <c r="B42" s="43" t="s">
        <v>125</v>
      </c>
      <c r="C42" s="43"/>
      <c r="D42" s="43"/>
      <c r="E42" s="45">
        <v>45703</v>
      </c>
      <c r="F42" s="46">
        <v>7950</v>
      </c>
      <c r="G42" s="46">
        <v>0</v>
      </c>
      <c r="H42" s="47">
        <f t="shared" si="0"/>
        <v>45716</v>
      </c>
      <c r="I42" s="47" t="str">
        <f t="shared" si="1"/>
        <v>Q1</v>
      </c>
      <c r="J42" s="37" t="b">
        <f ca="1">IF(A42="","",COUNTIF('Consolidated Income Statement_Y'!$C$7:$V$7,D42)&gt;0)</f>
        <v>0</v>
      </c>
      <c r="K42" s="38">
        <f t="shared" si="2"/>
        <v>7950</v>
      </c>
      <c r="L42" s="37" t="str">
        <f>IFERROR(VLOOKUP($A42,Account_Mapping!$A:$C,3,0),"")</f>
        <v>General &amp; Administrative</v>
      </c>
      <c r="M42" s="37" t="str">
        <f>IFERROR(VLOOKUP($A42,Account_Mapping!$A:$C,4,0),"")</f>
        <v/>
      </c>
    </row>
    <row r="43" spans="1:13" x14ac:dyDescent="0.2">
      <c r="A43" s="43">
        <v>8099</v>
      </c>
      <c r="B43" s="43" t="s">
        <v>129</v>
      </c>
      <c r="C43" s="43"/>
      <c r="D43" s="43" t="s">
        <v>131</v>
      </c>
      <c r="E43" s="45">
        <v>45716</v>
      </c>
      <c r="F43" s="46">
        <v>1000</v>
      </c>
      <c r="G43" s="46">
        <v>0</v>
      </c>
      <c r="H43" s="47">
        <f t="shared" si="0"/>
        <v>45716</v>
      </c>
      <c r="I43" s="47" t="str">
        <f t="shared" si="1"/>
        <v>Q1</v>
      </c>
      <c r="J43" s="37" t="b">
        <f ca="1">IF(A43="","",COUNTIF('Consolidated Income Statement_Y'!$C$7:$V$7,D43)&gt;0)</f>
        <v>1</v>
      </c>
      <c r="K43" s="38">
        <f t="shared" si="2"/>
        <v>1000</v>
      </c>
      <c r="L43" s="37" t="str">
        <f>IFERROR(VLOOKUP($A43,Account_Mapping!$A:$C,3,0),"")</f>
        <v>General &amp; Administrative</v>
      </c>
      <c r="M43" s="37" t="str">
        <f>IFERROR(VLOOKUP($A43,Account_Mapping!$A:$C,4,0),"")</f>
        <v/>
      </c>
    </row>
    <row r="44" spans="1:13" x14ac:dyDescent="0.2">
      <c r="A44" s="43">
        <v>9010</v>
      </c>
      <c r="B44" s="43" t="s">
        <v>127</v>
      </c>
      <c r="C44" s="43"/>
      <c r="D44" s="43"/>
      <c r="E44" s="45">
        <v>45703</v>
      </c>
      <c r="F44" s="46">
        <v>0</v>
      </c>
      <c r="G44" s="46">
        <v>5630</v>
      </c>
      <c r="H44" s="47">
        <f t="shared" si="0"/>
        <v>45716</v>
      </c>
      <c r="I44" s="47" t="str">
        <f t="shared" si="1"/>
        <v>Q1</v>
      </c>
      <c r="J44" s="37" t="b">
        <f ca="1">IF(A44="","",COUNTIF('Consolidated Income Statement_Y'!$C$7:$V$7,D44)&gt;0)</f>
        <v>0</v>
      </c>
      <c r="K44" s="38">
        <f t="shared" si="2"/>
        <v>-5630</v>
      </c>
      <c r="L44" s="37" t="str">
        <f>IFERROR(VLOOKUP($A44,Account_Mapping!$A:$C,3,0),"")</f>
        <v>Other Expenses, net</v>
      </c>
      <c r="M44" s="37" t="str">
        <f>IFERROR(VLOOKUP($A44,Account_Mapping!$A:$C,4,0),"")</f>
        <v/>
      </c>
    </row>
    <row r="45" spans="1:13" x14ac:dyDescent="0.2">
      <c r="A45" s="43">
        <v>9900</v>
      </c>
      <c r="B45" s="43" t="s">
        <v>128</v>
      </c>
      <c r="C45" s="43"/>
      <c r="D45" s="43"/>
      <c r="E45" s="45">
        <v>45703</v>
      </c>
      <c r="F45" s="46">
        <v>560</v>
      </c>
      <c r="G45" s="46">
        <v>0</v>
      </c>
      <c r="H45" s="47">
        <f t="shared" si="0"/>
        <v>45716</v>
      </c>
      <c r="I45" s="47" t="str">
        <f t="shared" si="1"/>
        <v>Q1</v>
      </c>
      <c r="J45" s="37" t="b">
        <f ca="1">IF(A45="","",COUNTIF('Consolidated Income Statement_Y'!$C$7:$V$7,D45)&gt;0)</f>
        <v>0</v>
      </c>
      <c r="K45" s="38">
        <f t="shared" si="2"/>
        <v>560</v>
      </c>
      <c r="L45" s="37" t="str">
        <f>IFERROR(VLOOKUP($A45,Account_Mapping!$A:$C,3,0),"")</f>
        <v>Provision for Income Taxes</v>
      </c>
      <c r="M45" s="37" t="str">
        <f>IFERROR(VLOOKUP($A45,Account_Mapping!$A:$C,4,0),"")</f>
        <v/>
      </c>
    </row>
    <row r="46" spans="1:13" x14ac:dyDescent="0.2">
      <c r="A46" s="43">
        <v>5000</v>
      </c>
      <c r="B46" s="43" t="s">
        <v>25</v>
      </c>
      <c r="C46" s="43"/>
      <c r="D46" s="43"/>
      <c r="E46" s="45">
        <v>45731</v>
      </c>
      <c r="F46" s="46">
        <v>0</v>
      </c>
      <c r="G46" s="46">
        <v>97500</v>
      </c>
      <c r="H46" s="47">
        <f t="shared" si="0"/>
        <v>45747</v>
      </c>
      <c r="I46" s="47" t="str">
        <f t="shared" si="1"/>
        <v>Q1</v>
      </c>
      <c r="J46" s="37" t="b">
        <f ca="1">IF(A46="","",COUNTIF('Consolidated Income Statement_Y'!$C$7:$V$7,D46)&gt;0)</f>
        <v>0</v>
      </c>
      <c r="K46" s="38">
        <f t="shared" si="2"/>
        <v>-97500</v>
      </c>
      <c r="L46" s="37" t="str">
        <f>IFERROR(VLOOKUP($A46,Account_Mapping!$A:$C,3,0),"")</f>
        <v>Services Revenue</v>
      </c>
      <c r="M46" s="37" t="str">
        <f>IFERROR(VLOOKUP($A46,Account_Mapping!$A:$C,4,0),"")</f>
        <v/>
      </c>
    </row>
    <row r="47" spans="1:13" x14ac:dyDescent="0.2">
      <c r="A47" s="43">
        <v>5000</v>
      </c>
      <c r="B47" s="43" t="s">
        <v>25</v>
      </c>
      <c r="C47" s="43"/>
      <c r="D47" s="43"/>
      <c r="E47" s="45">
        <v>45744</v>
      </c>
      <c r="F47" s="46">
        <v>0</v>
      </c>
      <c r="G47" s="46">
        <v>3250</v>
      </c>
      <c r="H47" s="47">
        <f t="shared" si="0"/>
        <v>45747</v>
      </c>
      <c r="I47" s="47" t="str">
        <f t="shared" si="1"/>
        <v>Q1</v>
      </c>
      <c r="J47" s="37" t="b">
        <f ca="1">IF(A47="","",COUNTIF('Consolidated Income Statement_Y'!$C$7:$V$7,D47)&gt;0)</f>
        <v>0</v>
      </c>
      <c r="K47" s="38">
        <f t="shared" si="2"/>
        <v>-3250</v>
      </c>
      <c r="L47" s="37" t="str">
        <f>IFERROR(VLOOKUP($A47,Account_Mapping!$A:$C,3,0),"")</f>
        <v>Services Revenue</v>
      </c>
      <c r="M47" s="37" t="str">
        <f>IFERROR(VLOOKUP($A47,Account_Mapping!$A:$C,4,0),"")</f>
        <v/>
      </c>
    </row>
    <row r="48" spans="1:13" x14ac:dyDescent="0.2">
      <c r="A48" s="43">
        <v>6000</v>
      </c>
      <c r="B48" s="43" t="s">
        <v>108</v>
      </c>
      <c r="C48" s="43"/>
      <c r="D48" s="43"/>
      <c r="E48" s="45">
        <v>45731</v>
      </c>
      <c r="F48" s="46">
        <v>500</v>
      </c>
      <c r="G48" s="46">
        <v>0</v>
      </c>
      <c r="H48" s="47">
        <f t="shared" si="0"/>
        <v>45747</v>
      </c>
      <c r="I48" s="47" t="str">
        <f t="shared" si="1"/>
        <v>Q1</v>
      </c>
      <c r="J48" s="37" t="b">
        <f ca="1">IF(A48="","",COUNTIF('Consolidated Income Statement_Y'!$C$7:$V$7,D48)&gt;0)</f>
        <v>0</v>
      </c>
      <c r="K48" s="38">
        <f t="shared" si="2"/>
        <v>500</v>
      </c>
      <c r="L48" s="37" t="str">
        <f>IFERROR(VLOOKUP($A48,Account_Mapping!$A:$C,3,0),"")</f>
        <v>Services COR</v>
      </c>
      <c r="M48" s="37" t="str">
        <f>IFERROR(VLOOKUP($A48,Account_Mapping!$A:$C,4,0),"")</f>
        <v/>
      </c>
    </row>
    <row r="49" spans="1:13" x14ac:dyDescent="0.2">
      <c r="A49" s="43">
        <v>7000</v>
      </c>
      <c r="B49" s="43" t="s">
        <v>111</v>
      </c>
      <c r="C49" s="43"/>
      <c r="D49" s="43"/>
      <c r="E49" s="45">
        <v>45744</v>
      </c>
      <c r="F49" s="46">
        <v>1250</v>
      </c>
      <c r="G49" s="46">
        <v>0</v>
      </c>
      <c r="H49" s="47">
        <f t="shared" si="0"/>
        <v>45747</v>
      </c>
      <c r="I49" s="47" t="str">
        <f t="shared" si="1"/>
        <v>Q1</v>
      </c>
      <c r="J49" s="37" t="b">
        <f ca="1">IF(A49="","",COUNTIF('Consolidated Income Statement_Y'!$C$7:$V$7,D49)&gt;0)</f>
        <v>0</v>
      </c>
      <c r="K49" s="38">
        <f t="shared" si="2"/>
        <v>1250</v>
      </c>
      <c r="L49" s="37" t="str">
        <f>IFERROR(VLOOKUP($A49,Account_Mapping!$A:$C,3,0),"")</f>
        <v>Sales &amp; Marketing</v>
      </c>
      <c r="M49" s="37" t="str">
        <f>IFERROR(VLOOKUP($A49,Account_Mapping!$A:$C,4,0),"")</f>
        <v/>
      </c>
    </row>
    <row r="50" spans="1:13" x14ac:dyDescent="0.2">
      <c r="A50" s="43">
        <v>7010</v>
      </c>
      <c r="B50" s="43" t="s">
        <v>112</v>
      </c>
      <c r="C50" s="43"/>
      <c r="D50" s="43"/>
      <c r="E50" s="45">
        <v>45744</v>
      </c>
      <c r="F50" s="46">
        <v>2000</v>
      </c>
      <c r="G50" s="46">
        <v>0</v>
      </c>
      <c r="H50" s="47">
        <f t="shared" si="0"/>
        <v>45747</v>
      </c>
      <c r="I50" s="47" t="str">
        <f t="shared" si="1"/>
        <v>Q1</v>
      </c>
      <c r="J50" s="37" t="b">
        <f ca="1">IF(A50="","",COUNTIF('Consolidated Income Statement_Y'!$C$7:$V$7,D50)&gt;0)</f>
        <v>0</v>
      </c>
      <c r="K50" s="38">
        <f t="shared" si="2"/>
        <v>2000</v>
      </c>
      <c r="L50" s="37" t="str">
        <f>IFERROR(VLOOKUP($A50,Account_Mapping!$A:$C,3,0),"")</f>
        <v>Sales &amp; Marketing</v>
      </c>
      <c r="M50" s="37" t="str">
        <f>IFERROR(VLOOKUP($A50,Account_Mapping!$A:$C,4,0),"")</f>
        <v/>
      </c>
    </row>
    <row r="51" spans="1:13" x14ac:dyDescent="0.2">
      <c r="A51" s="43">
        <v>7020</v>
      </c>
      <c r="B51" s="43" t="s">
        <v>113</v>
      </c>
      <c r="C51" s="43"/>
      <c r="D51" s="43"/>
      <c r="E51" s="45">
        <v>45744</v>
      </c>
      <c r="F51" s="46">
        <v>525</v>
      </c>
      <c r="G51" s="46">
        <v>0</v>
      </c>
      <c r="H51" s="47">
        <f t="shared" si="0"/>
        <v>45747</v>
      </c>
      <c r="I51" s="47" t="str">
        <f t="shared" si="1"/>
        <v>Q1</v>
      </c>
      <c r="J51" s="37" t="b">
        <f ca="1">IF(A51="","",COUNTIF('Consolidated Income Statement_Y'!$C$7:$V$7,D51)&gt;0)</f>
        <v>0</v>
      </c>
      <c r="K51" s="38">
        <f t="shared" si="2"/>
        <v>525</v>
      </c>
      <c r="L51" s="37" t="str">
        <f>IFERROR(VLOOKUP($A51,Account_Mapping!$A:$C,3,0),"")</f>
        <v>Sales &amp; Marketing</v>
      </c>
      <c r="M51" s="37" t="str">
        <f>IFERROR(VLOOKUP($A51,Account_Mapping!$A:$C,4,0),"")</f>
        <v/>
      </c>
    </row>
    <row r="52" spans="1:13" x14ac:dyDescent="0.2">
      <c r="A52" s="43">
        <v>7030</v>
      </c>
      <c r="B52" s="43" t="s">
        <v>114</v>
      </c>
      <c r="C52" s="43"/>
      <c r="D52" s="43"/>
      <c r="E52" s="45">
        <v>45744</v>
      </c>
      <c r="F52" s="46">
        <v>0</v>
      </c>
      <c r="G52" s="46">
        <v>0</v>
      </c>
      <c r="H52" s="47">
        <f t="shared" si="0"/>
        <v>45747</v>
      </c>
      <c r="I52" s="47" t="str">
        <f t="shared" si="1"/>
        <v>Q1</v>
      </c>
      <c r="J52" s="37" t="b">
        <f ca="1">IF(A52="","",COUNTIF('Consolidated Income Statement_Y'!$C$7:$V$7,D52)&gt;0)</f>
        <v>0</v>
      </c>
      <c r="K52" s="38">
        <f t="shared" si="2"/>
        <v>0</v>
      </c>
      <c r="L52" s="37" t="str">
        <f>IFERROR(VLOOKUP($A52,Account_Mapping!$A:$C,3,0),"")</f>
        <v>Sales &amp; Marketing</v>
      </c>
      <c r="M52" s="37" t="str">
        <f>IFERROR(VLOOKUP($A52,Account_Mapping!$A:$C,4,0),"")</f>
        <v/>
      </c>
    </row>
    <row r="53" spans="1:13" x14ac:dyDescent="0.2">
      <c r="A53" s="43">
        <v>7040</v>
      </c>
      <c r="B53" s="43" t="s">
        <v>115</v>
      </c>
      <c r="C53" s="43"/>
      <c r="D53" s="43"/>
      <c r="E53" s="45">
        <v>45744</v>
      </c>
      <c r="F53" s="46">
        <v>5500</v>
      </c>
      <c r="G53" s="46">
        <v>0</v>
      </c>
      <c r="H53" s="47">
        <f t="shared" si="0"/>
        <v>45747</v>
      </c>
      <c r="I53" s="47" t="str">
        <f t="shared" si="1"/>
        <v>Q1</v>
      </c>
      <c r="J53" s="37" t="b">
        <f ca="1">IF(A53="","",COUNTIF('Consolidated Income Statement_Y'!$C$7:$V$7,D53)&gt;0)</f>
        <v>0</v>
      </c>
      <c r="K53" s="38">
        <f t="shared" si="2"/>
        <v>5500</v>
      </c>
      <c r="L53" s="37" t="str">
        <f>IFERROR(VLOOKUP($A53,Account_Mapping!$A:$C,3,0),"")</f>
        <v>Sales &amp; Marketing</v>
      </c>
      <c r="M53" s="37" t="str">
        <f>IFERROR(VLOOKUP($A53,Account_Mapping!$A:$C,4,0),"")</f>
        <v/>
      </c>
    </row>
    <row r="54" spans="1:13" x14ac:dyDescent="0.2">
      <c r="A54" s="43">
        <v>8000</v>
      </c>
      <c r="B54" s="43" t="s">
        <v>116</v>
      </c>
      <c r="C54" s="43"/>
      <c r="D54" s="43"/>
      <c r="E54" s="45">
        <v>45744</v>
      </c>
      <c r="F54" s="46">
        <v>45000</v>
      </c>
      <c r="G54" s="46">
        <v>0</v>
      </c>
      <c r="H54" s="47">
        <f t="shared" si="0"/>
        <v>45747</v>
      </c>
      <c r="I54" s="47" t="str">
        <f t="shared" si="1"/>
        <v>Q1</v>
      </c>
      <c r="J54" s="37" t="b">
        <f ca="1">IF(A54="","",COUNTIF('Consolidated Income Statement_Y'!$C$7:$V$7,D54)&gt;0)</f>
        <v>0</v>
      </c>
      <c r="K54" s="38">
        <f t="shared" si="2"/>
        <v>45000</v>
      </c>
      <c r="L54" s="37" t="str">
        <f>IFERROR(VLOOKUP($A54,Account_Mapping!$A:$C,3,0),"")</f>
        <v>General &amp; Administrative</v>
      </c>
      <c r="M54" s="37" t="str">
        <f>IFERROR(VLOOKUP($A54,Account_Mapping!$A:$C,4,0),"")</f>
        <v/>
      </c>
    </row>
    <row r="55" spans="1:13" x14ac:dyDescent="0.2">
      <c r="A55" s="43">
        <v>8010</v>
      </c>
      <c r="B55" s="43" t="s">
        <v>117</v>
      </c>
      <c r="C55" s="43"/>
      <c r="D55" s="43"/>
      <c r="E55" s="45">
        <v>45744</v>
      </c>
      <c r="F55" s="46">
        <v>4500</v>
      </c>
      <c r="G55" s="46">
        <v>0</v>
      </c>
      <c r="H55" s="47">
        <f t="shared" si="0"/>
        <v>45747</v>
      </c>
      <c r="I55" s="47" t="str">
        <f t="shared" si="1"/>
        <v>Q1</v>
      </c>
      <c r="J55" s="37" t="b">
        <f ca="1">IF(A55="","",COUNTIF('Consolidated Income Statement_Y'!$C$7:$V$7,D55)&gt;0)</f>
        <v>0</v>
      </c>
      <c r="K55" s="38">
        <f t="shared" si="2"/>
        <v>4500</v>
      </c>
      <c r="L55" s="37" t="str">
        <f>IFERROR(VLOOKUP($A55,Account_Mapping!$A:$C,3,0),"")</f>
        <v>General &amp; Administrative</v>
      </c>
      <c r="M55" s="37" t="str">
        <f>IFERROR(VLOOKUP($A55,Account_Mapping!$A:$C,4,0),"")</f>
        <v/>
      </c>
    </row>
    <row r="56" spans="1:13" x14ac:dyDescent="0.2">
      <c r="A56" s="43">
        <v>8020</v>
      </c>
      <c r="B56" s="43" t="s">
        <v>118</v>
      </c>
      <c r="C56" s="43"/>
      <c r="D56" s="43"/>
      <c r="E56" s="45">
        <v>45744</v>
      </c>
      <c r="F56" s="46">
        <v>3250</v>
      </c>
      <c r="G56" s="46">
        <v>0</v>
      </c>
      <c r="H56" s="47">
        <f t="shared" si="0"/>
        <v>45747</v>
      </c>
      <c r="I56" s="47" t="str">
        <f t="shared" si="1"/>
        <v>Q1</v>
      </c>
      <c r="J56" s="37" t="b">
        <f ca="1">IF(A56="","",COUNTIF('Consolidated Income Statement_Y'!$C$7:$V$7,D56)&gt;0)</f>
        <v>0</v>
      </c>
      <c r="K56" s="38">
        <f t="shared" si="2"/>
        <v>3250</v>
      </c>
      <c r="L56" s="37" t="str">
        <f>IFERROR(VLOOKUP($A56,Account_Mapping!$A:$C,3,0),"")</f>
        <v>General &amp; Administrative</v>
      </c>
      <c r="M56" s="37" t="str">
        <f>IFERROR(VLOOKUP($A56,Account_Mapping!$A:$C,4,0),"")</f>
        <v/>
      </c>
    </row>
    <row r="57" spans="1:13" x14ac:dyDescent="0.2">
      <c r="A57" s="43">
        <v>8030</v>
      </c>
      <c r="B57" s="43" t="s">
        <v>119</v>
      </c>
      <c r="C57" s="43"/>
      <c r="D57" s="43"/>
      <c r="E57" s="45">
        <v>45744</v>
      </c>
      <c r="F57" s="46">
        <v>2750</v>
      </c>
      <c r="G57" s="46">
        <v>0</v>
      </c>
      <c r="H57" s="47">
        <f t="shared" si="0"/>
        <v>45747</v>
      </c>
      <c r="I57" s="47" t="str">
        <f t="shared" si="1"/>
        <v>Q1</v>
      </c>
      <c r="J57" s="37" t="b">
        <f ca="1">IF(A57="","",COUNTIF('Consolidated Income Statement_Y'!$C$7:$V$7,D57)&gt;0)</f>
        <v>0</v>
      </c>
      <c r="K57" s="38">
        <f t="shared" si="2"/>
        <v>2750</v>
      </c>
      <c r="L57" s="37" t="str">
        <f>IFERROR(VLOOKUP($A57,Account_Mapping!$A:$C,3,0),"")</f>
        <v>General &amp; Administrative</v>
      </c>
      <c r="M57" s="37" t="str">
        <f>IFERROR(VLOOKUP($A57,Account_Mapping!$A:$C,4,0),"")</f>
        <v/>
      </c>
    </row>
    <row r="58" spans="1:13" x14ac:dyDescent="0.2">
      <c r="A58" s="43">
        <v>8040</v>
      </c>
      <c r="B58" s="43" t="s">
        <v>120</v>
      </c>
      <c r="C58" s="43"/>
      <c r="D58" s="43"/>
      <c r="E58" s="45">
        <v>45731</v>
      </c>
      <c r="F58" s="46">
        <v>3150</v>
      </c>
      <c r="G58" s="46">
        <v>0</v>
      </c>
      <c r="H58" s="47">
        <f t="shared" si="0"/>
        <v>45747</v>
      </c>
      <c r="I58" s="47" t="str">
        <f t="shared" si="1"/>
        <v>Q1</v>
      </c>
      <c r="J58" s="37" t="b">
        <f ca="1">IF(A58="","",COUNTIF('Consolidated Income Statement_Y'!$C$7:$V$7,D58)&gt;0)</f>
        <v>0</v>
      </c>
      <c r="K58" s="38">
        <f t="shared" si="2"/>
        <v>3150</v>
      </c>
      <c r="L58" s="37" t="str">
        <f>IFERROR(VLOOKUP($A58,Account_Mapping!$A:$C,3,0),"")</f>
        <v>General &amp; Administrative</v>
      </c>
      <c r="M58" s="37" t="str">
        <f>IFERROR(VLOOKUP($A58,Account_Mapping!$A:$C,4,0),"")</f>
        <v/>
      </c>
    </row>
    <row r="59" spans="1:13" x14ac:dyDescent="0.2">
      <c r="A59" s="43">
        <v>8050</v>
      </c>
      <c r="B59" s="43" t="s">
        <v>121</v>
      </c>
      <c r="C59" s="43"/>
      <c r="D59" s="43"/>
      <c r="E59" s="45">
        <v>45731</v>
      </c>
      <c r="F59" s="46">
        <v>3350</v>
      </c>
      <c r="G59" s="46">
        <v>0</v>
      </c>
      <c r="H59" s="47">
        <f t="shared" si="0"/>
        <v>45747</v>
      </c>
      <c r="I59" s="47" t="str">
        <f t="shared" si="1"/>
        <v>Q1</v>
      </c>
      <c r="J59" s="37" t="b">
        <f ca="1">IF(A59="","",COUNTIF('Consolidated Income Statement_Y'!$C$7:$V$7,D59)&gt;0)</f>
        <v>0</v>
      </c>
      <c r="K59" s="38">
        <f t="shared" si="2"/>
        <v>3350</v>
      </c>
      <c r="L59" s="37" t="str">
        <f>IFERROR(VLOOKUP($A59,Account_Mapping!$A:$C,3,0),"")</f>
        <v>General &amp; Administrative</v>
      </c>
      <c r="M59" s="37" t="str">
        <f>IFERROR(VLOOKUP($A59,Account_Mapping!$A:$C,4,0),"")</f>
        <v/>
      </c>
    </row>
    <row r="60" spans="1:13" x14ac:dyDescent="0.2">
      <c r="A60" s="43">
        <v>8060</v>
      </c>
      <c r="B60" s="43" t="s">
        <v>122</v>
      </c>
      <c r="C60" s="43"/>
      <c r="D60" s="43"/>
      <c r="E60" s="45">
        <v>45731</v>
      </c>
      <c r="F60" s="46">
        <v>3450</v>
      </c>
      <c r="G60" s="46">
        <v>0</v>
      </c>
      <c r="H60" s="47">
        <f t="shared" si="0"/>
        <v>45747</v>
      </c>
      <c r="I60" s="47" t="str">
        <f t="shared" si="1"/>
        <v>Q1</v>
      </c>
      <c r="J60" s="37" t="b">
        <f ca="1">IF(A60="","",COUNTIF('Consolidated Income Statement_Y'!$C$7:$V$7,D60)&gt;0)</f>
        <v>0</v>
      </c>
      <c r="K60" s="38">
        <f t="shared" si="2"/>
        <v>3450</v>
      </c>
      <c r="L60" s="37" t="str">
        <f>IFERROR(VLOOKUP($A60,Account_Mapping!$A:$C,3,0),"")</f>
        <v>General &amp; Administrative</v>
      </c>
      <c r="M60" s="37" t="str">
        <f>IFERROR(VLOOKUP($A60,Account_Mapping!$A:$C,4,0),"")</f>
        <v/>
      </c>
    </row>
    <row r="61" spans="1:13" x14ac:dyDescent="0.2">
      <c r="A61" s="43">
        <v>8060</v>
      </c>
      <c r="B61" s="43" t="s">
        <v>122</v>
      </c>
      <c r="C61" s="43"/>
      <c r="D61" s="43"/>
      <c r="E61" s="45">
        <v>45731</v>
      </c>
      <c r="F61" s="46">
        <v>3450</v>
      </c>
      <c r="G61" s="46">
        <v>0</v>
      </c>
      <c r="H61" s="47">
        <f t="shared" si="0"/>
        <v>45747</v>
      </c>
      <c r="I61" s="47" t="str">
        <f t="shared" si="1"/>
        <v>Q1</v>
      </c>
      <c r="J61" s="37" t="b">
        <f ca="1">IF(A61="","",COUNTIF('Consolidated Income Statement_Y'!$C$7:$V$7,D61)&gt;0)</f>
        <v>0</v>
      </c>
      <c r="K61" s="38">
        <f t="shared" si="2"/>
        <v>3450</v>
      </c>
      <c r="L61" s="37" t="str">
        <f>IFERROR(VLOOKUP($A61,Account_Mapping!$A:$C,3,0),"")</f>
        <v>General &amp; Administrative</v>
      </c>
      <c r="M61" s="37" t="str">
        <f>IFERROR(VLOOKUP($A61,Account_Mapping!$A:$C,4,0),"")</f>
        <v/>
      </c>
    </row>
    <row r="62" spans="1:13" x14ac:dyDescent="0.2">
      <c r="A62" s="43">
        <v>8070</v>
      </c>
      <c r="B62" s="43" t="s">
        <v>123</v>
      </c>
      <c r="C62" s="43"/>
      <c r="D62" s="43"/>
      <c r="E62" s="45">
        <v>45731</v>
      </c>
      <c r="F62" s="46">
        <v>3950</v>
      </c>
      <c r="G62" s="46">
        <v>0</v>
      </c>
      <c r="H62" s="47">
        <f t="shared" si="0"/>
        <v>45747</v>
      </c>
      <c r="I62" s="47" t="str">
        <f t="shared" si="1"/>
        <v>Q1</v>
      </c>
      <c r="J62" s="37" t="b">
        <f ca="1">IF(A62="","",COUNTIF('Consolidated Income Statement_Y'!$C$7:$V$7,D62)&gt;0)</f>
        <v>0</v>
      </c>
      <c r="K62" s="38">
        <f t="shared" si="2"/>
        <v>3950</v>
      </c>
      <c r="L62" s="37" t="str">
        <f>IFERROR(VLOOKUP($A62,Account_Mapping!$A:$C,3,0),"")</f>
        <v>General &amp; Administrative</v>
      </c>
      <c r="M62" s="37" t="str">
        <f>IFERROR(VLOOKUP($A62,Account_Mapping!$A:$C,4,0),"")</f>
        <v/>
      </c>
    </row>
    <row r="63" spans="1:13" x14ac:dyDescent="0.2">
      <c r="A63" s="43">
        <v>8080</v>
      </c>
      <c r="B63" s="43" t="s">
        <v>124</v>
      </c>
      <c r="C63" s="43"/>
      <c r="D63" s="43"/>
      <c r="E63" s="45">
        <v>45731</v>
      </c>
      <c r="F63" s="46">
        <v>6950</v>
      </c>
      <c r="G63" s="46">
        <v>0</v>
      </c>
      <c r="H63" s="47">
        <f t="shared" si="0"/>
        <v>45747</v>
      </c>
      <c r="I63" s="47" t="str">
        <f t="shared" si="1"/>
        <v>Q1</v>
      </c>
      <c r="J63" s="37" t="b">
        <f ca="1">IF(A63="","",COUNTIF('Consolidated Income Statement_Y'!$C$7:$V$7,D63)&gt;0)</f>
        <v>0</v>
      </c>
      <c r="K63" s="38">
        <f t="shared" si="2"/>
        <v>6950</v>
      </c>
      <c r="L63" s="37" t="str">
        <f>IFERROR(VLOOKUP($A63,Account_Mapping!$A:$C,3,0),"")</f>
        <v>General &amp; Administrative</v>
      </c>
      <c r="M63" s="37" t="str">
        <f>IFERROR(VLOOKUP($A63,Account_Mapping!$A:$C,4,0),"")</f>
        <v/>
      </c>
    </row>
    <row r="64" spans="1:13" x14ac:dyDescent="0.2">
      <c r="A64" s="43">
        <v>8090</v>
      </c>
      <c r="B64" s="43" t="s">
        <v>125</v>
      </c>
      <c r="C64" s="43"/>
      <c r="D64" s="43"/>
      <c r="E64" s="45">
        <v>45731</v>
      </c>
      <c r="F64" s="46">
        <v>7950</v>
      </c>
      <c r="G64" s="46">
        <v>0</v>
      </c>
      <c r="H64" s="47">
        <f t="shared" si="0"/>
        <v>45747</v>
      </c>
      <c r="I64" s="47" t="str">
        <f t="shared" si="1"/>
        <v>Q1</v>
      </c>
      <c r="J64" s="37" t="b">
        <f ca="1">IF(A64="","",COUNTIF('Consolidated Income Statement_Y'!$C$7:$V$7,D64)&gt;0)</f>
        <v>0</v>
      </c>
      <c r="K64" s="38">
        <f t="shared" si="2"/>
        <v>7950</v>
      </c>
      <c r="L64" s="37" t="str">
        <f>IFERROR(VLOOKUP($A64,Account_Mapping!$A:$C,3,0),"")</f>
        <v>General &amp; Administrative</v>
      </c>
      <c r="M64" s="37" t="str">
        <f>IFERROR(VLOOKUP($A64,Account_Mapping!$A:$C,4,0),"")</f>
        <v/>
      </c>
    </row>
    <row r="65" spans="1:13" x14ac:dyDescent="0.2">
      <c r="A65" s="43">
        <v>8099</v>
      </c>
      <c r="B65" s="43" t="s">
        <v>129</v>
      </c>
      <c r="C65" s="43"/>
      <c r="D65" s="43" t="s">
        <v>131</v>
      </c>
      <c r="E65" s="45">
        <v>45747</v>
      </c>
      <c r="F65" s="46">
        <v>1000</v>
      </c>
      <c r="G65" s="46">
        <v>0</v>
      </c>
      <c r="H65" s="47">
        <f t="shared" si="0"/>
        <v>45747</v>
      </c>
      <c r="I65" s="47" t="str">
        <f t="shared" si="1"/>
        <v>Q1</v>
      </c>
      <c r="J65" s="37" t="b">
        <f ca="1">IF(A65="","",COUNTIF('Consolidated Income Statement_Y'!$C$7:$V$7,D65)&gt;0)</f>
        <v>1</v>
      </c>
      <c r="K65" s="38">
        <f t="shared" si="2"/>
        <v>1000</v>
      </c>
      <c r="L65" s="37" t="str">
        <f>IFERROR(VLOOKUP($A65,Account_Mapping!$A:$C,3,0),"")</f>
        <v>General &amp; Administrative</v>
      </c>
      <c r="M65" s="37" t="str">
        <f>IFERROR(VLOOKUP($A65,Account_Mapping!$A:$C,4,0),"")</f>
        <v/>
      </c>
    </row>
    <row r="66" spans="1:13" x14ac:dyDescent="0.2">
      <c r="A66" s="43">
        <v>9010</v>
      </c>
      <c r="B66" s="43" t="s">
        <v>127</v>
      </c>
      <c r="C66" s="43"/>
      <c r="D66" s="43"/>
      <c r="E66" s="45">
        <v>45731</v>
      </c>
      <c r="F66" s="46">
        <v>0</v>
      </c>
      <c r="G66" s="46">
        <v>5630</v>
      </c>
      <c r="H66" s="47">
        <f t="shared" si="0"/>
        <v>45747</v>
      </c>
      <c r="I66" s="47" t="str">
        <f t="shared" si="1"/>
        <v>Q1</v>
      </c>
      <c r="J66" s="37" t="b">
        <f ca="1">IF(A66="","",COUNTIF('Consolidated Income Statement_Y'!$C$7:$V$7,D66)&gt;0)</f>
        <v>0</v>
      </c>
      <c r="K66" s="38">
        <f t="shared" si="2"/>
        <v>-5630</v>
      </c>
      <c r="L66" s="37" t="str">
        <f>IFERROR(VLOOKUP($A66,Account_Mapping!$A:$C,3,0),"")</f>
        <v>Other Expenses, net</v>
      </c>
      <c r="M66" s="37" t="str">
        <f>IFERROR(VLOOKUP($A66,Account_Mapping!$A:$C,4,0),"")</f>
        <v/>
      </c>
    </row>
    <row r="67" spans="1:13" x14ac:dyDescent="0.2">
      <c r="A67" s="43">
        <v>9900</v>
      </c>
      <c r="B67" s="43" t="s">
        <v>128</v>
      </c>
      <c r="C67" s="43"/>
      <c r="D67" s="43"/>
      <c r="E67" s="45">
        <v>45731</v>
      </c>
      <c r="F67" s="46">
        <v>560</v>
      </c>
      <c r="G67" s="46">
        <v>0</v>
      </c>
      <c r="H67" s="47">
        <f t="shared" ref="H67:H130" si="3">IF(E67="","",EOMONTH(E67,0))</f>
        <v>45747</v>
      </c>
      <c r="I67" s="47" t="str">
        <f t="shared" ref="I67:I130" si="4">IF(H67="","","Q"&amp;ROUNDUP(MONTH(H67)/3,0))</f>
        <v>Q1</v>
      </c>
      <c r="J67" s="37" t="b">
        <f ca="1">IF(A67="","",COUNTIF('Consolidated Income Statement_Y'!$C$7:$V$7,D67)&gt;0)</f>
        <v>0</v>
      </c>
      <c r="K67" s="38">
        <f t="shared" ref="K67:K130" si="5">F67-G67</f>
        <v>560</v>
      </c>
      <c r="L67" s="37" t="str">
        <f>IFERROR(VLOOKUP($A67,Account_Mapping!$A:$C,3,0),"")</f>
        <v>Provision for Income Taxes</v>
      </c>
      <c r="M67" s="37" t="str">
        <f>IFERROR(VLOOKUP($A67,Account_Mapping!$A:$C,4,0),"")</f>
        <v/>
      </c>
    </row>
    <row r="68" spans="1:13" x14ac:dyDescent="0.2">
      <c r="A68" s="43">
        <v>5000</v>
      </c>
      <c r="B68" s="43" t="s">
        <v>25</v>
      </c>
      <c r="C68" s="43"/>
      <c r="D68" s="43"/>
      <c r="E68" s="45">
        <v>45762</v>
      </c>
      <c r="F68" s="46">
        <v>0</v>
      </c>
      <c r="G68" s="46">
        <v>97500</v>
      </c>
      <c r="H68" s="47">
        <f t="shared" si="3"/>
        <v>45777</v>
      </c>
      <c r="I68" s="47" t="str">
        <f t="shared" si="4"/>
        <v>Q2</v>
      </c>
      <c r="J68" s="37" t="b">
        <f ca="1">IF(A68="","",COUNTIF('Consolidated Income Statement_Y'!$C$7:$V$7,D68)&gt;0)</f>
        <v>0</v>
      </c>
      <c r="K68" s="38">
        <f t="shared" si="5"/>
        <v>-97500</v>
      </c>
      <c r="L68" s="37" t="str">
        <f>IFERROR(VLOOKUP($A68,Account_Mapping!$A:$C,3,0),"")</f>
        <v>Services Revenue</v>
      </c>
      <c r="M68" s="37" t="str">
        <f>IFERROR(VLOOKUP($A68,Account_Mapping!$A:$C,4,0),"")</f>
        <v/>
      </c>
    </row>
    <row r="69" spans="1:13" x14ac:dyDescent="0.2">
      <c r="A69" s="43">
        <v>5000</v>
      </c>
      <c r="B69" s="43" t="s">
        <v>25</v>
      </c>
      <c r="C69" s="43"/>
      <c r="D69" s="43"/>
      <c r="E69" s="45">
        <v>45775</v>
      </c>
      <c r="F69" s="46">
        <v>0</v>
      </c>
      <c r="G69" s="46">
        <v>3250</v>
      </c>
      <c r="H69" s="47">
        <f t="shared" si="3"/>
        <v>45777</v>
      </c>
      <c r="I69" s="47" t="str">
        <f t="shared" si="4"/>
        <v>Q2</v>
      </c>
      <c r="J69" s="37" t="b">
        <f ca="1">IF(A69="","",COUNTIF('Consolidated Income Statement_Y'!$C$7:$V$7,D69)&gt;0)</f>
        <v>0</v>
      </c>
      <c r="K69" s="38">
        <f t="shared" si="5"/>
        <v>-3250</v>
      </c>
      <c r="L69" s="37" t="str">
        <f>IFERROR(VLOOKUP($A69,Account_Mapping!$A:$C,3,0),"")</f>
        <v>Services Revenue</v>
      </c>
      <c r="M69" s="37" t="str">
        <f>IFERROR(VLOOKUP($A69,Account_Mapping!$A:$C,4,0),"")</f>
        <v/>
      </c>
    </row>
    <row r="70" spans="1:13" x14ac:dyDescent="0.2">
      <c r="A70" s="43">
        <v>6000</v>
      </c>
      <c r="B70" s="43" t="s">
        <v>108</v>
      </c>
      <c r="C70" s="43"/>
      <c r="D70" s="43"/>
      <c r="E70" s="45">
        <v>45762</v>
      </c>
      <c r="F70" s="46">
        <v>500</v>
      </c>
      <c r="G70" s="46">
        <v>0</v>
      </c>
      <c r="H70" s="47">
        <f t="shared" si="3"/>
        <v>45777</v>
      </c>
      <c r="I70" s="47" t="str">
        <f t="shared" si="4"/>
        <v>Q2</v>
      </c>
      <c r="J70" s="37" t="b">
        <f ca="1">IF(A70="","",COUNTIF('Consolidated Income Statement_Y'!$C$7:$V$7,D70)&gt;0)</f>
        <v>0</v>
      </c>
      <c r="K70" s="38">
        <f t="shared" si="5"/>
        <v>500</v>
      </c>
      <c r="L70" s="37" t="str">
        <f>IFERROR(VLOOKUP($A70,Account_Mapping!$A:$C,3,0),"")</f>
        <v>Services COR</v>
      </c>
      <c r="M70" s="37" t="str">
        <f>IFERROR(VLOOKUP($A70,Account_Mapping!$A:$C,4,0),"")</f>
        <v/>
      </c>
    </row>
    <row r="71" spans="1:13" x14ac:dyDescent="0.2">
      <c r="A71" s="43">
        <v>7000</v>
      </c>
      <c r="B71" s="43" t="s">
        <v>111</v>
      </c>
      <c r="C71" s="43"/>
      <c r="D71" s="43"/>
      <c r="E71" s="45">
        <v>45775</v>
      </c>
      <c r="F71" s="46">
        <v>1250</v>
      </c>
      <c r="G71" s="46">
        <v>0</v>
      </c>
      <c r="H71" s="47">
        <f t="shared" si="3"/>
        <v>45777</v>
      </c>
      <c r="I71" s="47" t="str">
        <f t="shared" si="4"/>
        <v>Q2</v>
      </c>
      <c r="J71" s="37" t="b">
        <f ca="1">IF(A71="","",COUNTIF('Consolidated Income Statement_Y'!$C$7:$V$7,D71)&gt;0)</f>
        <v>0</v>
      </c>
      <c r="K71" s="38">
        <f t="shared" si="5"/>
        <v>1250</v>
      </c>
      <c r="L71" s="37" t="str">
        <f>IFERROR(VLOOKUP($A71,Account_Mapping!$A:$C,3,0),"")</f>
        <v>Sales &amp; Marketing</v>
      </c>
      <c r="M71" s="37" t="str">
        <f>IFERROR(VLOOKUP($A71,Account_Mapping!$A:$C,4,0),"")</f>
        <v/>
      </c>
    </row>
    <row r="72" spans="1:13" x14ac:dyDescent="0.2">
      <c r="A72" s="43">
        <v>7010</v>
      </c>
      <c r="B72" s="43" t="s">
        <v>112</v>
      </c>
      <c r="C72" s="43"/>
      <c r="D72" s="43"/>
      <c r="E72" s="45">
        <v>45775</v>
      </c>
      <c r="F72" s="46">
        <v>2000</v>
      </c>
      <c r="G72" s="46">
        <v>0</v>
      </c>
      <c r="H72" s="47">
        <f t="shared" si="3"/>
        <v>45777</v>
      </c>
      <c r="I72" s="47" t="str">
        <f t="shared" si="4"/>
        <v>Q2</v>
      </c>
      <c r="J72" s="37" t="b">
        <f ca="1">IF(A72="","",COUNTIF('Consolidated Income Statement_Y'!$C$7:$V$7,D72)&gt;0)</f>
        <v>0</v>
      </c>
      <c r="K72" s="38">
        <f t="shared" si="5"/>
        <v>2000</v>
      </c>
      <c r="L72" s="37" t="str">
        <f>IFERROR(VLOOKUP($A72,Account_Mapping!$A:$C,3,0),"")</f>
        <v>Sales &amp; Marketing</v>
      </c>
      <c r="M72" s="37" t="str">
        <f>IFERROR(VLOOKUP($A72,Account_Mapping!$A:$C,4,0),"")</f>
        <v/>
      </c>
    </row>
    <row r="73" spans="1:13" x14ac:dyDescent="0.2">
      <c r="A73" s="43">
        <v>7020</v>
      </c>
      <c r="B73" s="43" t="s">
        <v>113</v>
      </c>
      <c r="C73" s="43"/>
      <c r="D73" s="43"/>
      <c r="E73" s="45">
        <v>45775</v>
      </c>
      <c r="F73" s="46">
        <v>525</v>
      </c>
      <c r="G73" s="46">
        <v>0</v>
      </c>
      <c r="H73" s="47">
        <f t="shared" si="3"/>
        <v>45777</v>
      </c>
      <c r="I73" s="47" t="str">
        <f t="shared" si="4"/>
        <v>Q2</v>
      </c>
      <c r="J73" s="37" t="b">
        <f ca="1">IF(A73="","",COUNTIF('Consolidated Income Statement_Y'!$C$7:$V$7,D73)&gt;0)</f>
        <v>0</v>
      </c>
      <c r="K73" s="38">
        <f t="shared" si="5"/>
        <v>525</v>
      </c>
      <c r="L73" s="37" t="str">
        <f>IFERROR(VLOOKUP($A73,Account_Mapping!$A:$C,3,0),"")</f>
        <v>Sales &amp; Marketing</v>
      </c>
      <c r="M73" s="37" t="str">
        <f>IFERROR(VLOOKUP($A73,Account_Mapping!$A:$C,4,0),"")</f>
        <v/>
      </c>
    </row>
    <row r="74" spans="1:13" x14ac:dyDescent="0.2">
      <c r="A74" s="43">
        <v>7030</v>
      </c>
      <c r="B74" s="43" t="s">
        <v>114</v>
      </c>
      <c r="C74" s="43"/>
      <c r="D74" s="43"/>
      <c r="E74" s="45">
        <v>45775</v>
      </c>
      <c r="F74" s="46">
        <v>0</v>
      </c>
      <c r="G74" s="46">
        <v>0</v>
      </c>
      <c r="H74" s="47">
        <f t="shared" si="3"/>
        <v>45777</v>
      </c>
      <c r="I74" s="47" t="str">
        <f t="shared" si="4"/>
        <v>Q2</v>
      </c>
      <c r="J74" s="37" t="b">
        <f ca="1">IF(A74="","",COUNTIF('Consolidated Income Statement_Y'!$C$7:$V$7,D74)&gt;0)</f>
        <v>0</v>
      </c>
      <c r="K74" s="38">
        <f t="shared" si="5"/>
        <v>0</v>
      </c>
      <c r="L74" s="37" t="str">
        <f>IFERROR(VLOOKUP($A74,Account_Mapping!$A:$C,3,0),"")</f>
        <v>Sales &amp; Marketing</v>
      </c>
      <c r="M74" s="37" t="str">
        <f>IFERROR(VLOOKUP($A74,Account_Mapping!$A:$C,4,0),"")</f>
        <v/>
      </c>
    </row>
    <row r="75" spans="1:13" x14ac:dyDescent="0.2">
      <c r="A75" s="43">
        <v>7040</v>
      </c>
      <c r="B75" s="43" t="s">
        <v>115</v>
      </c>
      <c r="C75" s="43"/>
      <c r="D75" s="43"/>
      <c r="E75" s="45">
        <v>45775</v>
      </c>
      <c r="F75" s="46">
        <v>5500</v>
      </c>
      <c r="G75" s="46">
        <v>0</v>
      </c>
      <c r="H75" s="47">
        <f t="shared" si="3"/>
        <v>45777</v>
      </c>
      <c r="I75" s="47" t="str">
        <f t="shared" si="4"/>
        <v>Q2</v>
      </c>
      <c r="J75" s="37" t="b">
        <f ca="1">IF(A75="","",COUNTIF('Consolidated Income Statement_Y'!$C$7:$V$7,D75)&gt;0)</f>
        <v>0</v>
      </c>
      <c r="K75" s="38">
        <f t="shared" si="5"/>
        <v>5500</v>
      </c>
      <c r="L75" s="37" t="str">
        <f>IFERROR(VLOOKUP($A75,Account_Mapping!$A:$C,3,0),"")</f>
        <v>Sales &amp; Marketing</v>
      </c>
      <c r="M75" s="37" t="str">
        <f>IFERROR(VLOOKUP($A75,Account_Mapping!$A:$C,4,0),"")</f>
        <v/>
      </c>
    </row>
    <row r="76" spans="1:13" x14ac:dyDescent="0.2">
      <c r="A76" s="43">
        <v>8000</v>
      </c>
      <c r="B76" s="43" t="s">
        <v>116</v>
      </c>
      <c r="C76" s="43"/>
      <c r="D76" s="43"/>
      <c r="E76" s="45">
        <v>45775</v>
      </c>
      <c r="F76" s="46">
        <v>45000</v>
      </c>
      <c r="G76" s="46">
        <v>0</v>
      </c>
      <c r="H76" s="47">
        <f t="shared" si="3"/>
        <v>45777</v>
      </c>
      <c r="I76" s="47" t="str">
        <f t="shared" si="4"/>
        <v>Q2</v>
      </c>
      <c r="J76" s="37" t="b">
        <f ca="1">IF(A76="","",COUNTIF('Consolidated Income Statement_Y'!$C$7:$V$7,D76)&gt;0)</f>
        <v>0</v>
      </c>
      <c r="K76" s="38">
        <f t="shared" si="5"/>
        <v>45000</v>
      </c>
      <c r="L76" s="37" t="str">
        <f>IFERROR(VLOOKUP($A76,Account_Mapping!$A:$C,3,0),"")</f>
        <v>General &amp; Administrative</v>
      </c>
      <c r="M76" s="37" t="str">
        <f>IFERROR(VLOOKUP($A76,Account_Mapping!$A:$C,4,0),"")</f>
        <v/>
      </c>
    </row>
    <row r="77" spans="1:13" x14ac:dyDescent="0.2">
      <c r="A77" s="43">
        <v>8010</v>
      </c>
      <c r="B77" s="43" t="s">
        <v>117</v>
      </c>
      <c r="C77" s="43"/>
      <c r="D77" s="43"/>
      <c r="E77" s="45">
        <v>45775</v>
      </c>
      <c r="F77" s="46">
        <v>4500</v>
      </c>
      <c r="G77" s="46">
        <v>0</v>
      </c>
      <c r="H77" s="47">
        <f t="shared" si="3"/>
        <v>45777</v>
      </c>
      <c r="I77" s="47" t="str">
        <f t="shared" si="4"/>
        <v>Q2</v>
      </c>
      <c r="J77" s="37" t="b">
        <f ca="1">IF(A77="","",COUNTIF('Consolidated Income Statement_Y'!$C$7:$V$7,D77)&gt;0)</f>
        <v>0</v>
      </c>
      <c r="K77" s="38">
        <f t="shared" si="5"/>
        <v>4500</v>
      </c>
      <c r="L77" s="37" t="str">
        <f>IFERROR(VLOOKUP($A77,Account_Mapping!$A:$C,3,0),"")</f>
        <v>General &amp; Administrative</v>
      </c>
      <c r="M77" s="37" t="str">
        <f>IFERROR(VLOOKUP($A77,Account_Mapping!$A:$C,4,0),"")</f>
        <v/>
      </c>
    </row>
    <row r="78" spans="1:13" x14ac:dyDescent="0.2">
      <c r="A78" s="43">
        <v>8020</v>
      </c>
      <c r="B78" s="43" t="s">
        <v>118</v>
      </c>
      <c r="C78" s="43"/>
      <c r="D78" s="43"/>
      <c r="E78" s="45">
        <v>45775</v>
      </c>
      <c r="F78" s="46">
        <v>3250</v>
      </c>
      <c r="G78" s="46">
        <v>0</v>
      </c>
      <c r="H78" s="47">
        <f t="shared" si="3"/>
        <v>45777</v>
      </c>
      <c r="I78" s="47" t="str">
        <f t="shared" si="4"/>
        <v>Q2</v>
      </c>
      <c r="J78" s="37" t="b">
        <f ca="1">IF(A78="","",COUNTIF('Consolidated Income Statement_Y'!$C$7:$V$7,D78)&gt;0)</f>
        <v>0</v>
      </c>
      <c r="K78" s="38">
        <f t="shared" si="5"/>
        <v>3250</v>
      </c>
      <c r="L78" s="37" t="str">
        <f>IFERROR(VLOOKUP($A78,Account_Mapping!$A:$C,3,0),"")</f>
        <v>General &amp; Administrative</v>
      </c>
      <c r="M78" s="37" t="str">
        <f>IFERROR(VLOOKUP($A78,Account_Mapping!$A:$C,4,0),"")</f>
        <v/>
      </c>
    </row>
    <row r="79" spans="1:13" x14ac:dyDescent="0.2">
      <c r="A79" s="43">
        <v>8030</v>
      </c>
      <c r="B79" s="43" t="s">
        <v>119</v>
      </c>
      <c r="C79" s="43"/>
      <c r="D79" s="43"/>
      <c r="E79" s="45">
        <v>45775</v>
      </c>
      <c r="F79" s="46">
        <v>2750</v>
      </c>
      <c r="G79" s="46">
        <v>0</v>
      </c>
      <c r="H79" s="47">
        <f t="shared" si="3"/>
        <v>45777</v>
      </c>
      <c r="I79" s="47" t="str">
        <f t="shared" si="4"/>
        <v>Q2</v>
      </c>
      <c r="J79" s="37" t="b">
        <f ca="1">IF(A79="","",COUNTIF('Consolidated Income Statement_Y'!$C$7:$V$7,D79)&gt;0)</f>
        <v>0</v>
      </c>
      <c r="K79" s="38">
        <f t="shared" si="5"/>
        <v>2750</v>
      </c>
      <c r="L79" s="37" t="str">
        <f>IFERROR(VLOOKUP($A79,Account_Mapping!$A:$C,3,0),"")</f>
        <v>General &amp; Administrative</v>
      </c>
      <c r="M79" s="37" t="str">
        <f>IFERROR(VLOOKUP($A79,Account_Mapping!$A:$C,4,0),"")</f>
        <v/>
      </c>
    </row>
    <row r="80" spans="1:13" x14ac:dyDescent="0.2">
      <c r="A80" s="43">
        <v>8040</v>
      </c>
      <c r="B80" s="43" t="s">
        <v>120</v>
      </c>
      <c r="C80" s="43"/>
      <c r="D80" s="43"/>
      <c r="E80" s="45">
        <v>45762</v>
      </c>
      <c r="F80" s="46">
        <v>3150</v>
      </c>
      <c r="G80" s="46">
        <v>0</v>
      </c>
      <c r="H80" s="47">
        <f t="shared" si="3"/>
        <v>45777</v>
      </c>
      <c r="I80" s="47" t="str">
        <f t="shared" si="4"/>
        <v>Q2</v>
      </c>
      <c r="J80" s="37" t="b">
        <f ca="1">IF(A80="","",COUNTIF('Consolidated Income Statement_Y'!$C$7:$V$7,D80)&gt;0)</f>
        <v>0</v>
      </c>
      <c r="K80" s="38">
        <f t="shared" si="5"/>
        <v>3150</v>
      </c>
      <c r="L80" s="37" t="str">
        <f>IFERROR(VLOOKUP($A80,Account_Mapping!$A:$C,3,0),"")</f>
        <v>General &amp; Administrative</v>
      </c>
      <c r="M80" s="37" t="str">
        <f>IFERROR(VLOOKUP($A80,Account_Mapping!$A:$C,4,0),"")</f>
        <v/>
      </c>
    </row>
    <row r="81" spans="1:13" x14ac:dyDescent="0.2">
      <c r="A81" s="43">
        <v>8050</v>
      </c>
      <c r="B81" s="43" t="s">
        <v>121</v>
      </c>
      <c r="C81" s="43"/>
      <c r="D81" s="43"/>
      <c r="E81" s="45">
        <v>45762</v>
      </c>
      <c r="F81" s="46">
        <v>3350</v>
      </c>
      <c r="G81" s="46">
        <v>0</v>
      </c>
      <c r="H81" s="47">
        <f t="shared" si="3"/>
        <v>45777</v>
      </c>
      <c r="I81" s="47" t="str">
        <f t="shared" si="4"/>
        <v>Q2</v>
      </c>
      <c r="J81" s="37" t="b">
        <f ca="1">IF(A81="","",COUNTIF('Consolidated Income Statement_Y'!$C$7:$V$7,D81)&gt;0)</f>
        <v>0</v>
      </c>
      <c r="K81" s="38">
        <f t="shared" si="5"/>
        <v>3350</v>
      </c>
      <c r="L81" s="37" t="str">
        <f>IFERROR(VLOOKUP($A81,Account_Mapping!$A:$C,3,0),"")</f>
        <v>General &amp; Administrative</v>
      </c>
      <c r="M81" s="37" t="str">
        <f>IFERROR(VLOOKUP($A81,Account_Mapping!$A:$C,4,0),"")</f>
        <v/>
      </c>
    </row>
    <row r="82" spans="1:13" x14ac:dyDescent="0.2">
      <c r="A82" s="43">
        <v>8060</v>
      </c>
      <c r="B82" s="43" t="s">
        <v>122</v>
      </c>
      <c r="C82" s="43"/>
      <c r="D82" s="43"/>
      <c r="E82" s="45">
        <v>45762</v>
      </c>
      <c r="F82" s="46">
        <v>3450</v>
      </c>
      <c r="G82" s="46">
        <v>0</v>
      </c>
      <c r="H82" s="47">
        <f t="shared" si="3"/>
        <v>45777</v>
      </c>
      <c r="I82" s="47" t="str">
        <f t="shared" si="4"/>
        <v>Q2</v>
      </c>
      <c r="J82" s="37" t="b">
        <f ca="1">IF(A82="","",COUNTIF('Consolidated Income Statement_Y'!$C$7:$V$7,D82)&gt;0)</f>
        <v>0</v>
      </c>
      <c r="K82" s="38">
        <f t="shared" si="5"/>
        <v>3450</v>
      </c>
      <c r="L82" s="37" t="str">
        <f>IFERROR(VLOOKUP($A82,Account_Mapping!$A:$C,3,0),"")</f>
        <v>General &amp; Administrative</v>
      </c>
      <c r="M82" s="37" t="str">
        <f>IFERROR(VLOOKUP($A82,Account_Mapping!$A:$C,4,0),"")</f>
        <v/>
      </c>
    </row>
    <row r="83" spans="1:13" x14ac:dyDescent="0.2">
      <c r="A83" s="43">
        <v>8060</v>
      </c>
      <c r="B83" s="43" t="s">
        <v>122</v>
      </c>
      <c r="C83" s="43"/>
      <c r="D83" s="43"/>
      <c r="E83" s="45">
        <v>45762</v>
      </c>
      <c r="F83" s="46">
        <v>3450</v>
      </c>
      <c r="G83" s="46">
        <v>0</v>
      </c>
      <c r="H83" s="47">
        <f t="shared" si="3"/>
        <v>45777</v>
      </c>
      <c r="I83" s="47" t="str">
        <f t="shared" si="4"/>
        <v>Q2</v>
      </c>
      <c r="J83" s="37" t="b">
        <f ca="1">IF(A83="","",COUNTIF('Consolidated Income Statement_Y'!$C$7:$V$7,D83)&gt;0)</f>
        <v>0</v>
      </c>
      <c r="K83" s="38">
        <f t="shared" si="5"/>
        <v>3450</v>
      </c>
      <c r="L83" s="37" t="str">
        <f>IFERROR(VLOOKUP($A83,Account_Mapping!$A:$C,3,0),"")</f>
        <v>General &amp; Administrative</v>
      </c>
      <c r="M83" s="37" t="str">
        <f>IFERROR(VLOOKUP($A83,Account_Mapping!$A:$C,4,0),"")</f>
        <v/>
      </c>
    </row>
    <row r="84" spans="1:13" x14ac:dyDescent="0.2">
      <c r="A84" s="43">
        <v>8070</v>
      </c>
      <c r="B84" s="43" t="s">
        <v>123</v>
      </c>
      <c r="C84" s="43"/>
      <c r="D84" s="43"/>
      <c r="E84" s="45">
        <v>45762</v>
      </c>
      <c r="F84" s="46">
        <v>3950</v>
      </c>
      <c r="G84" s="46">
        <v>0</v>
      </c>
      <c r="H84" s="47">
        <f t="shared" si="3"/>
        <v>45777</v>
      </c>
      <c r="I84" s="47" t="str">
        <f t="shared" si="4"/>
        <v>Q2</v>
      </c>
      <c r="J84" s="37" t="b">
        <f ca="1">IF(A84="","",COUNTIF('Consolidated Income Statement_Y'!$C$7:$V$7,D84)&gt;0)</f>
        <v>0</v>
      </c>
      <c r="K84" s="38">
        <f t="shared" si="5"/>
        <v>3950</v>
      </c>
      <c r="L84" s="37" t="str">
        <f>IFERROR(VLOOKUP($A84,Account_Mapping!$A:$C,3,0),"")</f>
        <v>General &amp; Administrative</v>
      </c>
      <c r="M84" s="37" t="str">
        <f>IFERROR(VLOOKUP($A84,Account_Mapping!$A:$C,4,0),"")</f>
        <v/>
      </c>
    </row>
    <row r="85" spans="1:13" x14ac:dyDescent="0.2">
      <c r="A85" s="43">
        <v>8080</v>
      </c>
      <c r="B85" s="43" t="s">
        <v>124</v>
      </c>
      <c r="C85" s="43"/>
      <c r="D85" s="43"/>
      <c r="E85" s="45">
        <v>45762</v>
      </c>
      <c r="F85" s="46">
        <v>6950</v>
      </c>
      <c r="G85" s="46">
        <v>0</v>
      </c>
      <c r="H85" s="47">
        <f t="shared" si="3"/>
        <v>45777</v>
      </c>
      <c r="I85" s="47" t="str">
        <f t="shared" si="4"/>
        <v>Q2</v>
      </c>
      <c r="J85" s="37" t="b">
        <f ca="1">IF(A85="","",COUNTIF('Consolidated Income Statement_Y'!$C$7:$V$7,D85)&gt;0)</f>
        <v>0</v>
      </c>
      <c r="K85" s="38">
        <f t="shared" si="5"/>
        <v>6950</v>
      </c>
      <c r="L85" s="37" t="str">
        <f>IFERROR(VLOOKUP($A85,Account_Mapping!$A:$C,3,0),"")</f>
        <v>General &amp; Administrative</v>
      </c>
      <c r="M85" s="37" t="str">
        <f>IFERROR(VLOOKUP($A85,Account_Mapping!$A:$C,4,0),"")</f>
        <v/>
      </c>
    </row>
    <row r="86" spans="1:13" x14ac:dyDescent="0.2">
      <c r="A86" s="43">
        <v>8090</v>
      </c>
      <c r="B86" s="43" t="s">
        <v>125</v>
      </c>
      <c r="C86" s="43"/>
      <c r="D86" s="43"/>
      <c r="E86" s="45">
        <v>45762</v>
      </c>
      <c r="F86" s="46">
        <v>7950</v>
      </c>
      <c r="G86" s="46">
        <v>0</v>
      </c>
      <c r="H86" s="47">
        <f t="shared" si="3"/>
        <v>45777</v>
      </c>
      <c r="I86" s="47" t="str">
        <f t="shared" si="4"/>
        <v>Q2</v>
      </c>
      <c r="J86" s="37" t="b">
        <f ca="1">IF(A86="","",COUNTIF('Consolidated Income Statement_Y'!$C$7:$V$7,D86)&gt;0)</f>
        <v>0</v>
      </c>
      <c r="K86" s="38">
        <f t="shared" si="5"/>
        <v>7950</v>
      </c>
      <c r="L86" s="37" t="str">
        <f>IFERROR(VLOOKUP($A86,Account_Mapping!$A:$C,3,0),"")</f>
        <v>General &amp; Administrative</v>
      </c>
      <c r="M86" s="37" t="str">
        <f>IFERROR(VLOOKUP($A86,Account_Mapping!$A:$C,4,0),"")</f>
        <v/>
      </c>
    </row>
    <row r="87" spans="1:13" x14ac:dyDescent="0.2">
      <c r="A87" s="43">
        <v>8099</v>
      </c>
      <c r="B87" s="43" t="s">
        <v>129</v>
      </c>
      <c r="C87" s="43"/>
      <c r="D87" s="43" t="s">
        <v>131</v>
      </c>
      <c r="E87" s="45">
        <v>45777</v>
      </c>
      <c r="F87" s="46">
        <v>1000</v>
      </c>
      <c r="G87" s="46">
        <v>0</v>
      </c>
      <c r="H87" s="47">
        <f t="shared" si="3"/>
        <v>45777</v>
      </c>
      <c r="I87" s="47" t="str">
        <f t="shared" si="4"/>
        <v>Q2</v>
      </c>
      <c r="J87" s="37" t="b">
        <f ca="1">IF(A87="","",COUNTIF('Consolidated Income Statement_Y'!$C$7:$V$7,D87)&gt;0)</f>
        <v>1</v>
      </c>
      <c r="K87" s="38">
        <f t="shared" si="5"/>
        <v>1000</v>
      </c>
      <c r="L87" s="37" t="str">
        <f>IFERROR(VLOOKUP($A87,Account_Mapping!$A:$C,3,0),"")</f>
        <v>General &amp; Administrative</v>
      </c>
      <c r="M87" s="37" t="str">
        <f>IFERROR(VLOOKUP($A87,Account_Mapping!$A:$C,4,0),"")</f>
        <v/>
      </c>
    </row>
    <row r="88" spans="1:13" x14ac:dyDescent="0.2">
      <c r="A88" s="43">
        <v>9010</v>
      </c>
      <c r="B88" s="43" t="s">
        <v>127</v>
      </c>
      <c r="C88" s="43"/>
      <c r="D88" s="43"/>
      <c r="E88" s="45">
        <v>45762</v>
      </c>
      <c r="F88" s="46">
        <v>0</v>
      </c>
      <c r="G88" s="46">
        <v>5630</v>
      </c>
      <c r="H88" s="47">
        <f t="shared" si="3"/>
        <v>45777</v>
      </c>
      <c r="I88" s="47" t="str">
        <f t="shared" si="4"/>
        <v>Q2</v>
      </c>
      <c r="J88" s="37" t="b">
        <f ca="1">IF(A88="","",COUNTIF('Consolidated Income Statement_Y'!$C$7:$V$7,D88)&gt;0)</f>
        <v>0</v>
      </c>
      <c r="K88" s="38">
        <f t="shared" si="5"/>
        <v>-5630</v>
      </c>
      <c r="L88" s="37" t="str">
        <f>IFERROR(VLOOKUP($A88,Account_Mapping!$A:$C,3,0),"")</f>
        <v>Other Expenses, net</v>
      </c>
      <c r="M88" s="37" t="str">
        <f>IFERROR(VLOOKUP($A88,Account_Mapping!$A:$C,4,0),"")</f>
        <v/>
      </c>
    </row>
    <row r="89" spans="1:13" x14ac:dyDescent="0.2">
      <c r="A89" s="43">
        <v>9900</v>
      </c>
      <c r="B89" s="43" t="s">
        <v>128</v>
      </c>
      <c r="C89" s="43"/>
      <c r="D89" s="43"/>
      <c r="E89" s="45">
        <v>45762</v>
      </c>
      <c r="F89" s="46">
        <v>560</v>
      </c>
      <c r="G89" s="46">
        <v>0</v>
      </c>
      <c r="H89" s="47">
        <f t="shared" si="3"/>
        <v>45777</v>
      </c>
      <c r="I89" s="47" t="str">
        <f t="shared" si="4"/>
        <v>Q2</v>
      </c>
      <c r="J89" s="37" t="b">
        <f ca="1">IF(A89="","",COUNTIF('Consolidated Income Statement_Y'!$C$7:$V$7,D89)&gt;0)</f>
        <v>0</v>
      </c>
      <c r="K89" s="38">
        <f t="shared" si="5"/>
        <v>560</v>
      </c>
      <c r="L89" s="37" t="str">
        <f>IFERROR(VLOOKUP($A89,Account_Mapping!$A:$C,3,0),"")</f>
        <v>Provision for Income Taxes</v>
      </c>
      <c r="M89" s="37" t="str">
        <f>IFERROR(VLOOKUP($A89,Account_Mapping!$A:$C,4,0),"")</f>
        <v/>
      </c>
    </row>
    <row r="90" spans="1:13" x14ac:dyDescent="0.2">
      <c r="A90" s="43">
        <v>5000</v>
      </c>
      <c r="B90" s="43" t="s">
        <v>25</v>
      </c>
      <c r="C90" s="43"/>
      <c r="D90" s="43"/>
      <c r="E90" s="45">
        <v>45792</v>
      </c>
      <c r="F90" s="46">
        <v>0</v>
      </c>
      <c r="G90" s="46">
        <v>97500</v>
      </c>
      <c r="H90" s="47">
        <f t="shared" si="3"/>
        <v>45808</v>
      </c>
      <c r="I90" s="47" t="str">
        <f t="shared" si="4"/>
        <v>Q2</v>
      </c>
      <c r="J90" s="37" t="b">
        <f ca="1">IF(A90="","",COUNTIF('Consolidated Income Statement_Y'!$C$7:$V$7,D90)&gt;0)</f>
        <v>0</v>
      </c>
      <c r="K90" s="38">
        <f t="shared" si="5"/>
        <v>-97500</v>
      </c>
      <c r="L90" s="37" t="str">
        <f>IFERROR(VLOOKUP($A90,Account_Mapping!$A:$C,3,0),"")</f>
        <v>Services Revenue</v>
      </c>
      <c r="M90" s="37" t="str">
        <f>IFERROR(VLOOKUP($A90,Account_Mapping!$A:$C,4,0),"")</f>
        <v/>
      </c>
    </row>
    <row r="91" spans="1:13" x14ac:dyDescent="0.2">
      <c r="A91" s="43">
        <v>5000</v>
      </c>
      <c r="B91" s="43" t="s">
        <v>25</v>
      </c>
      <c r="C91" s="43"/>
      <c r="D91" s="43"/>
      <c r="E91" s="45">
        <v>45805</v>
      </c>
      <c r="F91" s="46">
        <v>0</v>
      </c>
      <c r="G91" s="46">
        <v>3250</v>
      </c>
      <c r="H91" s="47">
        <f t="shared" si="3"/>
        <v>45808</v>
      </c>
      <c r="I91" s="47" t="str">
        <f t="shared" si="4"/>
        <v>Q2</v>
      </c>
      <c r="J91" s="37" t="b">
        <f ca="1">IF(A91="","",COUNTIF('Consolidated Income Statement_Y'!$C$7:$V$7,D91)&gt;0)</f>
        <v>0</v>
      </c>
      <c r="K91" s="38">
        <f t="shared" si="5"/>
        <v>-3250</v>
      </c>
      <c r="L91" s="37" t="str">
        <f>IFERROR(VLOOKUP($A91,Account_Mapping!$A:$C,3,0),"")</f>
        <v>Services Revenue</v>
      </c>
      <c r="M91" s="37" t="str">
        <f>IFERROR(VLOOKUP($A91,Account_Mapping!$A:$C,4,0),"")</f>
        <v/>
      </c>
    </row>
    <row r="92" spans="1:13" x14ac:dyDescent="0.2">
      <c r="A92" s="43">
        <v>6000</v>
      </c>
      <c r="B92" s="43" t="s">
        <v>108</v>
      </c>
      <c r="C92" s="43"/>
      <c r="D92" s="43"/>
      <c r="E92" s="45">
        <v>45792</v>
      </c>
      <c r="F92" s="46">
        <v>500</v>
      </c>
      <c r="G92" s="46">
        <v>0</v>
      </c>
      <c r="H92" s="47">
        <f t="shared" si="3"/>
        <v>45808</v>
      </c>
      <c r="I92" s="47" t="str">
        <f t="shared" si="4"/>
        <v>Q2</v>
      </c>
      <c r="J92" s="37" t="b">
        <f ca="1">IF(A92="","",COUNTIF('Consolidated Income Statement_Y'!$C$7:$V$7,D92)&gt;0)</f>
        <v>0</v>
      </c>
      <c r="K92" s="38">
        <f t="shared" si="5"/>
        <v>500</v>
      </c>
      <c r="L92" s="37" t="str">
        <f>IFERROR(VLOOKUP($A92,Account_Mapping!$A:$C,3,0),"")</f>
        <v>Services COR</v>
      </c>
      <c r="M92" s="37" t="str">
        <f>IFERROR(VLOOKUP($A92,Account_Mapping!$A:$C,4,0),"")</f>
        <v/>
      </c>
    </row>
    <row r="93" spans="1:13" x14ac:dyDescent="0.2">
      <c r="A93" s="43">
        <v>7000</v>
      </c>
      <c r="B93" s="43" t="s">
        <v>111</v>
      </c>
      <c r="C93" s="43"/>
      <c r="D93" s="43"/>
      <c r="E93" s="45">
        <v>45805</v>
      </c>
      <c r="F93" s="46">
        <v>1250</v>
      </c>
      <c r="G93" s="46">
        <v>0</v>
      </c>
      <c r="H93" s="47">
        <f t="shared" si="3"/>
        <v>45808</v>
      </c>
      <c r="I93" s="47" t="str">
        <f t="shared" si="4"/>
        <v>Q2</v>
      </c>
      <c r="J93" s="37" t="b">
        <f ca="1">IF(A93="","",COUNTIF('Consolidated Income Statement_Y'!$C$7:$V$7,D93)&gt;0)</f>
        <v>0</v>
      </c>
      <c r="K93" s="38">
        <f t="shared" si="5"/>
        <v>1250</v>
      </c>
      <c r="L93" s="37" t="str">
        <f>IFERROR(VLOOKUP($A93,Account_Mapping!$A:$C,3,0),"")</f>
        <v>Sales &amp; Marketing</v>
      </c>
      <c r="M93" s="37" t="str">
        <f>IFERROR(VLOOKUP($A93,Account_Mapping!$A:$C,4,0),"")</f>
        <v/>
      </c>
    </row>
    <row r="94" spans="1:13" x14ac:dyDescent="0.2">
      <c r="A94" s="43">
        <v>7010</v>
      </c>
      <c r="B94" s="43" t="s">
        <v>112</v>
      </c>
      <c r="C94" s="43"/>
      <c r="D94" s="43"/>
      <c r="E94" s="45">
        <v>45805</v>
      </c>
      <c r="F94" s="46">
        <v>2000</v>
      </c>
      <c r="G94" s="46">
        <v>0</v>
      </c>
      <c r="H94" s="47">
        <f t="shared" si="3"/>
        <v>45808</v>
      </c>
      <c r="I94" s="47" t="str">
        <f t="shared" si="4"/>
        <v>Q2</v>
      </c>
      <c r="J94" s="37" t="b">
        <f ca="1">IF(A94="","",COUNTIF('Consolidated Income Statement_Y'!$C$7:$V$7,D94)&gt;0)</f>
        <v>0</v>
      </c>
      <c r="K94" s="38">
        <f t="shared" si="5"/>
        <v>2000</v>
      </c>
      <c r="L94" s="37" t="str">
        <f>IFERROR(VLOOKUP($A94,Account_Mapping!$A:$C,3,0),"")</f>
        <v>Sales &amp; Marketing</v>
      </c>
      <c r="M94" s="37" t="str">
        <f>IFERROR(VLOOKUP($A94,Account_Mapping!$A:$C,4,0),"")</f>
        <v/>
      </c>
    </row>
    <row r="95" spans="1:13" x14ac:dyDescent="0.2">
      <c r="A95" s="43">
        <v>7020</v>
      </c>
      <c r="B95" s="43" t="s">
        <v>113</v>
      </c>
      <c r="C95" s="43"/>
      <c r="D95" s="43"/>
      <c r="E95" s="45">
        <v>45805</v>
      </c>
      <c r="F95" s="46">
        <v>525</v>
      </c>
      <c r="G95" s="46">
        <v>0</v>
      </c>
      <c r="H95" s="47">
        <f t="shared" si="3"/>
        <v>45808</v>
      </c>
      <c r="I95" s="47" t="str">
        <f t="shared" si="4"/>
        <v>Q2</v>
      </c>
      <c r="J95" s="37" t="b">
        <f ca="1">IF(A95="","",COUNTIF('Consolidated Income Statement_Y'!$C$7:$V$7,D95)&gt;0)</f>
        <v>0</v>
      </c>
      <c r="K95" s="38">
        <f t="shared" si="5"/>
        <v>525</v>
      </c>
      <c r="L95" s="37" t="str">
        <f>IFERROR(VLOOKUP($A95,Account_Mapping!$A:$C,3,0),"")</f>
        <v>Sales &amp; Marketing</v>
      </c>
      <c r="M95" s="37" t="str">
        <f>IFERROR(VLOOKUP($A95,Account_Mapping!$A:$C,4,0),"")</f>
        <v/>
      </c>
    </row>
    <row r="96" spans="1:13" x14ac:dyDescent="0.2">
      <c r="A96" s="43">
        <v>7030</v>
      </c>
      <c r="B96" s="43" t="s">
        <v>114</v>
      </c>
      <c r="C96" s="43"/>
      <c r="D96" s="43"/>
      <c r="E96" s="45">
        <v>45805</v>
      </c>
      <c r="F96" s="46">
        <v>0</v>
      </c>
      <c r="G96" s="46">
        <v>0</v>
      </c>
      <c r="H96" s="47">
        <f t="shared" si="3"/>
        <v>45808</v>
      </c>
      <c r="I96" s="47" t="str">
        <f t="shared" si="4"/>
        <v>Q2</v>
      </c>
      <c r="J96" s="37" t="b">
        <f ca="1">IF(A96="","",COUNTIF('Consolidated Income Statement_Y'!$C$7:$V$7,D96)&gt;0)</f>
        <v>0</v>
      </c>
      <c r="K96" s="38">
        <f t="shared" si="5"/>
        <v>0</v>
      </c>
      <c r="L96" s="37" t="str">
        <f>IFERROR(VLOOKUP($A96,Account_Mapping!$A:$C,3,0),"")</f>
        <v>Sales &amp; Marketing</v>
      </c>
      <c r="M96" s="37" t="str">
        <f>IFERROR(VLOOKUP($A96,Account_Mapping!$A:$C,4,0),"")</f>
        <v/>
      </c>
    </row>
    <row r="97" spans="1:13" x14ac:dyDescent="0.2">
      <c r="A97" s="43">
        <v>7040</v>
      </c>
      <c r="B97" s="43" t="s">
        <v>115</v>
      </c>
      <c r="C97" s="43"/>
      <c r="D97" s="43"/>
      <c r="E97" s="45">
        <v>45805</v>
      </c>
      <c r="F97" s="46">
        <v>5500</v>
      </c>
      <c r="G97" s="46">
        <v>0</v>
      </c>
      <c r="H97" s="47">
        <f t="shared" si="3"/>
        <v>45808</v>
      </c>
      <c r="I97" s="47" t="str">
        <f t="shared" si="4"/>
        <v>Q2</v>
      </c>
      <c r="J97" s="37" t="b">
        <f ca="1">IF(A97="","",COUNTIF('Consolidated Income Statement_Y'!$C$7:$V$7,D97)&gt;0)</f>
        <v>0</v>
      </c>
      <c r="K97" s="38">
        <f t="shared" si="5"/>
        <v>5500</v>
      </c>
      <c r="L97" s="37" t="str">
        <f>IFERROR(VLOOKUP($A97,Account_Mapping!$A:$C,3,0),"")</f>
        <v>Sales &amp; Marketing</v>
      </c>
      <c r="M97" s="37" t="str">
        <f>IFERROR(VLOOKUP($A97,Account_Mapping!$A:$C,4,0),"")</f>
        <v/>
      </c>
    </row>
    <row r="98" spans="1:13" x14ac:dyDescent="0.2">
      <c r="A98" s="43">
        <v>8000</v>
      </c>
      <c r="B98" s="43" t="s">
        <v>116</v>
      </c>
      <c r="C98" s="43"/>
      <c r="D98" s="43"/>
      <c r="E98" s="45">
        <v>45805</v>
      </c>
      <c r="F98" s="46">
        <v>45000</v>
      </c>
      <c r="G98" s="46">
        <v>0</v>
      </c>
      <c r="H98" s="47">
        <f t="shared" si="3"/>
        <v>45808</v>
      </c>
      <c r="I98" s="47" t="str">
        <f t="shared" si="4"/>
        <v>Q2</v>
      </c>
      <c r="J98" s="37" t="b">
        <f ca="1">IF(A98="","",COUNTIF('Consolidated Income Statement_Y'!$C$7:$V$7,D98)&gt;0)</f>
        <v>0</v>
      </c>
      <c r="K98" s="38">
        <f t="shared" si="5"/>
        <v>45000</v>
      </c>
      <c r="L98" s="37" t="str">
        <f>IFERROR(VLOOKUP($A98,Account_Mapping!$A:$C,3,0),"")</f>
        <v>General &amp; Administrative</v>
      </c>
      <c r="M98" s="37" t="str">
        <f>IFERROR(VLOOKUP($A98,Account_Mapping!$A:$C,4,0),"")</f>
        <v/>
      </c>
    </row>
    <row r="99" spans="1:13" x14ac:dyDescent="0.2">
      <c r="A99" s="43">
        <v>8010</v>
      </c>
      <c r="B99" s="43" t="s">
        <v>117</v>
      </c>
      <c r="C99" s="43"/>
      <c r="D99" s="43"/>
      <c r="E99" s="45">
        <v>45805</v>
      </c>
      <c r="F99" s="46">
        <v>4500</v>
      </c>
      <c r="G99" s="46">
        <v>0</v>
      </c>
      <c r="H99" s="47">
        <f t="shared" si="3"/>
        <v>45808</v>
      </c>
      <c r="I99" s="47" t="str">
        <f t="shared" si="4"/>
        <v>Q2</v>
      </c>
      <c r="J99" s="37" t="b">
        <f ca="1">IF(A99="","",COUNTIF('Consolidated Income Statement_Y'!$C$7:$V$7,D99)&gt;0)</f>
        <v>0</v>
      </c>
      <c r="K99" s="38">
        <f t="shared" si="5"/>
        <v>4500</v>
      </c>
      <c r="L99" s="37" t="str">
        <f>IFERROR(VLOOKUP($A99,Account_Mapping!$A:$C,3,0),"")</f>
        <v>General &amp; Administrative</v>
      </c>
      <c r="M99" s="37" t="str">
        <f>IFERROR(VLOOKUP($A99,Account_Mapping!$A:$C,4,0),"")</f>
        <v/>
      </c>
    </row>
    <row r="100" spans="1:13" x14ac:dyDescent="0.2">
      <c r="A100" s="43">
        <v>8020</v>
      </c>
      <c r="B100" s="43" t="s">
        <v>118</v>
      </c>
      <c r="C100" s="43"/>
      <c r="D100" s="43"/>
      <c r="E100" s="45">
        <v>45805</v>
      </c>
      <c r="F100" s="46">
        <v>3250</v>
      </c>
      <c r="G100" s="46">
        <v>0</v>
      </c>
      <c r="H100" s="47">
        <f t="shared" si="3"/>
        <v>45808</v>
      </c>
      <c r="I100" s="47" t="str">
        <f t="shared" si="4"/>
        <v>Q2</v>
      </c>
      <c r="J100" s="37" t="b">
        <f ca="1">IF(A100="","",COUNTIF('Consolidated Income Statement_Y'!$C$7:$V$7,D100)&gt;0)</f>
        <v>0</v>
      </c>
      <c r="K100" s="38">
        <f t="shared" si="5"/>
        <v>3250</v>
      </c>
      <c r="L100" s="37" t="str">
        <f>IFERROR(VLOOKUP($A100,Account_Mapping!$A:$C,3,0),"")</f>
        <v>General &amp; Administrative</v>
      </c>
      <c r="M100" s="37" t="str">
        <f>IFERROR(VLOOKUP($A100,Account_Mapping!$A:$C,4,0),"")</f>
        <v/>
      </c>
    </row>
    <row r="101" spans="1:13" x14ac:dyDescent="0.2">
      <c r="A101" s="43">
        <v>8030</v>
      </c>
      <c r="B101" s="43" t="s">
        <v>119</v>
      </c>
      <c r="C101" s="43"/>
      <c r="D101" s="43"/>
      <c r="E101" s="45">
        <v>45805</v>
      </c>
      <c r="F101" s="46">
        <v>2750</v>
      </c>
      <c r="G101" s="46">
        <v>0</v>
      </c>
      <c r="H101" s="47">
        <f t="shared" si="3"/>
        <v>45808</v>
      </c>
      <c r="I101" s="47" t="str">
        <f t="shared" si="4"/>
        <v>Q2</v>
      </c>
      <c r="J101" s="37" t="b">
        <f ca="1">IF(A101="","",COUNTIF('Consolidated Income Statement_Y'!$C$7:$V$7,D101)&gt;0)</f>
        <v>0</v>
      </c>
      <c r="K101" s="38">
        <f t="shared" si="5"/>
        <v>2750</v>
      </c>
      <c r="L101" s="37" t="str">
        <f>IFERROR(VLOOKUP($A101,Account_Mapping!$A:$C,3,0),"")</f>
        <v>General &amp; Administrative</v>
      </c>
      <c r="M101" s="37" t="str">
        <f>IFERROR(VLOOKUP($A101,Account_Mapping!$A:$C,4,0),"")</f>
        <v/>
      </c>
    </row>
    <row r="102" spans="1:13" x14ac:dyDescent="0.2">
      <c r="A102" s="43">
        <v>8040</v>
      </c>
      <c r="B102" s="43" t="s">
        <v>120</v>
      </c>
      <c r="C102" s="43"/>
      <c r="D102" s="43"/>
      <c r="E102" s="45">
        <v>45792</v>
      </c>
      <c r="F102" s="46">
        <v>3150</v>
      </c>
      <c r="G102" s="46">
        <v>0</v>
      </c>
      <c r="H102" s="47">
        <f t="shared" si="3"/>
        <v>45808</v>
      </c>
      <c r="I102" s="47" t="str">
        <f t="shared" si="4"/>
        <v>Q2</v>
      </c>
      <c r="J102" s="37" t="b">
        <f ca="1">IF(A102="","",COUNTIF('Consolidated Income Statement_Y'!$C$7:$V$7,D102)&gt;0)</f>
        <v>0</v>
      </c>
      <c r="K102" s="38">
        <f t="shared" si="5"/>
        <v>3150</v>
      </c>
      <c r="L102" s="37" t="str">
        <f>IFERROR(VLOOKUP($A102,Account_Mapping!$A:$C,3,0),"")</f>
        <v>General &amp; Administrative</v>
      </c>
      <c r="M102" s="37" t="str">
        <f>IFERROR(VLOOKUP($A102,Account_Mapping!$A:$C,4,0),"")</f>
        <v/>
      </c>
    </row>
    <row r="103" spans="1:13" x14ac:dyDescent="0.2">
      <c r="A103" s="43">
        <v>8050</v>
      </c>
      <c r="B103" s="43" t="s">
        <v>121</v>
      </c>
      <c r="C103" s="43"/>
      <c r="D103" s="43"/>
      <c r="E103" s="45">
        <v>45792</v>
      </c>
      <c r="F103" s="46">
        <v>3350</v>
      </c>
      <c r="G103" s="46">
        <v>0</v>
      </c>
      <c r="H103" s="47">
        <f t="shared" si="3"/>
        <v>45808</v>
      </c>
      <c r="I103" s="47" t="str">
        <f t="shared" si="4"/>
        <v>Q2</v>
      </c>
      <c r="J103" s="37" t="b">
        <f ca="1">IF(A103="","",COUNTIF('Consolidated Income Statement_Y'!$C$7:$V$7,D103)&gt;0)</f>
        <v>0</v>
      </c>
      <c r="K103" s="38">
        <f t="shared" si="5"/>
        <v>3350</v>
      </c>
      <c r="L103" s="37" t="str">
        <f>IFERROR(VLOOKUP($A103,Account_Mapping!$A:$C,3,0),"")</f>
        <v>General &amp; Administrative</v>
      </c>
      <c r="M103" s="37" t="str">
        <f>IFERROR(VLOOKUP($A103,Account_Mapping!$A:$C,4,0),"")</f>
        <v/>
      </c>
    </row>
    <row r="104" spans="1:13" x14ac:dyDescent="0.2">
      <c r="A104" s="43">
        <v>8060</v>
      </c>
      <c r="B104" s="43" t="s">
        <v>122</v>
      </c>
      <c r="C104" s="43"/>
      <c r="D104" s="43"/>
      <c r="E104" s="45">
        <v>45792</v>
      </c>
      <c r="F104" s="46">
        <v>3450</v>
      </c>
      <c r="G104" s="46">
        <v>0</v>
      </c>
      <c r="H104" s="47">
        <f t="shared" si="3"/>
        <v>45808</v>
      </c>
      <c r="I104" s="47" t="str">
        <f t="shared" si="4"/>
        <v>Q2</v>
      </c>
      <c r="J104" s="37" t="b">
        <f ca="1">IF(A104="","",COUNTIF('Consolidated Income Statement_Y'!$C$7:$V$7,D104)&gt;0)</f>
        <v>0</v>
      </c>
      <c r="K104" s="38">
        <f t="shared" si="5"/>
        <v>3450</v>
      </c>
      <c r="L104" s="37" t="str">
        <f>IFERROR(VLOOKUP($A104,Account_Mapping!$A:$C,3,0),"")</f>
        <v>General &amp; Administrative</v>
      </c>
      <c r="M104" s="37" t="str">
        <f>IFERROR(VLOOKUP($A104,Account_Mapping!$A:$C,4,0),"")</f>
        <v/>
      </c>
    </row>
    <row r="105" spans="1:13" x14ac:dyDescent="0.2">
      <c r="A105" s="43">
        <v>8060</v>
      </c>
      <c r="B105" s="43" t="s">
        <v>122</v>
      </c>
      <c r="C105" s="43"/>
      <c r="D105" s="43"/>
      <c r="E105" s="45">
        <v>45792</v>
      </c>
      <c r="F105" s="46">
        <v>3450</v>
      </c>
      <c r="G105" s="46">
        <v>0</v>
      </c>
      <c r="H105" s="47">
        <f t="shared" si="3"/>
        <v>45808</v>
      </c>
      <c r="I105" s="47" t="str">
        <f t="shared" si="4"/>
        <v>Q2</v>
      </c>
      <c r="J105" s="37" t="b">
        <f ca="1">IF(A105="","",COUNTIF('Consolidated Income Statement_Y'!$C$7:$V$7,D105)&gt;0)</f>
        <v>0</v>
      </c>
      <c r="K105" s="38">
        <f t="shared" si="5"/>
        <v>3450</v>
      </c>
      <c r="L105" s="37" t="str">
        <f>IFERROR(VLOOKUP($A105,Account_Mapping!$A:$C,3,0),"")</f>
        <v>General &amp; Administrative</v>
      </c>
      <c r="M105" s="37" t="str">
        <f>IFERROR(VLOOKUP($A105,Account_Mapping!$A:$C,4,0),"")</f>
        <v/>
      </c>
    </row>
    <row r="106" spans="1:13" x14ac:dyDescent="0.2">
      <c r="A106" s="43">
        <v>8070</v>
      </c>
      <c r="B106" s="43" t="s">
        <v>123</v>
      </c>
      <c r="C106" s="43"/>
      <c r="D106" s="43"/>
      <c r="E106" s="45">
        <v>45792</v>
      </c>
      <c r="F106" s="46">
        <v>3950</v>
      </c>
      <c r="G106" s="46">
        <v>0</v>
      </c>
      <c r="H106" s="47">
        <f t="shared" si="3"/>
        <v>45808</v>
      </c>
      <c r="I106" s="47" t="str">
        <f t="shared" si="4"/>
        <v>Q2</v>
      </c>
      <c r="J106" s="37" t="b">
        <f ca="1">IF(A106="","",COUNTIF('Consolidated Income Statement_Y'!$C$7:$V$7,D106)&gt;0)</f>
        <v>0</v>
      </c>
      <c r="K106" s="38">
        <f t="shared" si="5"/>
        <v>3950</v>
      </c>
      <c r="L106" s="37" t="str">
        <f>IFERROR(VLOOKUP($A106,Account_Mapping!$A:$C,3,0),"")</f>
        <v>General &amp; Administrative</v>
      </c>
      <c r="M106" s="37" t="str">
        <f>IFERROR(VLOOKUP($A106,Account_Mapping!$A:$C,4,0),"")</f>
        <v/>
      </c>
    </row>
    <row r="107" spans="1:13" x14ac:dyDescent="0.2">
      <c r="A107" s="43">
        <v>8080</v>
      </c>
      <c r="B107" s="43" t="s">
        <v>124</v>
      </c>
      <c r="C107" s="43"/>
      <c r="D107" s="43"/>
      <c r="E107" s="45">
        <v>45792</v>
      </c>
      <c r="F107" s="46">
        <v>6950</v>
      </c>
      <c r="G107" s="46">
        <v>0</v>
      </c>
      <c r="H107" s="47">
        <f t="shared" si="3"/>
        <v>45808</v>
      </c>
      <c r="I107" s="47" t="str">
        <f t="shared" si="4"/>
        <v>Q2</v>
      </c>
      <c r="J107" s="37" t="b">
        <f ca="1">IF(A107="","",COUNTIF('Consolidated Income Statement_Y'!$C$7:$V$7,D107)&gt;0)</f>
        <v>0</v>
      </c>
      <c r="K107" s="38">
        <f t="shared" si="5"/>
        <v>6950</v>
      </c>
      <c r="L107" s="37" t="str">
        <f>IFERROR(VLOOKUP($A107,Account_Mapping!$A:$C,3,0),"")</f>
        <v>General &amp; Administrative</v>
      </c>
      <c r="M107" s="37" t="str">
        <f>IFERROR(VLOOKUP($A107,Account_Mapping!$A:$C,4,0),"")</f>
        <v/>
      </c>
    </row>
    <row r="108" spans="1:13" x14ac:dyDescent="0.2">
      <c r="A108" s="43">
        <v>8090</v>
      </c>
      <c r="B108" s="43" t="s">
        <v>125</v>
      </c>
      <c r="C108" s="43"/>
      <c r="D108" s="43"/>
      <c r="E108" s="45">
        <v>45792</v>
      </c>
      <c r="F108" s="46">
        <v>7950</v>
      </c>
      <c r="G108" s="46">
        <v>0</v>
      </c>
      <c r="H108" s="47">
        <f t="shared" si="3"/>
        <v>45808</v>
      </c>
      <c r="I108" s="47" t="str">
        <f t="shared" si="4"/>
        <v>Q2</v>
      </c>
      <c r="J108" s="37" t="b">
        <f ca="1">IF(A108="","",COUNTIF('Consolidated Income Statement_Y'!$C$7:$V$7,D108)&gt;0)</f>
        <v>0</v>
      </c>
      <c r="K108" s="38">
        <f t="shared" si="5"/>
        <v>7950</v>
      </c>
      <c r="L108" s="37" t="str">
        <f>IFERROR(VLOOKUP($A108,Account_Mapping!$A:$C,3,0),"")</f>
        <v>General &amp; Administrative</v>
      </c>
      <c r="M108" s="37" t="str">
        <f>IFERROR(VLOOKUP($A108,Account_Mapping!$A:$C,4,0),"")</f>
        <v/>
      </c>
    </row>
    <row r="109" spans="1:13" x14ac:dyDescent="0.2">
      <c r="A109" s="43">
        <v>8099</v>
      </c>
      <c r="B109" s="43" t="s">
        <v>129</v>
      </c>
      <c r="C109" s="43"/>
      <c r="D109" s="43" t="s">
        <v>131</v>
      </c>
      <c r="E109" s="45">
        <v>45808</v>
      </c>
      <c r="F109" s="46">
        <v>1000</v>
      </c>
      <c r="G109" s="46">
        <v>0</v>
      </c>
      <c r="H109" s="47">
        <f t="shared" si="3"/>
        <v>45808</v>
      </c>
      <c r="I109" s="47" t="str">
        <f t="shared" si="4"/>
        <v>Q2</v>
      </c>
      <c r="J109" s="37" t="b">
        <f ca="1">IF(A109="","",COUNTIF('Consolidated Income Statement_Y'!$C$7:$V$7,D109)&gt;0)</f>
        <v>1</v>
      </c>
      <c r="K109" s="38">
        <f t="shared" si="5"/>
        <v>1000</v>
      </c>
      <c r="L109" s="37" t="str">
        <f>IFERROR(VLOOKUP($A109,Account_Mapping!$A:$C,3,0),"")</f>
        <v>General &amp; Administrative</v>
      </c>
      <c r="M109" s="37" t="str">
        <f>IFERROR(VLOOKUP($A109,Account_Mapping!$A:$C,4,0),"")</f>
        <v/>
      </c>
    </row>
    <row r="110" spans="1:13" x14ac:dyDescent="0.2">
      <c r="A110" s="43">
        <v>9000</v>
      </c>
      <c r="B110" s="43" t="s">
        <v>126</v>
      </c>
      <c r="C110" s="43"/>
      <c r="D110" s="43"/>
      <c r="E110" s="45">
        <v>45792</v>
      </c>
      <c r="F110" s="46">
        <v>1400</v>
      </c>
      <c r="G110" s="46">
        <v>0</v>
      </c>
      <c r="H110" s="47">
        <f t="shared" si="3"/>
        <v>45808</v>
      </c>
      <c r="I110" s="47" t="str">
        <f t="shared" si="4"/>
        <v>Q2</v>
      </c>
      <c r="J110" s="37" t="b">
        <f ca="1">IF(A110="","",COUNTIF('Consolidated Income Statement_Y'!$C$7:$V$7,D110)&gt;0)</f>
        <v>0</v>
      </c>
      <c r="K110" s="38">
        <f t="shared" si="5"/>
        <v>1400</v>
      </c>
      <c r="L110" s="37" t="str">
        <f>IFERROR(VLOOKUP($A110,Account_Mapping!$A:$C,3,0),"")</f>
        <v>Other Expenses, net</v>
      </c>
      <c r="M110" s="37" t="str">
        <f>IFERROR(VLOOKUP($A110,Account_Mapping!$A:$C,4,0),"")</f>
        <v/>
      </c>
    </row>
    <row r="111" spans="1:13" x14ac:dyDescent="0.2">
      <c r="A111" s="43">
        <v>9010</v>
      </c>
      <c r="B111" s="43" t="s">
        <v>127</v>
      </c>
      <c r="C111" s="43"/>
      <c r="D111" s="43"/>
      <c r="E111" s="45">
        <v>45792</v>
      </c>
      <c r="F111" s="46">
        <v>0</v>
      </c>
      <c r="G111" s="46">
        <v>5630</v>
      </c>
      <c r="H111" s="47">
        <f t="shared" si="3"/>
        <v>45808</v>
      </c>
      <c r="I111" s="47" t="str">
        <f t="shared" si="4"/>
        <v>Q2</v>
      </c>
      <c r="J111" s="37" t="b">
        <f ca="1">IF(A111="","",COUNTIF('Consolidated Income Statement_Y'!$C$7:$V$7,D111)&gt;0)</f>
        <v>0</v>
      </c>
      <c r="K111" s="38">
        <f t="shared" si="5"/>
        <v>-5630</v>
      </c>
      <c r="L111" s="37" t="str">
        <f>IFERROR(VLOOKUP($A111,Account_Mapping!$A:$C,3,0),"")</f>
        <v>Other Expenses, net</v>
      </c>
      <c r="M111" s="37" t="str">
        <f>IFERROR(VLOOKUP($A111,Account_Mapping!$A:$C,4,0),"")</f>
        <v/>
      </c>
    </row>
    <row r="112" spans="1:13" x14ac:dyDescent="0.2">
      <c r="A112" s="43">
        <v>9900</v>
      </c>
      <c r="B112" s="43" t="s">
        <v>128</v>
      </c>
      <c r="C112" s="43"/>
      <c r="D112" s="43"/>
      <c r="E112" s="45">
        <v>45792</v>
      </c>
      <c r="F112" s="46">
        <v>560</v>
      </c>
      <c r="G112" s="46">
        <v>0</v>
      </c>
      <c r="H112" s="47">
        <f t="shared" si="3"/>
        <v>45808</v>
      </c>
      <c r="I112" s="47" t="str">
        <f t="shared" si="4"/>
        <v>Q2</v>
      </c>
      <c r="J112" s="37" t="b">
        <f ca="1">IF(A112="","",COUNTIF('Consolidated Income Statement_Y'!$C$7:$V$7,D112)&gt;0)</f>
        <v>0</v>
      </c>
      <c r="K112" s="38">
        <f t="shared" si="5"/>
        <v>560</v>
      </c>
      <c r="L112" s="37" t="str">
        <f>IFERROR(VLOOKUP($A112,Account_Mapping!$A:$C,3,0),"")</f>
        <v>Provision for Income Taxes</v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1" spans="1:13" x14ac:dyDescent="0.2">
      <c r="J751" s="37" t="str">
        <f>IF(A751="","",COUNTIF('Consolidated Income Statement_Y'!$C$7:$V$7,D751)&gt;0)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37" t="str">
        <f>IF(A752="","",COUNTIF('Consolidated Income Statement_Y'!$C$7:$V$7,D752)&gt;0)</f>
        <v/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-100750</v>
      </c>
      <c r="C754" s="50">
        <f t="shared" si="37"/>
        <v>-100750</v>
      </c>
      <c r="D754" s="50">
        <f t="shared" si="37"/>
        <v>-100750</v>
      </c>
      <c r="E754" s="50">
        <f t="shared" si="37"/>
        <v>-100750</v>
      </c>
      <c r="F754" s="50">
        <f t="shared" si="37"/>
        <v>-100750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500</v>
      </c>
      <c r="C757" s="50">
        <f t="shared" si="37"/>
        <v>500</v>
      </c>
      <c r="D757" s="50">
        <f t="shared" si="37"/>
        <v>500</v>
      </c>
      <c r="E757" s="50">
        <f t="shared" si="37"/>
        <v>500</v>
      </c>
      <c r="F757" s="50">
        <f t="shared" si="37"/>
        <v>500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9275</v>
      </c>
      <c r="C760" s="50">
        <f t="shared" si="37"/>
        <v>9275</v>
      </c>
      <c r="D760" s="50">
        <f t="shared" si="37"/>
        <v>9275</v>
      </c>
      <c r="E760" s="50">
        <f t="shared" si="37"/>
        <v>9275</v>
      </c>
      <c r="F760" s="50">
        <f t="shared" si="37"/>
        <v>9275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87750</v>
      </c>
      <c r="C761" s="50">
        <f t="shared" si="37"/>
        <v>88750</v>
      </c>
      <c r="D761" s="50">
        <f t="shared" si="37"/>
        <v>88750</v>
      </c>
      <c r="E761" s="50">
        <f t="shared" si="37"/>
        <v>88750</v>
      </c>
      <c r="F761" s="50">
        <f t="shared" si="37"/>
        <v>88750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-4230</v>
      </c>
      <c r="C762" s="50">
        <f t="shared" si="37"/>
        <v>-5630</v>
      </c>
      <c r="D762" s="50">
        <f t="shared" si="37"/>
        <v>-5630</v>
      </c>
      <c r="E762" s="50">
        <f t="shared" si="37"/>
        <v>-5630</v>
      </c>
      <c r="F762" s="50">
        <f t="shared" si="37"/>
        <v>-4230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560</v>
      </c>
      <c r="C763" s="52">
        <f t="shared" si="37"/>
        <v>560</v>
      </c>
      <c r="D763" s="52">
        <f t="shared" si="37"/>
        <v>560</v>
      </c>
      <c r="E763" s="52">
        <f t="shared" si="37"/>
        <v>560</v>
      </c>
      <c r="F763" s="52">
        <f t="shared" si="37"/>
        <v>560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-302250</v>
      </c>
      <c r="C766" s="50">
        <f t="shared" ref="C766:E766" si="38">SUMIF($B$752:$M$752,C$765,$B754:$M754)</f>
        <v>-201500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-503750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1500</v>
      </c>
      <c r="C769" s="50">
        <f t="shared" si="39"/>
        <v>1000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2500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27825</v>
      </c>
      <c r="C772" s="50">
        <f t="shared" si="39"/>
        <v>18550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46375</v>
      </c>
    </row>
    <row r="773" spans="1:6" x14ac:dyDescent="0.2">
      <c r="A773" s="49" t="s">
        <v>10</v>
      </c>
      <c r="B773" s="50">
        <f t="shared" si="39"/>
        <v>265250</v>
      </c>
      <c r="C773" s="50">
        <f t="shared" si="39"/>
        <v>177500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442750</v>
      </c>
    </row>
    <row r="774" spans="1:6" x14ac:dyDescent="0.2">
      <c r="A774" s="49" t="s">
        <v>14</v>
      </c>
      <c r="B774" s="50">
        <f t="shared" si="39"/>
        <v>-15490</v>
      </c>
      <c r="C774" s="50">
        <f t="shared" si="39"/>
        <v>-9860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-25350</v>
      </c>
    </row>
    <row r="775" spans="1:6" x14ac:dyDescent="0.2">
      <c r="A775" s="51" t="s">
        <v>13</v>
      </c>
      <c r="B775" s="52">
        <f t="shared" si="39"/>
        <v>1680</v>
      </c>
      <c r="C775" s="52">
        <f t="shared" si="39"/>
        <v>1120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2800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58FB8-0B6A-4D56-8DCA-3D1F51F4129F}">
  <sheetPr codeName="Sheet19">
    <tabColor theme="1"/>
  </sheetPr>
  <dimension ref="A1:M775"/>
  <sheetViews>
    <sheetView workbookViewId="0">
      <pane ySplit="1" topLeftCell="A2" activePane="bottomLeft" state="frozen"/>
      <selection activeCell="F2" sqref="F2:G59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9.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>
        <v>8050</v>
      </c>
      <c r="B2" s="43" t="s">
        <v>121</v>
      </c>
      <c r="C2" s="43"/>
      <c r="D2" s="43"/>
      <c r="E2" s="45">
        <v>45672</v>
      </c>
      <c r="F2" s="46">
        <v>1275</v>
      </c>
      <c r="G2" s="46"/>
      <c r="H2" s="47">
        <f>IF(E2="","",EOMONTH(E2,0))</f>
        <v>45688</v>
      </c>
      <c r="I2" s="47" t="str">
        <f>IF(H2="","","Q"&amp;ROUNDUP(MONTH(H2)/3,0))</f>
        <v>Q1</v>
      </c>
      <c r="J2" s="37" t="b">
        <f ca="1">IF(A2="","",COUNTIF('Consolidated Income Statement_Y'!$C$7:$V$7,D2)&gt;0)</f>
        <v>0</v>
      </c>
      <c r="K2" s="38">
        <f>F2-G2</f>
        <v>1275</v>
      </c>
      <c r="L2" s="37" t="str">
        <f>IFERROR(VLOOKUP($A2,Account_Mapping!$A:$C,3,0),"")</f>
        <v>General &amp; Administrative</v>
      </c>
      <c r="M2" s="37" t="str">
        <f>IFERROR(VLOOKUP($A2,Account_Mapping!$A:$C,4,0),"")</f>
        <v/>
      </c>
    </row>
    <row r="3" spans="1:13" x14ac:dyDescent="0.2">
      <c r="A3" s="43">
        <v>8050</v>
      </c>
      <c r="B3" s="43" t="s">
        <v>121</v>
      </c>
      <c r="C3" s="43"/>
      <c r="D3" s="43"/>
      <c r="E3" s="45">
        <v>45677</v>
      </c>
      <c r="F3" s="46">
        <v>5600</v>
      </c>
      <c r="G3" s="46"/>
      <c r="H3" s="47">
        <f t="shared" ref="H3:H66" si="0">IF(E3="","",EOMONTH(E3,0))</f>
        <v>45688</v>
      </c>
      <c r="I3" s="47" t="str">
        <f t="shared" ref="I3:I66" si="1">IF(H3="","","Q"&amp;ROUNDUP(MONTH(H3)/3,0))</f>
        <v>Q1</v>
      </c>
      <c r="J3" s="37" t="b">
        <f ca="1">IF(A3="","",COUNTIF('Consolidated Income Statement_Y'!$C$7:$V$7,D3)&gt;0)</f>
        <v>0</v>
      </c>
      <c r="K3" s="38">
        <f t="shared" ref="K3:K66" si="2">F3-G3</f>
        <v>5600</v>
      </c>
      <c r="L3" s="37" t="str">
        <f>IFERROR(VLOOKUP($A3,Account_Mapping!$A:$C,3,0),"")</f>
        <v>General &amp; Administrative</v>
      </c>
      <c r="M3" s="37" t="str">
        <f>IFERROR(VLOOKUP($A3,Account_Mapping!$A:$C,4,0),"")</f>
        <v/>
      </c>
    </row>
    <row r="4" spans="1:13" x14ac:dyDescent="0.2">
      <c r="A4" s="43">
        <v>8060</v>
      </c>
      <c r="B4" s="43" t="s">
        <v>122</v>
      </c>
      <c r="C4" s="43"/>
      <c r="D4" s="43"/>
      <c r="E4" s="45">
        <v>45688</v>
      </c>
      <c r="F4" s="46">
        <v>800</v>
      </c>
      <c r="G4" s="46"/>
      <c r="H4" s="47">
        <f t="shared" si="0"/>
        <v>45688</v>
      </c>
      <c r="I4" s="47" t="str">
        <f t="shared" si="1"/>
        <v>Q1</v>
      </c>
      <c r="J4" s="37" t="b">
        <f ca="1">IF(A4="","",COUNTIF('Consolidated Income Statement_Y'!$C$7:$V$7,D4)&gt;0)</f>
        <v>0</v>
      </c>
      <c r="K4" s="38">
        <f t="shared" si="2"/>
        <v>800</v>
      </c>
      <c r="L4" s="37" t="str">
        <f>IFERROR(VLOOKUP($A4,Account_Mapping!$A:$C,3,0),"")</f>
        <v>General &amp; Administrative</v>
      </c>
      <c r="M4" s="37" t="str">
        <f>IFERROR(VLOOKUP($A4,Account_Mapping!$A:$C,4,0),"")</f>
        <v/>
      </c>
    </row>
    <row r="5" spans="1:13" x14ac:dyDescent="0.2">
      <c r="A5" s="43">
        <v>9010</v>
      </c>
      <c r="B5" s="43" t="s">
        <v>127</v>
      </c>
      <c r="C5" s="43"/>
      <c r="D5" s="43"/>
      <c r="E5" s="45">
        <v>45688</v>
      </c>
      <c r="F5" s="46"/>
      <c r="G5" s="46">
        <v>563</v>
      </c>
      <c r="H5" s="47">
        <f t="shared" si="0"/>
        <v>45688</v>
      </c>
      <c r="I5" s="47" t="str">
        <f t="shared" si="1"/>
        <v>Q1</v>
      </c>
      <c r="J5" s="37" t="b">
        <f ca="1">IF(A5="","",COUNTIF('Consolidated Income Statement_Y'!$C$7:$V$7,D5)&gt;0)</f>
        <v>0</v>
      </c>
      <c r="K5" s="38">
        <f t="shared" si="2"/>
        <v>-563</v>
      </c>
      <c r="L5" s="37" t="str">
        <f>IFERROR(VLOOKUP($A5,Account_Mapping!$A:$C,3,0),"")</f>
        <v>Other Expenses, net</v>
      </c>
      <c r="M5" s="37" t="str">
        <f>IFERROR(VLOOKUP($A5,Account_Mapping!$A:$C,4,0),"")</f>
        <v/>
      </c>
    </row>
    <row r="6" spans="1:13" x14ac:dyDescent="0.2">
      <c r="A6" s="43">
        <v>8050</v>
      </c>
      <c r="B6" s="43" t="s">
        <v>121</v>
      </c>
      <c r="C6" s="43"/>
      <c r="D6" s="43"/>
      <c r="E6" s="45">
        <v>45716</v>
      </c>
      <c r="F6" s="46">
        <v>1275</v>
      </c>
      <c r="G6" s="46"/>
      <c r="H6" s="47">
        <f t="shared" si="0"/>
        <v>45716</v>
      </c>
      <c r="I6" s="47" t="str">
        <f t="shared" si="1"/>
        <v>Q1</v>
      </c>
      <c r="J6" s="37" t="b">
        <f ca="1">IF(A6="","",COUNTIF('Consolidated Income Statement_Y'!$C$7:$V$7,D6)&gt;0)</f>
        <v>0</v>
      </c>
      <c r="K6" s="38">
        <f t="shared" si="2"/>
        <v>1275</v>
      </c>
      <c r="L6" s="37" t="str">
        <f>IFERROR(VLOOKUP($A6,Account_Mapping!$A:$C,3,0),"")</f>
        <v>General &amp; Administrative</v>
      </c>
      <c r="M6" s="37" t="str">
        <f>IFERROR(VLOOKUP($A6,Account_Mapping!$A:$C,4,0),"")</f>
        <v/>
      </c>
    </row>
    <row r="7" spans="1:13" x14ac:dyDescent="0.2">
      <c r="A7" s="43">
        <v>8050</v>
      </c>
      <c r="B7" s="43" t="s">
        <v>121</v>
      </c>
      <c r="C7" s="43"/>
      <c r="D7" s="43"/>
      <c r="E7" s="45">
        <v>45716</v>
      </c>
      <c r="F7" s="46">
        <v>5600</v>
      </c>
      <c r="G7" s="46"/>
      <c r="H7" s="47">
        <f t="shared" si="0"/>
        <v>45716</v>
      </c>
      <c r="I7" s="47" t="str">
        <f t="shared" si="1"/>
        <v>Q1</v>
      </c>
      <c r="J7" s="37" t="b">
        <f ca="1">IF(A7="","",COUNTIF('Consolidated Income Statement_Y'!$C$7:$V$7,D7)&gt;0)</f>
        <v>0</v>
      </c>
      <c r="K7" s="38">
        <f t="shared" si="2"/>
        <v>5600</v>
      </c>
      <c r="L7" s="37" t="str">
        <f>IFERROR(VLOOKUP($A7,Account_Mapping!$A:$C,3,0),"")</f>
        <v>General &amp; Administrative</v>
      </c>
      <c r="M7" s="37" t="str">
        <f>IFERROR(VLOOKUP($A7,Account_Mapping!$A:$C,4,0),"")</f>
        <v/>
      </c>
    </row>
    <row r="8" spans="1:13" x14ac:dyDescent="0.2">
      <c r="A8" s="43">
        <v>8060</v>
      </c>
      <c r="B8" s="43" t="s">
        <v>122</v>
      </c>
      <c r="C8" s="43"/>
      <c r="D8" s="43"/>
      <c r="E8" s="45">
        <v>45716</v>
      </c>
      <c r="F8" s="46">
        <v>800</v>
      </c>
      <c r="G8" s="46"/>
      <c r="H8" s="47">
        <f t="shared" si="0"/>
        <v>45716</v>
      </c>
      <c r="I8" s="47" t="str">
        <f t="shared" si="1"/>
        <v>Q1</v>
      </c>
      <c r="J8" s="37" t="b">
        <f ca="1">IF(A8="","",COUNTIF('Consolidated Income Statement_Y'!$C$7:$V$7,D8)&gt;0)</f>
        <v>0</v>
      </c>
      <c r="K8" s="38">
        <f t="shared" si="2"/>
        <v>800</v>
      </c>
      <c r="L8" s="37" t="str">
        <f>IFERROR(VLOOKUP($A8,Account_Mapping!$A:$C,3,0),"")</f>
        <v>General &amp; Administrative</v>
      </c>
      <c r="M8" s="37" t="str">
        <f>IFERROR(VLOOKUP($A8,Account_Mapping!$A:$C,4,0),"")</f>
        <v/>
      </c>
    </row>
    <row r="9" spans="1:13" x14ac:dyDescent="0.2">
      <c r="A9" s="43">
        <v>9010</v>
      </c>
      <c r="B9" s="43" t="s">
        <v>127</v>
      </c>
      <c r="C9" s="43"/>
      <c r="D9" s="43"/>
      <c r="E9" s="45">
        <v>45716</v>
      </c>
      <c r="F9" s="46"/>
      <c r="G9" s="46">
        <v>517</v>
      </c>
      <c r="H9" s="47">
        <f t="shared" si="0"/>
        <v>45716</v>
      </c>
      <c r="I9" s="47" t="str">
        <f t="shared" si="1"/>
        <v>Q1</v>
      </c>
      <c r="J9" s="37" t="b">
        <f ca="1">IF(A9="","",COUNTIF('Consolidated Income Statement_Y'!$C$7:$V$7,D9)&gt;0)</f>
        <v>0</v>
      </c>
      <c r="K9" s="38">
        <f t="shared" si="2"/>
        <v>-517</v>
      </c>
      <c r="L9" s="37" t="str">
        <f>IFERROR(VLOOKUP($A9,Account_Mapping!$A:$C,3,0),"")</f>
        <v>Other Expenses, net</v>
      </c>
      <c r="M9" s="37" t="str">
        <f>IFERROR(VLOOKUP($A9,Account_Mapping!$A:$C,4,0),"")</f>
        <v/>
      </c>
    </row>
    <row r="10" spans="1:13" x14ac:dyDescent="0.2">
      <c r="A10" s="43">
        <v>8050</v>
      </c>
      <c r="B10" s="43" t="s">
        <v>121</v>
      </c>
      <c r="C10" s="43"/>
      <c r="D10" s="43"/>
      <c r="E10" s="45">
        <v>45747</v>
      </c>
      <c r="F10" s="46">
        <v>1275</v>
      </c>
      <c r="G10" s="46"/>
      <c r="H10" s="47">
        <f t="shared" si="0"/>
        <v>45747</v>
      </c>
      <c r="I10" s="47" t="str">
        <f t="shared" si="1"/>
        <v>Q1</v>
      </c>
      <c r="J10" s="37" t="b">
        <f ca="1">IF(A10="","",COUNTIF('Consolidated Income Statement_Y'!$C$7:$V$7,D10)&gt;0)</f>
        <v>0</v>
      </c>
      <c r="K10" s="38">
        <f t="shared" si="2"/>
        <v>1275</v>
      </c>
      <c r="L10" s="37" t="str">
        <f>IFERROR(VLOOKUP($A10,Account_Mapping!$A:$C,3,0),"")</f>
        <v>General &amp; Administrative</v>
      </c>
      <c r="M10" s="37" t="str">
        <f>IFERROR(VLOOKUP($A10,Account_Mapping!$A:$C,4,0),"")</f>
        <v/>
      </c>
    </row>
    <row r="11" spans="1:13" x14ac:dyDescent="0.2">
      <c r="A11" s="43">
        <v>8050</v>
      </c>
      <c r="B11" s="43" t="s">
        <v>121</v>
      </c>
      <c r="C11" s="43"/>
      <c r="D11" s="43"/>
      <c r="E11" s="45">
        <v>45747</v>
      </c>
      <c r="F11" s="46">
        <v>5600</v>
      </c>
      <c r="G11" s="46"/>
      <c r="H11" s="47">
        <f t="shared" si="0"/>
        <v>45747</v>
      </c>
      <c r="I11" s="47" t="str">
        <f t="shared" si="1"/>
        <v>Q1</v>
      </c>
      <c r="J11" s="37" t="b">
        <f ca="1">IF(A11="","",COUNTIF('Consolidated Income Statement_Y'!$C$7:$V$7,D11)&gt;0)</f>
        <v>0</v>
      </c>
      <c r="K11" s="38">
        <f t="shared" si="2"/>
        <v>5600</v>
      </c>
      <c r="L11" s="37" t="str">
        <f>IFERROR(VLOOKUP($A11,Account_Mapping!$A:$C,3,0),"")</f>
        <v>General &amp; Administrative</v>
      </c>
      <c r="M11" s="37" t="str">
        <f>IFERROR(VLOOKUP($A11,Account_Mapping!$A:$C,4,0),"")</f>
        <v/>
      </c>
    </row>
    <row r="12" spans="1:13" x14ac:dyDescent="0.2">
      <c r="A12" s="43">
        <v>8060</v>
      </c>
      <c r="B12" s="43" t="s">
        <v>122</v>
      </c>
      <c r="C12" s="43"/>
      <c r="D12" s="43"/>
      <c r="E12" s="45">
        <v>45747</v>
      </c>
      <c r="F12" s="46">
        <v>800</v>
      </c>
      <c r="G12" s="46"/>
      <c r="H12" s="47">
        <f t="shared" si="0"/>
        <v>45747</v>
      </c>
      <c r="I12" s="47" t="str">
        <f t="shared" si="1"/>
        <v>Q1</v>
      </c>
      <c r="J12" s="37" t="b">
        <f ca="1">IF(A12="","",COUNTIF('Consolidated Income Statement_Y'!$C$7:$V$7,D12)&gt;0)</f>
        <v>0</v>
      </c>
      <c r="K12" s="38">
        <f t="shared" si="2"/>
        <v>800</v>
      </c>
      <c r="L12" s="37" t="str">
        <f>IFERROR(VLOOKUP($A12,Account_Mapping!$A:$C,3,0),"")</f>
        <v>General &amp; Administrative</v>
      </c>
      <c r="M12" s="37" t="str">
        <f>IFERROR(VLOOKUP($A12,Account_Mapping!$A:$C,4,0),"")</f>
        <v/>
      </c>
    </row>
    <row r="13" spans="1:13" x14ac:dyDescent="0.2">
      <c r="A13" s="43">
        <v>9010</v>
      </c>
      <c r="B13" s="43" t="s">
        <v>127</v>
      </c>
      <c r="C13" s="43"/>
      <c r="D13" s="43"/>
      <c r="E13" s="45">
        <v>45747</v>
      </c>
      <c r="F13" s="46"/>
      <c r="G13" s="46">
        <v>654</v>
      </c>
      <c r="H13" s="47">
        <f t="shared" si="0"/>
        <v>45747</v>
      </c>
      <c r="I13" s="47" t="str">
        <f t="shared" si="1"/>
        <v>Q1</v>
      </c>
      <c r="J13" s="37" t="b">
        <f ca="1">IF(A13="","",COUNTIF('Consolidated Income Statement_Y'!$C$7:$V$7,D13)&gt;0)</f>
        <v>0</v>
      </c>
      <c r="K13" s="38">
        <f t="shared" si="2"/>
        <v>-654</v>
      </c>
      <c r="L13" s="37" t="str">
        <f>IFERROR(VLOOKUP($A13,Account_Mapping!$A:$C,3,0),"")</f>
        <v>Other Expenses, net</v>
      </c>
      <c r="M13" s="37" t="str">
        <f>IFERROR(VLOOKUP($A13,Account_Mapping!$A:$C,4,0),"")</f>
        <v/>
      </c>
    </row>
    <row r="14" spans="1:13" x14ac:dyDescent="0.2">
      <c r="A14" s="43">
        <v>8050</v>
      </c>
      <c r="B14" s="43" t="s">
        <v>121</v>
      </c>
      <c r="C14" s="43"/>
      <c r="D14" s="43"/>
      <c r="E14" s="45">
        <v>45777</v>
      </c>
      <c r="F14" s="46">
        <v>1275</v>
      </c>
      <c r="G14" s="46"/>
      <c r="H14" s="47">
        <f t="shared" si="0"/>
        <v>45777</v>
      </c>
      <c r="I14" s="47" t="str">
        <f t="shared" si="1"/>
        <v>Q2</v>
      </c>
      <c r="J14" s="37" t="b">
        <f ca="1">IF(A14="","",COUNTIF('Consolidated Income Statement_Y'!$C$7:$V$7,D14)&gt;0)</f>
        <v>0</v>
      </c>
      <c r="K14" s="38">
        <f t="shared" si="2"/>
        <v>1275</v>
      </c>
      <c r="L14" s="37" t="str">
        <f>IFERROR(VLOOKUP($A14,Account_Mapping!$A:$C,3,0),"")</f>
        <v>General &amp; Administrative</v>
      </c>
      <c r="M14" s="37" t="str">
        <f>IFERROR(VLOOKUP($A14,Account_Mapping!$A:$C,4,0),"")</f>
        <v/>
      </c>
    </row>
    <row r="15" spans="1:13" x14ac:dyDescent="0.2">
      <c r="A15" s="43">
        <v>8060</v>
      </c>
      <c r="B15" s="43" t="s">
        <v>122</v>
      </c>
      <c r="C15" s="43"/>
      <c r="D15" s="43"/>
      <c r="E15" s="45">
        <v>45777</v>
      </c>
      <c r="F15" s="46">
        <v>800</v>
      </c>
      <c r="G15" s="46"/>
      <c r="H15" s="47">
        <f t="shared" si="0"/>
        <v>45777</v>
      </c>
      <c r="I15" s="47" t="str">
        <f t="shared" si="1"/>
        <v>Q2</v>
      </c>
      <c r="J15" s="37" t="b">
        <f ca="1">IF(A15="","",COUNTIF('Consolidated Income Statement_Y'!$C$7:$V$7,D15)&gt;0)</f>
        <v>0</v>
      </c>
      <c r="K15" s="38">
        <f t="shared" si="2"/>
        <v>800</v>
      </c>
      <c r="L15" s="37" t="str">
        <f>IFERROR(VLOOKUP($A15,Account_Mapping!$A:$C,3,0),"")</f>
        <v>General &amp; Administrative</v>
      </c>
      <c r="M15" s="37" t="str">
        <f>IFERROR(VLOOKUP($A15,Account_Mapping!$A:$C,4,0),"")</f>
        <v/>
      </c>
    </row>
    <row r="16" spans="1:13" x14ac:dyDescent="0.2">
      <c r="A16" s="43">
        <v>9010</v>
      </c>
      <c r="B16" s="43" t="s">
        <v>127</v>
      </c>
      <c r="C16" s="43"/>
      <c r="D16" s="43"/>
      <c r="E16" s="45">
        <v>45777</v>
      </c>
      <c r="F16" s="46"/>
      <c r="G16" s="46">
        <v>512</v>
      </c>
      <c r="H16" s="47">
        <f t="shared" si="0"/>
        <v>45777</v>
      </c>
      <c r="I16" s="47" t="str">
        <f t="shared" si="1"/>
        <v>Q2</v>
      </c>
      <c r="J16" s="37" t="b">
        <f ca="1">IF(A16="","",COUNTIF('Consolidated Income Statement_Y'!$C$7:$V$7,D16)&gt;0)</f>
        <v>0</v>
      </c>
      <c r="K16" s="38">
        <f t="shared" si="2"/>
        <v>-512</v>
      </c>
      <c r="L16" s="37" t="str">
        <f>IFERROR(VLOOKUP($A16,Account_Mapping!$A:$C,3,0),"")</f>
        <v>Other Expenses, net</v>
      </c>
      <c r="M16" s="37" t="str">
        <f>IFERROR(VLOOKUP($A16,Account_Mapping!$A:$C,4,0),"")</f>
        <v/>
      </c>
    </row>
    <row r="17" spans="1:13" x14ac:dyDescent="0.2">
      <c r="A17" s="43">
        <v>8060</v>
      </c>
      <c r="B17" s="43" t="s">
        <v>122</v>
      </c>
      <c r="C17" s="43"/>
      <c r="D17" s="43"/>
      <c r="E17" s="45">
        <v>45808</v>
      </c>
      <c r="F17" s="46">
        <v>800</v>
      </c>
      <c r="G17" s="46"/>
      <c r="H17" s="47">
        <f t="shared" si="0"/>
        <v>45808</v>
      </c>
      <c r="I17" s="47" t="str">
        <f t="shared" si="1"/>
        <v>Q2</v>
      </c>
      <c r="J17" s="37" t="b">
        <f ca="1">IF(A17="","",COUNTIF('Consolidated Income Statement_Y'!$C$7:$V$7,D17)&gt;0)</f>
        <v>0</v>
      </c>
      <c r="K17" s="38">
        <f t="shared" si="2"/>
        <v>800</v>
      </c>
      <c r="L17" s="37" t="str">
        <f>IFERROR(VLOOKUP($A17,Account_Mapping!$A:$C,3,0),"")</f>
        <v>General &amp; Administrative</v>
      </c>
      <c r="M17" s="37" t="str">
        <f>IFERROR(VLOOKUP($A17,Account_Mapping!$A:$C,4,0),"")</f>
        <v/>
      </c>
    </row>
    <row r="18" spans="1:13" x14ac:dyDescent="0.2">
      <c r="A18" s="43">
        <v>9010</v>
      </c>
      <c r="B18" s="43" t="s">
        <v>127</v>
      </c>
      <c r="C18" s="43"/>
      <c r="D18" s="43"/>
      <c r="E18" s="45">
        <v>45808</v>
      </c>
      <c r="F18" s="46"/>
      <c r="G18" s="46">
        <v>551</v>
      </c>
      <c r="H18" s="47">
        <f t="shared" si="0"/>
        <v>45808</v>
      </c>
      <c r="I18" s="47" t="str">
        <f t="shared" si="1"/>
        <v>Q2</v>
      </c>
      <c r="J18" s="37" t="b">
        <f ca="1">IF(A18="","",COUNTIF('Consolidated Income Statement_Y'!$C$7:$V$7,D18)&gt;0)</f>
        <v>0</v>
      </c>
      <c r="K18" s="38">
        <f t="shared" si="2"/>
        <v>-551</v>
      </c>
      <c r="L18" s="37" t="str">
        <f>IFERROR(VLOOKUP($A18,Account_Mapping!$A:$C,3,0),"")</f>
        <v>Other Expenses, net</v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1" spans="1:13" x14ac:dyDescent="0.2">
      <c r="J751" s="37" t="str">
        <f>IF(A751="","",COUNTIF('Consolidated Income Statement_Y'!$C$7:$V$7,D751)&gt;0)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37" t="str">
        <f>IF(A752="","",COUNTIF('Consolidated Income Statement_Y'!$C$7:$V$7,D752)&gt;0)</f>
        <v/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7675</v>
      </c>
      <c r="C761" s="50">
        <f t="shared" si="37"/>
        <v>7675</v>
      </c>
      <c r="D761" s="50">
        <f t="shared" si="37"/>
        <v>7675</v>
      </c>
      <c r="E761" s="50">
        <f t="shared" si="37"/>
        <v>2075</v>
      </c>
      <c r="F761" s="50">
        <f t="shared" si="37"/>
        <v>800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-563</v>
      </c>
      <c r="C762" s="50">
        <f t="shared" si="37"/>
        <v>-517</v>
      </c>
      <c r="D762" s="50">
        <f t="shared" si="37"/>
        <v>-654</v>
      </c>
      <c r="E762" s="50">
        <f t="shared" si="37"/>
        <v>-512</v>
      </c>
      <c r="F762" s="50">
        <f t="shared" si="37"/>
        <v>-551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23025</v>
      </c>
      <c r="C773" s="50">
        <f t="shared" si="39"/>
        <v>2875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25900</v>
      </c>
    </row>
    <row r="774" spans="1:6" x14ac:dyDescent="0.2">
      <c r="A774" s="49" t="s">
        <v>14</v>
      </c>
      <c r="B774" s="50">
        <f t="shared" si="39"/>
        <v>-1734</v>
      </c>
      <c r="C774" s="50">
        <f t="shared" si="39"/>
        <v>-1063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-2797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1AF6C-4470-4D15-8951-2FD5C9A67822}">
  <sheetPr codeName="Sheet1">
    <tabColor theme="0" tint="-0.14999847407452621"/>
  </sheetPr>
  <dimension ref="A1:W1021"/>
  <sheetViews>
    <sheetView showGridLines="0" workbookViewId="0">
      <selection activeCell="B2" sqref="B2"/>
    </sheetView>
  </sheetViews>
  <sheetFormatPr baseColWidth="10" defaultColWidth="12.5" defaultRowHeight="15" customHeight="1" x14ac:dyDescent="0.2"/>
  <cols>
    <col min="1" max="1" width="0.83203125" customWidth="1"/>
    <col min="2" max="2" width="28.1640625" customWidth="1"/>
    <col min="3" max="3" width="29.1640625" customWidth="1"/>
    <col min="4" max="4" width="9.1640625" customWidth="1"/>
    <col min="5" max="5" width="10" customWidth="1"/>
    <col min="6" max="6" width="8.5" customWidth="1"/>
    <col min="7" max="7" width="12.5" customWidth="1"/>
    <col min="8" max="8" width="16.83203125" bestFit="1" customWidth="1"/>
    <col min="9" max="9" width="8.5" customWidth="1"/>
    <col min="10" max="10" width="7.5" customWidth="1"/>
    <col min="11" max="13" width="8.5" customWidth="1"/>
    <col min="14" max="14" width="7.83203125" customWidth="1"/>
    <col min="15" max="15" width="8.5" customWidth="1"/>
    <col min="16" max="16" width="6.83203125" customWidth="1"/>
    <col min="17" max="23" width="8.5" customWidth="1"/>
  </cols>
  <sheetData>
    <row r="1" spans="1:23" ht="5" customHeight="1" x14ac:dyDescent="0.2"/>
    <row r="2" spans="1:23" ht="25" customHeight="1" x14ac:dyDescent="0.2">
      <c r="A2" s="104"/>
      <c r="B2" s="2" t="s">
        <v>65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</row>
    <row r="3" spans="1:23" x14ac:dyDescent="0.2">
      <c r="A3" s="104"/>
      <c r="B3" s="104" t="s">
        <v>0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</row>
    <row r="4" spans="1:23" x14ac:dyDescent="0.2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</row>
    <row r="5" spans="1:23" x14ac:dyDescent="0.2">
      <c r="A5" s="104"/>
      <c r="B5" s="2" t="s">
        <v>66</v>
      </c>
      <c r="C5" s="109">
        <v>45658</v>
      </c>
      <c r="D5" s="104"/>
      <c r="E5" s="14" t="s">
        <v>87</v>
      </c>
      <c r="F5" s="178"/>
      <c r="G5" s="177"/>
      <c r="H5" s="191" t="str">
        <f ca="1">IF(COUNTIF(Intercompany!B254:R254,"*"&amp;"IMBALANCE"&amp;"*"),"Check Imbalances","Ok")</f>
        <v>Ok</v>
      </c>
      <c r="I5" s="104"/>
      <c r="J5" s="104"/>
      <c r="K5" s="104"/>
      <c r="L5" s="104"/>
      <c r="M5" s="104"/>
      <c r="N5" s="104"/>
      <c r="O5" s="104"/>
      <c r="P5" s="104"/>
      <c r="R5" s="104"/>
      <c r="S5" s="104"/>
      <c r="T5" s="104"/>
      <c r="U5" s="104"/>
      <c r="V5" s="104"/>
      <c r="W5" s="104"/>
    </row>
    <row r="6" spans="1:23" x14ac:dyDescent="0.2">
      <c r="A6" s="104"/>
      <c r="B6" s="2" t="s">
        <v>67</v>
      </c>
      <c r="C6" s="105">
        <f>EOMONTH(C5,11)</f>
        <v>46022</v>
      </c>
      <c r="D6" s="104"/>
      <c r="E6" s="186" t="s">
        <v>153</v>
      </c>
      <c r="F6" s="108"/>
      <c r="G6" s="108"/>
      <c r="H6" s="187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</row>
    <row r="7" spans="1:23" x14ac:dyDescent="0.2">
      <c r="A7" s="104"/>
      <c r="B7" s="2" t="s">
        <v>19</v>
      </c>
      <c r="C7" s="109">
        <v>45808</v>
      </c>
      <c r="D7" s="104"/>
      <c r="E7" s="188" t="s">
        <v>102</v>
      </c>
      <c r="F7" s="189"/>
      <c r="G7" s="189"/>
      <c r="H7" s="190" t="s">
        <v>88</v>
      </c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</row>
    <row r="8" spans="1:23" x14ac:dyDescent="0.2">
      <c r="A8" s="104"/>
      <c r="B8" s="106" t="s">
        <v>18</v>
      </c>
      <c r="C8" s="107" t="str">
        <f>"Q"&amp;ROUNDUP(MONTH(C7)/3,0)</f>
        <v>Q2</v>
      </c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</row>
    <row r="9" spans="1:23" x14ac:dyDescent="0.2">
      <c r="A9" s="104"/>
      <c r="B9" s="106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</row>
    <row r="10" spans="1:23" x14ac:dyDescent="0.2">
      <c r="A10" s="104"/>
      <c r="B10" s="14" t="s">
        <v>17</v>
      </c>
      <c r="C10" s="177"/>
      <c r="D10" s="178"/>
      <c r="E10" s="178"/>
      <c r="F10" s="178"/>
      <c r="G10" s="178"/>
      <c r="H10" s="179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</row>
    <row r="11" spans="1:23" x14ac:dyDescent="0.2">
      <c r="A11" s="104"/>
      <c r="B11" s="180" t="s">
        <v>38</v>
      </c>
      <c r="C11" s="122" t="str" cm="1">
        <f t="array" aca="1" ref="C11" ca="1">MID(CELL("filename",Three_Rivers_Inc!$A$1),FIND("]",CELL("filename",Three_Rivers_Inc!$A$1))+1,99)</f>
        <v>Three_Rivers_Inc</v>
      </c>
      <c r="D11" s="181" t="s">
        <v>137</v>
      </c>
      <c r="E11" s="104"/>
      <c r="F11" s="104"/>
      <c r="G11" s="104"/>
      <c r="H11" s="182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</row>
    <row r="12" spans="1:23" x14ac:dyDescent="0.2">
      <c r="A12" s="104"/>
      <c r="B12" s="180" t="s">
        <v>39</v>
      </c>
      <c r="C12" s="122" t="str" cm="1">
        <f t="array" aca="1" ref="C12" ca="1">MID(CELL("filename",Braddock_Group!$A$1),FIND("]",CELL("filename",Braddock_Group!$A$1))+1,99)</f>
        <v>Braddock_Group</v>
      </c>
      <c r="D12" s="104"/>
      <c r="E12" s="104"/>
      <c r="F12" s="104"/>
      <c r="G12" s="104"/>
      <c r="H12" s="182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</row>
    <row r="13" spans="1:23" x14ac:dyDescent="0.2">
      <c r="A13" s="104"/>
      <c r="B13" s="180" t="s">
        <v>40</v>
      </c>
      <c r="C13" s="122" t="str" cm="1">
        <f t="array" aca="1" ref="C13" ca="1">MID(CELL("filename",Rooney_and_Associates!$A$1),FIND("]",CELL("filename",Rooney_and_Associates!$A$1))+1,99)</f>
        <v>Rooney_and_Associates</v>
      </c>
      <c r="D13" s="104"/>
      <c r="E13" s="104"/>
      <c r="F13" s="104"/>
      <c r="G13" s="104"/>
      <c r="H13" s="182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</row>
    <row r="14" spans="1:23" x14ac:dyDescent="0.2">
      <c r="A14" s="104"/>
      <c r="B14" s="180" t="s">
        <v>41</v>
      </c>
      <c r="C14" s="122" t="str" cm="1">
        <f t="array" aca="1" ref="C14" ca="1">MID(CELL("filename",'412_LLC'!$A$1),FIND("]",CELL("filename",'412_LLC'!$A$1))+1,99)</f>
        <v>412_LLC</v>
      </c>
      <c r="D14" s="104"/>
      <c r="E14" s="104"/>
      <c r="F14" s="104"/>
      <c r="G14" s="104"/>
      <c r="H14" s="182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</row>
    <row r="15" spans="1:23" x14ac:dyDescent="0.2">
      <c r="A15" s="104"/>
      <c r="B15" s="180" t="s">
        <v>42</v>
      </c>
      <c r="C15" s="122" t="str" cm="1">
        <f t="array" aca="1" ref="C15" ca="1">MID(CELL("filename",Purses_by_Hannah!$A$1),FIND("]",CELL("filename",Purses_by_Hannah!$A$1))+1,99)</f>
        <v>Purses_by_Hannah</v>
      </c>
      <c r="D15" s="104"/>
      <c r="E15" s="104"/>
      <c r="F15" s="104"/>
      <c r="G15" s="104"/>
      <c r="H15" s="182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</row>
    <row r="16" spans="1:23" x14ac:dyDescent="0.2">
      <c r="A16" s="104"/>
      <c r="B16" s="180" t="s">
        <v>43</v>
      </c>
      <c r="C16" s="122" t="str" cm="1">
        <f t="array" aca="1" ref="C16" ca="1">MID(CELL("filename",Cope_Rogers_LLP!$A$1),FIND("]",CELL("filename",Cope_Rogers_LLP!$A$1))+1,99)</f>
        <v>Cope_Rogers_LLP</v>
      </c>
      <c r="D16" s="104"/>
      <c r="E16" s="104"/>
      <c r="F16" s="104"/>
      <c r="G16" s="104"/>
      <c r="H16" s="182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</row>
    <row r="17" spans="1:23" x14ac:dyDescent="0.2">
      <c r="A17" s="104"/>
      <c r="B17" s="180" t="s">
        <v>44</v>
      </c>
      <c r="C17" s="122" t="str" cm="1">
        <f t="array" aca="1" ref="C17" ca="1">MID(CELL("filename",The_Mon_Inc!$A$1),FIND("]",CELL("filename",The_Mon_Inc!$A$1))+1,99)</f>
        <v>The_Mon_Inc</v>
      </c>
      <c r="D17" s="104"/>
      <c r="E17" s="104"/>
      <c r="F17" s="104"/>
      <c r="G17" s="104"/>
      <c r="H17" s="182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</row>
    <row r="18" spans="1:23" x14ac:dyDescent="0.2">
      <c r="A18" s="104"/>
      <c r="B18" s="180" t="s">
        <v>45</v>
      </c>
      <c r="C18" s="122" t="str" cm="1">
        <f t="array" aca="1" ref="C18" ca="1">MID(CELL("filename",AC_Inc!$A$1),FIND("]",CELL("filename",AC_Inc!$A$1))+1,99)</f>
        <v>AC_Inc</v>
      </c>
      <c r="D18" s="104"/>
      <c r="E18" s="104"/>
      <c r="F18" s="104"/>
      <c r="G18" s="104"/>
      <c r="H18" s="182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</row>
    <row r="19" spans="1:23" x14ac:dyDescent="0.2">
      <c r="A19" s="104"/>
      <c r="B19" s="180" t="s">
        <v>46</v>
      </c>
      <c r="C19" s="122" t="str" cm="1">
        <f t="array" aca="1" ref="C19" ca="1">MID(CELL("filename",Three_Sisters!$A$1),FIND("]",CELL("filename",Three_Sisters!$A$1))+1,99)</f>
        <v>Three_Sisters</v>
      </c>
      <c r="D19" s="104"/>
      <c r="E19" s="104"/>
      <c r="F19" s="104"/>
      <c r="G19" s="104"/>
      <c r="H19" s="182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</row>
    <row r="20" spans="1:23" x14ac:dyDescent="0.2">
      <c r="A20" s="104"/>
      <c r="B20" s="180" t="s">
        <v>47</v>
      </c>
      <c r="C20" s="122" t="str" cm="1">
        <f t="array" aca="1" ref="C20" ca="1">MID(CELL("filename",Shadyside_Holdings!$A$1),FIND("]",CELL("filename",Shadyside_Holdings!$A$1))+1,99)</f>
        <v>Shadyside_Holdings</v>
      </c>
      <c r="D20" s="104"/>
      <c r="E20" s="104"/>
      <c r="F20" s="104"/>
      <c r="G20" s="104"/>
      <c r="H20" s="182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</row>
    <row r="21" spans="1:23" x14ac:dyDescent="0.2">
      <c r="A21" s="104"/>
      <c r="B21" s="180" t="s">
        <v>77</v>
      </c>
      <c r="C21" s="122" t="str" cm="1">
        <f t="array" aca="1" ref="C21" ca="1">MID(CELL("filename",East_Allegheny_Financial!$A$1),FIND("]",CELL("filename",East_Allegheny_Financial!$A$1))+1,99)</f>
        <v>East_Allegheny_Financial</v>
      </c>
      <c r="D21" s="104"/>
      <c r="E21" s="104"/>
      <c r="F21" s="104"/>
      <c r="G21" s="104"/>
      <c r="H21" s="182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</row>
    <row r="22" spans="1:23" x14ac:dyDescent="0.2">
      <c r="A22" s="104"/>
      <c r="B22" s="180" t="s">
        <v>78</v>
      </c>
      <c r="C22" s="122" t="str" cm="1">
        <f t="array" aca="1" ref="C22" ca="1">MID(CELL("filename",Bloomfield_Industries!$A$1),FIND("]",CELL("filename",Bloomfield_Industries!$A$1))+1,99)</f>
        <v>Bloomfield_Industries</v>
      </c>
      <c r="D22" s="104"/>
      <c r="E22" s="104"/>
      <c r="F22" s="104"/>
      <c r="G22" s="104"/>
      <c r="H22" s="182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</row>
    <row r="23" spans="1:23" x14ac:dyDescent="0.2">
      <c r="A23" s="104"/>
      <c r="B23" s="180" t="s">
        <v>79</v>
      </c>
      <c r="C23" s="122" t="str" cm="1">
        <f t="array" aca="1" ref="C23" ca="1">MID(CELL("filename",Bridges_Inc!$A$1),FIND("]",CELL("filename",Bridges_Inc!$A$1))+1,99)</f>
        <v>Bridges_Inc</v>
      </c>
      <c r="D23" s="104"/>
      <c r="E23" s="104"/>
      <c r="F23" s="104"/>
      <c r="G23" s="104"/>
      <c r="H23" s="182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</row>
    <row r="24" spans="1:23" x14ac:dyDescent="0.2">
      <c r="A24" s="104"/>
      <c r="B24" s="180" t="s">
        <v>80</v>
      </c>
      <c r="C24" s="122" t="str" cm="1">
        <f t="array" aca="1" ref="C24" ca="1">MID(CELL("filename",Crosby_Enterprises!$A$1),FIND("]",CELL("filename",Crosby_Enterprises!$A$1))+1,99)</f>
        <v>Crosby_Enterprises</v>
      </c>
      <c r="D24" s="104"/>
      <c r="E24" s="104"/>
      <c r="F24" s="104"/>
      <c r="G24" s="104"/>
      <c r="H24" s="182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</row>
    <row r="25" spans="1:23" x14ac:dyDescent="0.2">
      <c r="A25" s="104"/>
      <c r="B25" s="180" t="s">
        <v>81</v>
      </c>
      <c r="C25" s="122" t="str" cm="1">
        <f t="array" aca="1" ref="C25" ca="1">MID(CELL("filename",Point_Consulting!$A$1),FIND("]",CELL("filename",Point_Consulting!$A$1))+1,99)</f>
        <v>Point_Consulting</v>
      </c>
      <c r="D25" s="104"/>
      <c r="E25" s="104"/>
      <c r="F25" s="104"/>
      <c r="G25" s="104"/>
      <c r="H25" s="182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</row>
    <row r="26" spans="1:23" x14ac:dyDescent="0.2">
      <c r="A26" s="104"/>
      <c r="B26" s="180" t="s">
        <v>82</v>
      </c>
      <c r="C26" s="122" t="str" cm="1">
        <f t="array" aca="1" ref="C26" ca="1">MID(CELL("filename",Steel_Ventures!$A$1),FIND("]",CELL("filename",Steel_Ventures!$A$1))+1,99)</f>
        <v>Steel_Ventures</v>
      </c>
      <c r="D26" s="104"/>
      <c r="E26" s="104"/>
      <c r="F26" s="104"/>
      <c r="G26" s="104"/>
      <c r="H26" s="182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</row>
    <row r="27" spans="1:23" x14ac:dyDescent="0.2">
      <c r="A27" s="104"/>
      <c r="B27" s="180" t="s">
        <v>83</v>
      </c>
      <c r="C27" s="122" t="str" cm="1">
        <f t="array" aca="1" ref="C27" ca="1">MID(CELL("filename",Allegheny_Commons!$A$1),FIND("]",CELL("filename",Allegheny_Commons!$A$1))+1,99)</f>
        <v>Allegheny_Commons</v>
      </c>
      <c r="D27" s="104"/>
      <c r="E27" s="104"/>
      <c r="F27" s="104"/>
      <c r="G27" s="104"/>
      <c r="H27" s="182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</row>
    <row r="28" spans="1:23" x14ac:dyDescent="0.2">
      <c r="A28" s="104"/>
      <c r="B28" s="180" t="s">
        <v>84</v>
      </c>
      <c r="C28" s="122" t="str" cm="1">
        <f t="array" aca="1" ref="C28" ca="1">MID(CELL("filename",Keystone_Corp!$A$1),FIND("]",CELL("filename",Keystone_Corp!$A$1))+1,99)</f>
        <v>Keystone_Corp</v>
      </c>
      <c r="D28" s="104"/>
      <c r="E28" s="104"/>
      <c r="F28" s="104"/>
      <c r="G28" s="104"/>
      <c r="H28" s="182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</row>
    <row r="29" spans="1:23" x14ac:dyDescent="0.2">
      <c r="A29" s="104"/>
      <c r="B29" s="180" t="s">
        <v>85</v>
      </c>
      <c r="C29" s="122" t="str" cm="1">
        <f t="array" aca="1" ref="C29" ca="1">MID(CELL("filename",Phipps_Group!$A$1),FIND("]",CELL("filename",Phipps_Group!$A$1))+1,99)</f>
        <v>Phipps_Group</v>
      </c>
      <c r="D29" s="104"/>
      <c r="E29" s="104"/>
      <c r="F29" s="104"/>
      <c r="G29" s="104"/>
      <c r="H29" s="182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</row>
    <row r="30" spans="1:23" x14ac:dyDescent="0.2">
      <c r="A30" s="104"/>
      <c r="B30" s="180" t="s">
        <v>86</v>
      </c>
      <c r="C30" s="122" t="str" cm="1">
        <f t="array" aca="1" ref="C30" ca="1">MID(CELL("filename",PGH_Holdings!$A$1),FIND("]",CELL("filename",PGH_Holdings!$A$1))+1,99)</f>
        <v>PGH_Holdings</v>
      </c>
      <c r="D30" s="104"/>
      <c r="E30" s="104"/>
      <c r="F30" s="104"/>
      <c r="G30" s="104"/>
      <c r="H30" s="182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</row>
    <row r="31" spans="1:23" x14ac:dyDescent="0.2">
      <c r="A31" s="104"/>
      <c r="B31" s="183"/>
      <c r="C31" s="184"/>
      <c r="D31" s="184"/>
      <c r="E31" s="184"/>
      <c r="F31" s="184"/>
      <c r="G31" s="184"/>
      <c r="H31" s="185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</row>
    <row r="32" spans="1:23" x14ac:dyDescent="0.2">
      <c r="A32" s="104"/>
      <c r="B32" s="108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</row>
    <row r="33" spans="1:23" x14ac:dyDescent="0.2">
      <c r="A33" s="104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</row>
    <row r="34" spans="1:23" x14ac:dyDescent="0.2">
      <c r="A34" s="104"/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</row>
    <row r="35" spans="1:23" x14ac:dyDescent="0.2">
      <c r="A35" s="104"/>
      <c r="B35" s="104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</row>
    <row r="36" spans="1:23" x14ac:dyDescent="0.2">
      <c r="A36" s="104"/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</row>
    <row r="37" spans="1:23" x14ac:dyDescent="0.2">
      <c r="A37" s="104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</row>
    <row r="38" spans="1:23" x14ac:dyDescent="0.2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</row>
    <row r="39" spans="1:23" x14ac:dyDescent="0.2">
      <c r="A39" s="104"/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</row>
    <row r="40" spans="1:23" x14ac:dyDescent="0.2">
      <c r="A40" s="104"/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</row>
    <row r="41" spans="1:23" x14ac:dyDescent="0.2">
      <c r="A41" s="104"/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</row>
    <row r="42" spans="1:23" ht="15.75" customHeight="1" x14ac:dyDescent="0.2">
      <c r="A42" s="104"/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</row>
    <row r="43" spans="1:23" ht="15.75" customHeight="1" x14ac:dyDescent="0.2">
      <c r="A43" s="104"/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</row>
    <row r="44" spans="1:23" ht="15.75" customHeight="1" x14ac:dyDescent="0.2">
      <c r="A44" s="104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</row>
    <row r="45" spans="1:23" ht="15.75" customHeight="1" x14ac:dyDescent="0.2">
      <c r="A45" s="104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</row>
    <row r="46" spans="1:23" ht="15.75" customHeight="1" x14ac:dyDescent="0.2">
      <c r="A46" s="104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</row>
    <row r="47" spans="1:23" ht="15.75" customHeight="1" x14ac:dyDescent="0.2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</row>
    <row r="48" spans="1:23" ht="15.75" customHeight="1" x14ac:dyDescent="0.2">
      <c r="A48" s="104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</row>
    <row r="49" spans="1:23" ht="15.75" customHeight="1" x14ac:dyDescent="0.2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</row>
    <row r="50" spans="1:23" ht="15.75" customHeight="1" x14ac:dyDescent="0.2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3" ht="15.75" customHeight="1" x14ac:dyDescent="0.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</row>
    <row r="52" spans="1:23" ht="15.75" customHeight="1" x14ac:dyDescent="0.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</row>
    <row r="53" spans="1:23" ht="15.75" customHeight="1" x14ac:dyDescent="0.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</row>
    <row r="54" spans="1:23" ht="15.75" customHeight="1" x14ac:dyDescent="0.2">
      <c r="A54" s="104"/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</row>
    <row r="55" spans="1:23" ht="15.75" customHeight="1" x14ac:dyDescent="0.2">
      <c r="A55" s="104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3" ht="15.75" customHeight="1" x14ac:dyDescent="0.2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</row>
    <row r="57" spans="1:23" ht="15.75" customHeight="1" x14ac:dyDescent="0.2">
      <c r="A57" s="104"/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</row>
    <row r="58" spans="1:23" ht="15.75" customHeight="1" x14ac:dyDescent="0.2">
      <c r="A58" s="104"/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</row>
    <row r="59" spans="1:23" ht="15.75" customHeight="1" x14ac:dyDescent="0.2">
      <c r="A59" s="104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</row>
    <row r="60" spans="1:23" ht="15.75" customHeight="1" x14ac:dyDescent="0.2">
      <c r="A60" s="104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</row>
    <row r="61" spans="1:23" ht="15.75" customHeight="1" x14ac:dyDescent="0.2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</row>
    <row r="62" spans="1:23" ht="15.75" customHeight="1" x14ac:dyDescent="0.2">
      <c r="A62" s="104"/>
      <c r="B62" s="104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</row>
    <row r="63" spans="1:23" ht="15.75" customHeight="1" x14ac:dyDescent="0.2">
      <c r="A63" s="104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</row>
    <row r="64" spans="1:23" ht="15.75" customHeight="1" x14ac:dyDescent="0.2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</row>
    <row r="65" spans="1:23" ht="15.75" customHeight="1" x14ac:dyDescent="0.2">
      <c r="A65" s="104"/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</row>
    <row r="66" spans="1:23" ht="15.75" customHeight="1" x14ac:dyDescent="0.2">
      <c r="A66" s="104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</row>
    <row r="67" spans="1:23" ht="15.75" customHeight="1" x14ac:dyDescent="0.2">
      <c r="A67" s="104"/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</row>
    <row r="68" spans="1:23" ht="15.75" customHeight="1" x14ac:dyDescent="0.2">
      <c r="A68" s="104"/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</row>
    <row r="69" spans="1:23" ht="15.75" customHeight="1" x14ac:dyDescent="0.2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</row>
    <row r="70" spans="1:23" ht="15.75" customHeight="1" x14ac:dyDescent="0.2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</row>
    <row r="71" spans="1:23" ht="15.75" customHeight="1" x14ac:dyDescent="0.2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</row>
    <row r="72" spans="1:23" ht="15.75" customHeight="1" x14ac:dyDescent="0.2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</row>
    <row r="73" spans="1:23" ht="15.75" customHeight="1" x14ac:dyDescent="0.2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</row>
    <row r="74" spans="1:23" ht="15.75" customHeight="1" x14ac:dyDescent="0.2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</row>
    <row r="75" spans="1:23" ht="15.75" customHeight="1" x14ac:dyDescent="0.2">
      <c r="A75" s="104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</row>
    <row r="76" spans="1:23" ht="15.75" customHeight="1" x14ac:dyDescent="0.2">
      <c r="A76" s="104"/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</row>
    <row r="77" spans="1:23" ht="15.75" customHeight="1" x14ac:dyDescent="0.2">
      <c r="A77" s="104"/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</row>
    <row r="78" spans="1:23" ht="15.75" customHeight="1" x14ac:dyDescent="0.2">
      <c r="A78" s="104"/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</row>
    <row r="79" spans="1:23" ht="15.75" customHeight="1" x14ac:dyDescent="0.2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</row>
    <row r="80" spans="1:23" ht="15.75" customHeight="1" x14ac:dyDescent="0.2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</row>
    <row r="81" spans="1:23" ht="15.75" customHeight="1" x14ac:dyDescent="0.2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</row>
    <row r="82" spans="1:23" ht="15.75" customHeight="1" x14ac:dyDescent="0.2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</row>
    <row r="83" spans="1:23" ht="15.75" customHeight="1" x14ac:dyDescent="0.2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</row>
    <row r="84" spans="1:23" ht="15.75" customHeight="1" x14ac:dyDescent="0.2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</row>
    <row r="85" spans="1:23" ht="15.75" customHeight="1" x14ac:dyDescent="0.2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</row>
    <row r="86" spans="1:23" ht="15.75" customHeight="1" x14ac:dyDescent="0.2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</row>
    <row r="87" spans="1:23" ht="15.75" customHeight="1" x14ac:dyDescent="0.2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</row>
    <row r="88" spans="1:23" ht="15.75" customHeight="1" x14ac:dyDescent="0.2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</row>
    <row r="89" spans="1:23" ht="15.75" customHeight="1" x14ac:dyDescent="0.2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</row>
    <row r="90" spans="1:23" ht="15.75" customHeight="1" x14ac:dyDescent="0.2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</row>
    <row r="91" spans="1:23" ht="15.75" customHeight="1" x14ac:dyDescent="0.2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</row>
    <row r="92" spans="1:23" ht="15.75" customHeight="1" x14ac:dyDescent="0.2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</row>
    <row r="93" spans="1:23" ht="15.75" customHeight="1" x14ac:dyDescent="0.2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</row>
    <row r="94" spans="1:23" ht="15.75" customHeight="1" x14ac:dyDescent="0.2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</row>
    <row r="95" spans="1:23" ht="15.75" customHeight="1" x14ac:dyDescent="0.2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</row>
    <row r="96" spans="1:23" ht="15.75" customHeight="1" x14ac:dyDescent="0.2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</row>
    <row r="97" spans="1:23" ht="15.75" customHeight="1" x14ac:dyDescent="0.2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</row>
    <row r="98" spans="1:23" ht="15.75" customHeight="1" x14ac:dyDescent="0.2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</row>
    <row r="99" spans="1:23" ht="15.75" customHeight="1" x14ac:dyDescent="0.2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</row>
    <row r="100" spans="1:23" ht="15.75" customHeight="1" x14ac:dyDescent="0.2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</row>
    <row r="101" spans="1:23" ht="15.75" customHeight="1" x14ac:dyDescent="0.2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</row>
    <row r="102" spans="1:23" ht="15.75" customHeight="1" x14ac:dyDescent="0.2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</row>
    <row r="103" spans="1:23" ht="15.75" customHeight="1" x14ac:dyDescent="0.2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</row>
    <row r="104" spans="1:23" ht="15.75" customHeight="1" x14ac:dyDescent="0.2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</row>
    <row r="105" spans="1:23" ht="15.75" customHeight="1" x14ac:dyDescent="0.2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</row>
    <row r="106" spans="1:23" ht="15.75" customHeight="1" x14ac:dyDescent="0.2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</row>
    <row r="107" spans="1:23" ht="15.75" customHeight="1" x14ac:dyDescent="0.2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</row>
    <row r="108" spans="1:23" ht="15.75" customHeight="1" x14ac:dyDescent="0.2">
      <c r="A108" s="104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</row>
    <row r="109" spans="1:23" ht="15.75" customHeight="1" x14ac:dyDescent="0.2">
      <c r="A109" s="104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</row>
    <row r="110" spans="1:23" ht="15.75" customHeight="1" x14ac:dyDescent="0.2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</row>
    <row r="111" spans="1:23" ht="15.75" customHeight="1" x14ac:dyDescent="0.2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</row>
    <row r="112" spans="1:23" ht="15.75" customHeight="1" x14ac:dyDescent="0.2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</row>
    <row r="113" spans="1:23" ht="15.75" customHeight="1" x14ac:dyDescent="0.2">
      <c r="A113" s="104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</row>
    <row r="114" spans="1:23" ht="15.75" customHeight="1" x14ac:dyDescent="0.2">
      <c r="A114" s="104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</row>
    <row r="115" spans="1:23" ht="15.75" customHeight="1" x14ac:dyDescent="0.2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</row>
    <row r="116" spans="1:23" ht="15.75" customHeight="1" x14ac:dyDescent="0.2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</row>
    <row r="117" spans="1:23" ht="15.75" customHeight="1" x14ac:dyDescent="0.2">
      <c r="A117" s="104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</row>
    <row r="118" spans="1:23" ht="15.75" customHeight="1" x14ac:dyDescent="0.2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</row>
    <row r="119" spans="1:23" ht="15.75" customHeight="1" x14ac:dyDescent="0.2">
      <c r="A119" s="104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</row>
    <row r="120" spans="1:23" ht="15.75" customHeight="1" x14ac:dyDescent="0.2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</row>
    <row r="121" spans="1:23" ht="15.75" customHeight="1" x14ac:dyDescent="0.2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</row>
    <row r="122" spans="1:23" ht="15.75" customHeight="1" x14ac:dyDescent="0.2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</row>
    <row r="123" spans="1:23" ht="15.75" customHeight="1" x14ac:dyDescent="0.2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</row>
    <row r="124" spans="1:23" ht="15.75" customHeight="1" x14ac:dyDescent="0.2">
      <c r="A124" s="104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</row>
    <row r="125" spans="1:23" ht="15.75" customHeight="1" x14ac:dyDescent="0.2">
      <c r="A125" s="104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</row>
    <row r="126" spans="1:23" ht="15.75" customHeight="1" x14ac:dyDescent="0.2">
      <c r="A126" s="104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</row>
    <row r="127" spans="1:23" ht="15.75" customHeight="1" x14ac:dyDescent="0.2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</row>
    <row r="128" spans="1:23" ht="15.75" customHeight="1" x14ac:dyDescent="0.2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</row>
    <row r="129" spans="1:23" ht="15.75" customHeight="1" x14ac:dyDescent="0.2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</row>
    <row r="130" spans="1:23" ht="15.75" customHeight="1" x14ac:dyDescent="0.2">
      <c r="A130" s="104"/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</row>
    <row r="131" spans="1:23" ht="15.75" customHeight="1" x14ac:dyDescent="0.2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</row>
    <row r="132" spans="1:23" ht="15.75" customHeight="1" x14ac:dyDescent="0.2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</row>
    <row r="133" spans="1:23" ht="15.75" customHeight="1" x14ac:dyDescent="0.2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</row>
    <row r="134" spans="1:23" ht="15.75" customHeight="1" x14ac:dyDescent="0.2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</row>
    <row r="135" spans="1:23" ht="15.75" customHeight="1" x14ac:dyDescent="0.2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</row>
    <row r="136" spans="1:23" ht="15.75" customHeight="1" x14ac:dyDescent="0.2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</row>
    <row r="137" spans="1:23" ht="15.75" customHeight="1" x14ac:dyDescent="0.2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</row>
    <row r="138" spans="1:23" ht="15.75" customHeight="1" x14ac:dyDescent="0.2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</row>
    <row r="139" spans="1:23" ht="15.75" customHeight="1" x14ac:dyDescent="0.2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</row>
    <row r="140" spans="1:23" ht="15.75" customHeight="1" x14ac:dyDescent="0.2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</row>
    <row r="141" spans="1:23" ht="15.75" customHeight="1" x14ac:dyDescent="0.2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</row>
    <row r="142" spans="1:23" ht="15.75" customHeight="1" x14ac:dyDescent="0.2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</row>
    <row r="143" spans="1:23" ht="15.75" customHeight="1" x14ac:dyDescent="0.2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</row>
    <row r="144" spans="1:23" ht="15.75" customHeight="1" x14ac:dyDescent="0.2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</row>
    <row r="145" spans="1:23" ht="15.75" customHeight="1" x14ac:dyDescent="0.2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</row>
    <row r="146" spans="1:23" ht="15.75" customHeight="1" x14ac:dyDescent="0.2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</row>
    <row r="147" spans="1:23" ht="15.75" customHeight="1" x14ac:dyDescent="0.2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</row>
    <row r="148" spans="1:23" ht="15.75" customHeight="1" x14ac:dyDescent="0.2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</row>
    <row r="149" spans="1:23" ht="15.75" customHeight="1" x14ac:dyDescent="0.2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</row>
    <row r="150" spans="1:23" ht="15.75" customHeight="1" x14ac:dyDescent="0.2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</row>
    <row r="151" spans="1:23" ht="15.75" customHeight="1" x14ac:dyDescent="0.2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</row>
    <row r="152" spans="1:23" ht="15.75" customHeight="1" x14ac:dyDescent="0.2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</row>
    <row r="153" spans="1:23" ht="15.75" customHeight="1" x14ac:dyDescent="0.2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</row>
    <row r="154" spans="1:23" ht="15.75" customHeight="1" x14ac:dyDescent="0.2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</row>
    <row r="155" spans="1:23" ht="15.75" customHeight="1" x14ac:dyDescent="0.2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</row>
    <row r="156" spans="1:23" ht="15.75" customHeight="1" x14ac:dyDescent="0.2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</row>
    <row r="157" spans="1:23" ht="15.75" customHeight="1" x14ac:dyDescent="0.2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</row>
    <row r="158" spans="1:23" ht="15.75" customHeight="1" x14ac:dyDescent="0.2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</row>
    <row r="159" spans="1:23" ht="15.75" customHeight="1" x14ac:dyDescent="0.2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</row>
    <row r="160" spans="1:23" ht="15.75" customHeight="1" x14ac:dyDescent="0.2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</row>
    <row r="161" spans="1:23" ht="15.75" customHeight="1" x14ac:dyDescent="0.2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</row>
    <row r="162" spans="1:23" ht="15.75" customHeight="1" x14ac:dyDescent="0.2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</row>
    <row r="163" spans="1:23" ht="15.75" customHeight="1" x14ac:dyDescent="0.2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</row>
    <row r="164" spans="1:23" ht="15.75" customHeight="1" x14ac:dyDescent="0.2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</row>
    <row r="165" spans="1:23" ht="15.75" customHeight="1" x14ac:dyDescent="0.2">
      <c r="A165" s="10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</row>
    <row r="166" spans="1:23" ht="15.75" customHeight="1" x14ac:dyDescent="0.2">
      <c r="A166" s="10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</row>
    <row r="167" spans="1:23" ht="15.75" customHeight="1" x14ac:dyDescent="0.2">
      <c r="A167" s="104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</row>
    <row r="168" spans="1:23" ht="15.75" customHeight="1" x14ac:dyDescent="0.2">
      <c r="A168" s="104"/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</row>
    <row r="169" spans="1:23" ht="15.75" customHeight="1" x14ac:dyDescent="0.2">
      <c r="A169" s="104"/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</row>
    <row r="170" spans="1:23" ht="15.75" customHeight="1" x14ac:dyDescent="0.2">
      <c r="A170" s="104"/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</row>
    <row r="171" spans="1:23" ht="15.75" customHeight="1" x14ac:dyDescent="0.2">
      <c r="A171" s="104"/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</row>
    <row r="172" spans="1:23" ht="15.75" customHeight="1" x14ac:dyDescent="0.2">
      <c r="A172" s="104"/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</row>
    <row r="173" spans="1:23" ht="15.75" customHeight="1" x14ac:dyDescent="0.2">
      <c r="A173" s="104"/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</row>
    <row r="174" spans="1:23" ht="15.75" customHeight="1" x14ac:dyDescent="0.2">
      <c r="A174" s="104"/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</row>
    <row r="175" spans="1:23" ht="15.75" customHeight="1" x14ac:dyDescent="0.2">
      <c r="A175" s="104"/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</row>
    <row r="176" spans="1:23" ht="15.75" customHeight="1" x14ac:dyDescent="0.2">
      <c r="A176" s="104"/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</row>
    <row r="177" spans="1:23" ht="15.75" customHeight="1" x14ac:dyDescent="0.2">
      <c r="A177" s="104"/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</row>
    <row r="178" spans="1:23" ht="15.75" customHeight="1" x14ac:dyDescent="0.2">
      <c r="A178" s="104"/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</row>
    <row r="179" spans="1:23" ht="15.75" customHeight="1" x14ac:dyDescent="0.2">
      <c r="A179" s="104"/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</row>
    <row r="180" spans="1:23" ht="15.75" customHeight="1" x14ac:dyDescent="0.2">
      <c r="A180" s="104"/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</row>
    <row r="181" spans="1:23" ht="15.75" customHeight="1" x14ac:dyDescent="0.2">
      <c r="A181" s="104"/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</row>
    <row r="182" spans="1:23" ht="15.75" customHeight="1" x14ac:dyDescent="0.2">
      <c r="A182" s="104"/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</row>
    <row r="183" spans="1:23" ht="15.75" customHeight="1" x14ac:dyDescent="0.2">
      <c r="A183" s="104"/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</row>
    <row r="184" spans="1:23" ht="15.75" customHeight="1" x14ac:dyDescent="0.2">
      <c r="A184" s="104"/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</row>
    <row r="185" spans="1:23" ht="15.75" customHeight="1" x14ac:dyDescent="0.2">
      <c r="A185" s="104"/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</row>
    <row r="186" spans="1:23" ht="15.75" customHeight="1" x14ac:dyDescent="0.2">
      <c r="A186" s="104"/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</row>
    <row r="187" spans="1:23" ht="15.75" customHeight="1" x14ac:dyDescent="0.2">
      <c r="A187" s="104"/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</row>
    <row r="188" spans="1:23" ht="15.75" customHeight="1" x14ac:dyDescent="0.2">
      <c r="A188" s="104"/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</row>
    <row r="189" spans="1:23" ht="15.75" customHeight="1" x14ac:dyDescent="0.2">
      <c r="A189" s="104"/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</row>
    <row r="190" spans="1:23" ht="15.75" customHeight="1" x14ac:dyDescent="0.2">
      <c r="A190" s="104"/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</row>
    <row r="191" spans="1:23" ht="15.75" customHeight="1" x14ac:dyDescent="0.2">
      <c r="A191" s="104"/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</row>
    <row r="192" spans="1:23" ht="15.75" customHeight="1" x14ac:dyDescent="0.2">
      <c r="A192" s="104"/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</row>
    <row r="193" spans="1:23" ht="15.75" customHeight="1" x14ac:dyDescent="0.2">
      <c r="A193" s="104"/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</row>
    <row r="194" spans="1:23" ht="15.75" customHeight="1" x14ac:dyDescent="0.2">
      <c r="A194" s="104"/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</row>
    <row r="195" spans="1:23" ht="15.75" customHeight="1" x14ac:dyDescent="0.2">
      <c r="A195" s="104"/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</row>
    <row r="196" spans="1:23" ht="15.75" customHeight="1" x14ac:dyDescent="0.2">
      <c r="A196" s="104"/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</row>
    <row r="197" spans="1:23" ht="15.75" customHeight="1" x14ac:dyDescent="0.2">
      <c r="A197" s="104"/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</row>
    <row r="198" spans="1:23" ht="15.75" customHeight="1" x14ac:dyDescent="0.2">
      <c r="A198" s="104"/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</row>
    <row r="199" spans="1:23" ht="15.75" customHeight="1" x14ac:dyDescent="0.2">
      <c r="A199" s="104"/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</row>
    <row r="200" spans="1:23" ht="15.75" customHeight="1" x14ac:dyDescent="0.2">
      <c r="A200" s="104"/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</row>
    <row r="201" spans="1:23" ht="15.75" customHeight="1" x14ac:dyDescent="0.2">
      <c r="A201" s="104"/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</row>
    <row r="202" spans="1:23" ht="15.75" customHeight="1" x14ac:dyDescent="0.2">
      <c r="A202" s="104"/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</row>
    <row r="203" spans="1:23" ht="15.75" customHeight="1" x14ac:dyDescent="0.2">
      <c r="A203" s="104"/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</row>
    <row r="204" spans="1:23" ht="15.75" customHeight="1" x14ac:dyDescent="0.2">
      <c r="A204" s="104"/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</row>
    <row r="205" spans="1:23" ht="15.75" customHeight="1" x14ac:dyDescent="0.2">
      <c r="A205" s="104"/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</row>
    <row r="206" spans="1:23" ht="15.75" customHeight="1" x14ac:dyDescent="0.2">
      <c r="A206" s="104"/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</row>
    <row r="207" spans="1:23" ht="15.75" customHeight="1" x14ac:dyDescent="0.2">
      <c r="A207" s="104"/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</row>
    <row r="208" spans="1:23" ht="15.75" customHeight="1" x14ac:dyDescent="0.2">
      <c r="A208" s="104"/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</row>
    <row r="209" spans="1:23" ht="15.75" customHeight="1" x14ac:dyDescent="0.2">
      <c r="A209" s="104"/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</row>
    <row r="210" spans="1:23" ht="15.75" customHeight="1" x14ac:dyDescent="0.2">
      <c r="A210" s="104"/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</row>
    <row r="211" spans="1:23" ht="15.75" customHeight="1" x14ac:dyDescent="0.2">
      <c r="A211" s="104"/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</row>
    <row r="212" spans="1:23" ht="15.75" customHeight="1" x14ac:dyDescent="0.2">
      <c r="A212" s="104"/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</row>
    <row r="213" spans="1:23" ht="15.75" customHeight="1" x14ac:dyDescent="0.2">
      <c r="A213" s="104"/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</row>
    <row r="214" spans="1:23" ht="15.75" customHeight="1" x14ac:dyDescent="0.2">
      <c r="A214" s="104"/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</row>
    <row r="215" spans="1:23" ht="15.75" customHeight="1" x14ac:dyDescent="0.2">
      <c r="A215" s="104"/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</row>
    <row r="216" spans="1:23" ht="15.75" customHeight="1" x14ac:dyDescent="0.2">
      <c r="A216" s="104"/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</row>
    <row r="217" spans="1:23" ht="15.75" customHeight="1" x14ac:dyDescent="0.2">
      <c r="A217" s="104"/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</row>
    <row r="218" spans="1:23" ht="15.75" customHeight="1" x14ac:dyDescent="0.2">
      <c r="A218" s="104"/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</row>
    <row r="219" spans="1:23" ht="15.75" customHeight="1" x14ac:dyDescent="0.2">
      <c r="A219" s="104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</row>
    <row r="220" spans="1:23" ht="15.75" customHeight="1" x14ac:dyDescent="0.2">
      <c r="A220" s="104"/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</row>
    <row r="221" spans="1:23" ht="15.75" customHeight="1" x14ac:dyDescent="0.2">
      <c r="A221" s="104"/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</row>
    <row r="222" spans="1:23" ht="15.75" customHeight="1" x14ac:dyDescent="0.2">
      <c r="A222" s="104"/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</row>
    <row r="223" spans="1:23" ht="15.75" customHeight="1" x14ac:dyDescent="0.2">
      <c r="A223" s="104"/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</row>
    <row r="224" spans="1:23" ht="15.75" customHeight="1" x14ac:dyDescent="0.2">
      <c r="A224" s="104"/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</row>
    <row r="225" spans="1:23" ht="15.75" customHeight="1" x14ac:dyDescent="0.2">
      <c r="A225" s="104"/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</row>
    <row r="226" spans="1:23" ht="15.75" customHeight="1" x14ac:dyDescent="0.2">
      <c r="A226" s="104"/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</row>
    <row r="227" spans="1:23" ht="15.75" customHeight="1" x14ac:dyDescent="0.2">
      <c r="A227" s="104"/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</row>
    <row r="228" spans="1:23" ht="15.75" customHeight="1" x14ac:dyDescent="0.2">
      <c r="A228" s="104"/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</row>
    <row r="229" spans="1:23" ht="15.75" customHeight="1" x14ac:dyDescent="0.2">
      <c r="A229" s="104"/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</row>
    <row r="230" spans="1:23" ht="15.75" customHeight="1" x14ac:dyDescent="0.2">
      <c r="A230" s="104"/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</row>
    <row r="231" spans="1:23" ht="15.75" customHeight="1" x14ac:dyDescent="0.2">
      <c r="A231" s="104"/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</row>
    <row r="232" spans="1:23" ht="15.75" customHeight="1" x14ac:dyDescent="0.2">
      <c r="A232" s="104"/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</row>
    <row r="233" spans="1:23" ht="15.75" customHeight="1" x14ac:dyDescent="0.2">
      <c r="A233" s="104"/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</row>
    <row r="234" spans="1:23" ht="15.75" customHeight="1" x14ac:dyDescent="0.2">
      <c r="A234" s="104"/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</row>
    <row r="235" spans="1:23" ht="15.75" customHeight="1" x14ac:dyDescent="0.2">
      <c r="A235" s="104"/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</row>
    <row r="236" spans="1:23" ht="15.75" customHeight="1" x14ac:dyDescent="0.2">
      <c r="A236" s="104"/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</row>
    <row r="237" spans="1:23" ht="15.75" customHeight="1" x14ac:dyDescent="0.2">
      <c r="A237" s="104"/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</row>
    <row r="238" spans="1:23" ht="15.75" customHeight="1" x14ac:dyDescent="0.2">
      <c r="A238" s="104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</row>
    <row r="239" spans="1:23" ht="15.75" customHeight="1" x14ac:dyDescent="0.2">
      <c r="A239" s="104"/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</row>
    <row r="240" spans="1:23" ht="15.75" customHeight="1" x14ac:dyDescent="0.2">
      <c r="A240" s="104"/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</row>
    <row r="241" spans="1:23" ht="15.75" customHeight="1" x14ac:dyDescent="0.2">
      <c r="A241" s="104"/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</row>
    <row r="242" spans="1:23" ht="15.75" customHeight="1" x14ac:dyDescent="0.2">
      <c r="A242" s="104"/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</row>
    <row r="243" spans="1:23" ht="15.75" customHeight="1" x14ac:dyDescent="0.2">
      <c r="A243" s="104"/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</row>
    <row r="244" spans="1:23" ht="15.75" customHeight="1" x14ac:dyDescent="0.2">
      <c r="A244" s="104"/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</row>
    <row r="245" spans="1:23" ht="15.75" customHeight="1" x14ac:dyDescent="0.2">
      <c r="A245" s="104"/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</row>
    <row r="246" spans="1:23" ht="15.75" customHeight="1" x14ac:dyDescent="0.2">
      <c r="A246" s="104"/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</row>
    <row r="247" spans="1:23" ht="15.75" customHeight="1" x14ac:dyDescent="0.2">
      <c r="A247" s="104"/>
      <c r="B247" s="104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</row>
    <row r="248" spans="1:23" ht="15.75" customHeight="1" x14ac:dyDescent="0.2">
      <c r="A248" s="104"/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</row>
    <row r="249" spans="1:23" ht="15.75" customHeight="1" x14ac:dyDescent="0.2">
      <c r="A249" s="104"/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</row>
    <row r="250" spans="1:23" ht="15.75" customHeight="1" x14ac:dyDescent="0.2">
      <c r="A250" s="104"/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</row>
    <row r="251" spans="1:23" ht="15.75" customHeight="1" x14ac:dyDescent="0.2">
      <c r="A251" s="10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</row>
    <row r="252" spans="1:23" ht="15.75" customHeight="1" x14ac:dyDescent="0.2">
      <c r="A252" s="104"/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</row>
    <row r="253" spans="1:23" ht="15.75" customHeight="1" x14ac:dyDescent="0.2">
      <c r="A253" s="104"/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</row>
    <row r="254" spans="1:23" ht="15.75" customHeight="1" x14ac:dyDescent="0.2">
      <c r="A254" s="104"/>
      <c r="B254" s="104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</row>
    <row r="255" spans="1:23" ht="15.75" customHeight="1" x14ac:dyDescent="0.2">
      <c r="A255" s="104"/>
      <c r="B255" s="104"/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</row>
    <row r="256" spans="1:23" ht="15.75" customHeight="1" x14ac:dyDescent="0.2">
      <c r="A256" s="104"/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</row>
    <row r="257" spans="1:23" ht="15.75" customHeight="1" x14ac:dyDescent="0.2">
      <c r="A257" s="104"/>
      <c r="B257" s="104"/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</row>
    <row r="258" spans="1:23" ht="15.75" customHeight="1" x14ac:dyDescent="0.2">
      <c r="A258" s="104"/>
      <c r="B258" s="104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</row>
    <row r="259" spans="1:23" ht="15.75" customHeight="1" x14ac:dyDescent="0.2">
      <c r="A259" s="104"/>
      <c r="B259" s="104"/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</row>
    <row r="260" spans="1:23" ht="15.75" customHeight="1" x14ac:dyDescent="0.2">
      <c r="A260" s="104"/>
      <c r="B260" s="104"/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</row>
    <row r="261" spans="1:23" ht="15.75" customHeight="1" x14ac:dyDescent="0.2">
      <c r="A261" s="104"/>
      <c r="B261" s="104"/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</row>
    <row r="262" spans="1:23" ht="15.75" customHeight="1" x14ac:dyDescent="0.2">
      <c r="A262" s="104"/>
      <c r="B262" s="104"/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</row>
    <row r="263" spans="1:23" ht="15.75" customHeight="1" x14ac:dyDescent="0.2">
      <c r="A263" s="104"/>
      <c r="B263" s="104"/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</row>
    <row r="264" spans="1:23" ht="15.75" customHeight="1" x14ac:dyDescent="0.2">
      <c r="A264" s="104"/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</row>
    <row r="265" spans="1:23" ht="15.75" customHeight="1" x14ac:dyDescent="0.2">
      <c r="A265" s="104"/>
      <c r="B265" s="104"/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</row>
    <row r="266" spans="1:23" ht="15.75" customHeight="1" x14ac:dyDescent="0.2">
      <c r="A266" s="104"/>
      <c r="B266" s="104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</row>
    <row r="267" spans="1:23" ht="15.75" customHeight="1" x14ac:dyDescent="0.2">
      <c r="A267" s="104"/>
      <c r="B267" s="104"/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</row>
    <row r="268" spans="1:23" ht="15.75" customHeight="1" x14ac:dyDescent="0.2">
      <c r="A268" s="104"/>
      <c r="B268" s="104"/>
      <c r="C268" s="104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</row>
    <row r="269" spans="1:23" ht="15.75" customHeight="1" x14ac:dyDescent="0.2">
      <c r="A269" s="104"/>
      <c r="B269" s="104"/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</row>
    <row r="270" spans="1:23" ht="15.75" customHeight="1" x14ac:dyDescent="0.2">
      <c r="A270" s="104"/>
      <c r="B270" s="104"/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</row>
    <row r="271" spans="1:23" ht="15.75" customHeight="1" x14ac:dyDescent="0.2">
      <c r="A271" s="104"/>
      <c r="B271" s="104"/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</row>
    <row r="272" spans="1:23" ht="15.75" customHeight="1" x14ac:dyDescent="0.2">
      <c r="A272" s="104"/>
      <c r="B272" s="104"/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</row>
    <row r="273" spans="1:23" ht="15.75" customHeight="1" x14ac:dyDescent="0.2">
      <c r="A273" s="104"/>
      <c r="B273" s="104"/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</row>
    <row r="274" spans="1:23" ht="15.75" customHeight="1" x14ac:dyDescent="0.2">
      <c r="A274" s="104"/>
      <c r="B274" s="104"/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</row>
    <row r="275" spans="1:23" ht="15.75" customHeight="1" x14ac:dyDescent="0.2">
      <c r="A275" s="104"/>
      <c r="B275" s="104"/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</row>
    <row r="276" spans="1:23" ht="15.75" customHeight="1" x14ac:dyDescent="0.2">
      <c r="A276" s="104"/>
      <c r="B276" s="104"/>
      <c r="C276" s="104"/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</row>
    <row r="277" spans="1:23" ht="15.75" customHeight="1" x14ac:dyDescent="0.2">
      <c r="A277" s="104"/>
      <c r="B277" s="104"/>
      <c r="C277" s="104"/>
      <c r="D277" s="104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</row>
    <row r="278" spans="1:23" ht="15.75" customHeight="1" x14ac:dyDescent="0.2">
      <c r="A278" s="104"/>
      <c r="B278" s="104"/>
      <c r="C278" s="104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</row>
    <row r="279" spans="1:23" ht="15.75" customHeight="1" x14ac:dyDescent="0.2">
      <c r="A279" s="104"/>
      <c r="B279" s="104"/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</row>
    <row r="280" spans="1:23" ht="15.75" customHeight="1" x14ac:dyDescent="0.2">
      <c r="A280" s="104"/>
      <c r="B280" s="104"/>
      <c r="C280" s="104"/>
      <c r="D280" s="104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</row>
    <row r="281" spans="1:23" ht="15.75" customHeight="1" x14ac:dyDescent="0.2">
      <c r="A281" s="104"/>
      <c r="B281" s="104"/>
      <c r="C281" s="104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</row>
    <row r="282" spans="1:23" ht="15.75" customHeight="1" x14ac:dyDescent="0.2">
      <c r="A282" s="104"/>
      <c r="B282" s="104"/>
      <c r="C282" s="104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</row>
    <row r="283" spans="1:23" ht="15.75" customHeight="1" x14ac:dyDescent="0.2">
      <c r="A283" s="104"/>
      <c r="B283" s="104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</row>
    <row r="284" spans="1:23" ht="15.75" customHeight="1" x14ac:dyDescent="0.2">
      <c r="A284" s="104"/>
      <c r="B284" s="104"/>
      <c r="C284" s="104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</row>
    <row r="285" spans="1:23" ht="15.75" customHeight="1" x14ac:dyDescent="0.2">
      <c r="A285" s="104"/>
      <c r="B285" s="104"/>
      <c r="C285" s="104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</row>
    <row r="286" spans="1:23" ht="15.75" customHeight="1" x14ac:dyDescent="0.2">
      <c r="A286" s="104"/>
      <c r="B286" s="104"/>
      <c r="C286" s="104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</row>
    <row r="287" spans="1:23" ht="15.75" customHeight="1" x14ac:dyDescent="0.2">
      <c r="A287" s="104"/>
      <c r="B287" s="104"/>
      <c r="C287" s="104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</row>
    <row r="288" spans="1:23" ht="15.75" customHeight="1" x14ac:dyDescent="0.2">
      <c r="A288" s="104"/>
      <c r="B288" s="104"/>
      <c r="C288" s="104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</row>
    <row r="289" spans="1:23" ht="15.75" customHeight="1" x14ac:dyDescent="0.2">
      <c r="A289" s="104"/>
      <c r="B289" s="104"/>
      <c r="C289" s="104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</row>
    <row r="290" spans="1:23" ht="15.75" customHeight="1" x14ac:dyDescent="0.2">
      <c r="A290" s="104"/>
      <c r="B290" s="104"/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</row>
    <row r="291" spans="1:23" ht="15.75" customHeight="1" x14ac:dyDescent="0.2">
      <c r="A291" s="104"/>
      <c r="B291" s="104"/>
      <c r="C291" s="104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</row>
    <row r="292" spans="1:23" ht="15.75" customHeight="1" x14ac:dyDescent="0.2">
      <c r="A292" s="104"/>
      <c r="B292" s="104"/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</row>
    <row r="293" spans="1:23" ht="15.75" customHeight="1" x14ac:dyDescent="0.2">
      <c r="A293" s="104"/>
      <c r="B293" s="104"/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</row>
    <row r="294" spans="1:23" ht="15.75" customHeight="1" x14ac:dyDescent="0.2">
      <c r="A294" s="104"/>
      <c r="B294" s="104"/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</row>
    <row r="295" spans="1:23" ht="15.75" customHeight="1" x14ac:dyDescent="0.2">
      <c r="A295" s="104"/>
      <c r="B295" s="104"/>
      <c r="C295" s="104"/>
      <c r="D295" s="104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</row>
    <row r="296" spans="1:23" ht="15.75" customHeight="1" x14ac:dyDescent="0.2">
      <c r="A296" s="104"/>
      <c r="B296" s="104"/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</row>
    <row r="297" spans="1:23" ht="15.75" customHeight="1" x14ac:dyDescent="0.2">
      <c r="A297" s="104"/>
      <c r="B297" s="104"/>
      <c r="C297" s="104"/>
      <c r="D297" s="104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</row>
    <row r="298" spans="1:23" ht="15.75" customHeight="1" x14ac:dyDescent="0.2">
      <c r="A298" s="104"/>
      <c r="B298" s="104"/>
      <c r="C298" s="104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</row>
    <row r="299" spans="1:23" ht="15.75" customHeight="1" x14ac:dyDescent="0.2">
      <c r="A299" s="104"/>
      <c r="B299" s="104"/>
      <c r="C299" s="104"/>
      <c r="D299" s="104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</row>
    <row r="300" spans="1:23" ht="15.75" customHeight="1" x14ac:dyDescent="0.2">
      <c r="A300" s="104"/>
      <c r="B300" s="104"/>
      <c r="C300" s="104"/>
      <c r="D300" s="104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</row>
    <row r="301" spans="1:23" ht="15.75" customHeight="1" x14ac:dyDescent="0.2">
      <c r="A301" s="104"/>
      <c r="B301" s="104"/>
      <c r="C301" s="104"/>
      <c r="D301" s="104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</row>
    <row r="302" spans="1:23" ht="15.75" customHeight="1" x14ac:dyDescent="0.2">
      <c r="A302" s="104"/>
      <c r="B302" s="104"/>
      <c r="C302" s="104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</row>
    <row r="303" spans="1:23" ht="15.75" customHeight="1" x14ac:dyDescent="0.2">
      <c r="A303" s="104"/>
      <c r="B303" s="104"/>
      <c r="C303" s="104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</row>
    <row r="304" spans="1:23" ht="15.75" customHeight="1" x14ac:dyDescent="0.2">
      <c r="A304" s="104"/>
      <c r="B304" s="104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</row>
    <row r="305" spans="1:23" ht="15.75" customHeight="1" x14ac:dyDescent="0.2">
      <c r="A305" s="104"/>
      <c r="B305" s="104"/>
      <c r="C305" s="104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</row>
    <row r="306" spans="1:23" ht="15.75" customHeight="1" x14ac:dyDescent="0.2">
      <c r="A306" s="104"/>
      <c r="B306" s="104"/>
      <c r="C306" s="104"/>
      <c r="D306" s="104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</row>
    <row r="307" spans="1:23" ht="15.75" customHeight="1" x14ac:dyDescent="0.2">
      <c r="A307" s="104"/>
      <c r="B307" s="104"/>
      <c r="C307" s="104"/>
      <c r="D307" s="104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</row>
    <row r="308" spans="1:23" ht="15.75" customHeight="1" x14ac:dyDescent="0.2">
      <c r="A308" s="104"/>
      <c r="B308" s="104"/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</row>
    <row r="309" spans="1:23" ht="15.75" customHeight="1" x14ac:dyDescent="0.2">
      <c r="A309" s="104"/>
      <c r="B309" s="104"/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</row>
    <row r="310" spans="1:23" ht="15.75" customHeight="1" x14ac:dyDescent="0.2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</row>
    <row r="311" spans="1:23" ht="15.75" customHeight="1" x14ac:dyDescent="0.2">
      <c r="A311" s="104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</row>
    <row r="312" spans="1:23" ht="15.75" customHeight="1" x14ac:dyDescent="0.2">
      <c r="A312" s="104"/>
      <c r="B312" s="104"/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</row>
    <row r="313" spans="1:23" ht="15.75" customHeight="1" x14ac:dyDescent="0.2">
      <c r="A313" s="104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</row>
    <row r="314" spans="1:23" ht="15.75" customHeight="1" x14ac:dyDescent="0.2">
      <c r="A314" s="104"/>
      <c r="B314" s="104"/>
      <c r="C314" s="104"/>
      <c r="D314" s="104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</row>
    <row r="315" spans="1:23" ht="15.75" customHeight="1" x14ac:dyDescent="0.2">
      <c r="A315" s="104"/>
      <c r="B315" s="104"/>
      <c r="C315" s="104"/>
      <c r="D315" s="104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</row>
    <row r="316" spans="1:23" ht="15.75" customHeight="1" x14ac:dyDescent="0.2">
      <c r="A316" s="104"/>
      <c r="B316" s="104"/>
      <c r="C316" s="104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</row>
    <row r="317" spans="1:23" ht="15.75" customHeight="1" x14ac:dyDescent="0.2">
      <c r="A317" s="104"/>
      <c r="B317" s="104"/>
      <c r="C317" s="104"/>
      <c r="D317" s="104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</row>
    <row r="318" spans="1:23" ht="15.75" customHeight="1" x14ac:dyDescent="0.2">
      <c r="A318" s="104"/>
      <c r="B318" s="104"/>
      <c r="C318" s="104"/>
      <c r="D318" s="104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</row>
    <row r="319" spans="1:23" ht="15.75" customHeight="1" x14ac:dyDescent="0.2">
      <c r="A319" s="104"/>
      <c r="B319" s="104"/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</row>
    <row r="320" spans="1:23" ht="15.75" customHeight="1" x14ac:dyDescent="0.2">
      <c r="A320" s="104"/>
      <c r="B320" s="104"/>
      <c r="C320" s="104"/>
      <c r="D320" s="104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</row>
    <row r="321" spans="1:23" ht="15.75" customHeight="1" x14ac:dyDescent="0.2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</row>
    <row r="322" spans="1:23" ht="15.75" customHeight="1" x14ac:dyDescent="0.2">
      <c r="A322" s="104"/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</row>
    <row r="323" spans="1:23" ht="15.75" customHeight="1" x14ac:dyDescent="0.2">
      <c r="A323" s="104"/>
      <c r="B323" s="104"/>
      <c r="C323" s="104"/>
      <c r="D323" s="104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</row>
    <row r="324" spans="1:23" ht="15.75" customHeight="1" x14ac:dyDescent="0.2">
      <c r="A324" s="104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</row>
    <row r="325" spans="1:23" ht="15.75" customHeight="1" x14ac:dyDescent="0.2">
      <c r="A325" s="104"/>
      <c r="B325" s="104"/>
      <c r="C325" s="104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</row>
    <row r="326" spans="1:23" ht="15.75" customHeight="1" x14ac:dyDescent="0.2">
      <c r="A326" s="104"/>
      <c r="B326" s="104"/>
      <c r="C326" s="104"/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</row>
    <row r="327" spans="1:23" ht="15.75" customHeight="1" x14ac:dyDescent="0.2">
      <c r="A327" s="104"/>
      <c r="B327" s="104"/>
      <c r="C327" s="104"/>
      <c r="D327" s="104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</row>
    <row r="328" spans="1:23" ht="15.75" customHeight="1" x14ac:dyDescent="0.2">
      <c r="A328" s="104"/>
      <c r="B328" s="104"/>
      <c r="C328" s="104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</row>
    <row r="329" spans="1:23" ht="15.75" customHeight="1" x14ac:dyDescent="0.2">
      <c r="A329" s="104"/>
      <c r="B329" s="104"/>
      <c r="C329" s="104"/>
      <c r="D329" s="104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</row>
    <row r="330" spans="1:23" ht="15.75" customHeight="1" x14ac:dyDescent="0.2">
      <c r="A330" s="104"/>
      <c r="B330" s="104"/>
      <c r="C330" s="104"/>
      <c r="D330" s="104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</row>
    <row r="331" spans="1:23" ht="15.75" customHeight="1" x14ac:dyDescent="0.2">
      <c r="A331" s="104"/>
      <c r="B331" s="104"/>
      <c r="C331" s="104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</row>
    <row r="332" spans="1:23" ht="15.75" customHeight="1" x14ac:dyDescent="0.2">
      <c r="A332" s="104"/>
      <c r="B332" s="104"/>
      <c r="C332" s="104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</row>
    <row r="333" spans="1:23" ht="15.75" customHeight="1" x14ac:dyDescent="0.2">
      <c r="A333" s="104"/>
      <c r="B333" s="104"/>
      <c r="C333" s="104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</row>
    <row r="334" spans="1:23" ht="15.75" customHeight="1" x14ac:dyDescent="0.2">
      <c r="A334" s="104"/>
      <c r="B334" s="104"/>
      <c r="C334" s="104"/>
      <c r="D334" s="104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</row>
    <row r="335" spans="1:23" ht="15.75" customHeight="1" x14ac:dyDescent="0.2">
      <c r="A335" s="104"/>
      <c r="B335" s="104"/>
      <c r="C335" s="104"/>
      <c r="D335" s="104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</row>
    <row r="336" spans="1:23" ht="15.75" customHeight="1" x14ac:dyDescent="0.2">
      <c r="A336" s="104"/>
      <c r="B336" s="104"/>
      <c r="C336" s="104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</row>
    <row r="337" spans="1:23" ht="15.75" customHeight="1" x14ac:dyDescent="0.2">
      <c r="A337" s="104"/>
      <c r="B337" s="104"/>
      <c r="C337" s="104"/>
      <c r="D337" s="104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</row>
    <row r="338" spans="1:23" ht="15.75" customHeight="1" x14ac:dyDescent="0.2">
      <c r="A338" s="104"/>
      <c r="B338" s="104"/>
      <c r="C338" s="104"/>
      <c r="D338" s="104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</row>
    <row r="339" spans="1:23" ht="15.75" customHeight="1" x14ac:dyDescent="0.2">
      <c r="A339" s="104"/>
      <c r="B339" s="104"/>
      <c r="C339" s="104"/>
      <c r="D339" s="104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</row>
    <row r="340" spans="1:23" ht="15.75" customHeight="1" x14ac:dyDescent="0.2">
      <c r="A340" s="104"/>
      <c r="B340" s="104"/>
      <c r="C340" s="104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</row>
    <row r="341" spans="1:23" ht="15.75" customHeight="1" x14ac:dyDescent="0.2">
      <c r="A341" s="104"/>
      <c r="B341" s="104"/>
      <c r="C341" s="104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</row>
    <row r="342" spans="1:23" ht="15.75" customHeight="1" x14ac:dyDescent="0.2">
      <c r="A342" s="104"/>
      <c r="B342" s="104"/>
      <c r="C342" s="104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</row>
    <row r="343" spans="1:23" ht="15.75" customHeight="1" x14ac:dyDescent="0.2">
      <c r="A343" s="104"/>
      <c r="B343" s="104"/>
      <c r="C343" s="104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</row>
    <row r="344" spans="1:23" ht="15.75" customHeight="1" x14ac:dyDescent="0.2">
      <c r="A344" s="104"/>
      <c r="B344" s="104"/>
      <c r="C344" s="104"/>
      <c r="D344" s="104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</row>
    <row r="345" spans="1:23" ht="15.75" customHeight="1" x14ac:dyDescent="0.2">
      <c r="A345" s="104"/>
      <c r="B345" s="104"/>
      <c r="C345" s="104"/>
      <c r="D345" s="104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</row>
    <row r="346" spans="1:23" ht="15.75" customHeight="1" x14ac:dyDescent="0.2">
      <c r="A346" s="104"/>
      <c r="B346" s="104"/>
      <c r="C346" s="104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</row>
    <row r="347" spans="1:23" ht="15.75" customHeight="1" x14ac:dyDescent="0.2">
      <c r="A347" s="104"/>
      <c r="B347" s="104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</row>
    <row r="348" spans="1:23" ht="15.75" customHeight="1" x14ac:dyDescent="0.2">
      <c r="A348" s="104"/>
      <c r="B348" s="104"/>
      <c r="C348" s="104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</row>
    <row r="349" spans="1:23" ht="15.75" customHeight="1" x14ac:dyDescent="0.2">
      <c r="A349" s="104"/>
      <c r="B349" s="104"/>
      <c r="C349" s="104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</row>
    <row r="350" spans="1:23" ht="15.75" customHeight="1" x14ac:dyDescent="0.2">
      <c r="A350" s="104"/>
      <c r="B350" s="104"/>
      <c r="C350" s="104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</row>
    <row r="351" spans="1:23" ht="15.75" customHeight="1" x14ac:dyDescent="0.2">
      <c r="A351" s="104"/>
      <c r="B351" s="104"/>
      <c r="C351" s="104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</row>
    <row r="352" spans="1:23" ht="15.75" customHeight="1" x14ac:dyDescent="0.2">
      <c r="A352" s="104"/>
      <c r="B352" s="104"/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</row>
    <row r="353" spans="1:23" ht="15.75" customHeight="1" x14ac:dyDescent="0.2">
      <c r="A353" s="104"/>
      <c r="B353" s="104"/>
      <c r="C353" s="104"/>
      <c r="D353" s="104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</row>
    <row r="354" spans="1:23" ht="15.75" customHeight="1" x14ac:dyDescent="0.2">
      <c r="A354" s="104"/>
      <c r="B354" s="104"/>
      <c r="C354" s="104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</row>
    <row r="355" spans="1:23" ht="15.75" customHeight="1" x14ac:dyDescent="0.2">
      <c r="A355" s="104"/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</row>
    <row r="356" spans="1:23" ht="15.75" customHeight="1" x14ac:dyDescent="0.2">
      <c r="A356" s="104"/>
      <c r="B356" s="104"/>
      <c r="C356" s="104"/>
      <c r="D356" s="104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</row>
    <row r="357" spans="1:23" ht="15.75" customHeight="1" x14ac:dyDescent="0.2">
      <c r="A357" s="104"/>
      <c r="B357" s="104"/>
      <c r="C357" s="104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</row>
    <row r="358" spans="1:23" ht="15.75" customHeight="1" x14ac:dyDescent="0.2">
      <c r="A358" s="104"/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</row>
    <row r="359" spans="1:23" ht="15.75" customHeight="1" x14ac:dyDescent="0.2">
      <c r="A359" s="104"/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</row>
    <row r="360" spans="1:23" ht="15.75" customHeight="1" x14ac:dyDescent="0.2">
      <c r="A360" s="104"/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</row>
    <row r="361" spans="1:23" ht="15.75" customHeight="1" x14ac:dyDescent="0.2">
      <c r="A361" s="104"/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</row>
    <row r="362" spans="1:23" ht="15.75" customHeight="1" x14ac:dyDescent="0.2">
      <c r="A362" s="104"/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</row>
    <row r="363" spans="1:23" ht="15.75" customHeight="1" x14ac:dyDescent="0.2">
      <c r="A363" s="104"/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</row>
    <row r="364" spans="1:23" ht="15.75" customHeight="1" x14ac:dyDescent="0.2">
      <c r="A364" s="104"/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</row>
    <row r="365" spans="1:23" ht="15.75" customHeight="1" x14ac:dyDescent="0.2">
      <c r="A365" s="104"/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</row>
    <row r="366" spans="1:23" ht="15.75" customHeight="1" x14ac:dyDescent="0.2">
      <c r="A366" s="104"/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</row>
    <row r="367" spans="1:23" ht="15.75" customHeight="1" x14ac:dyDescent="0.2">
      <c r="A367" s="104"/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</row>
    <row r="368" spans="1:23" ht="15.75" customHeight="1" x14ac:dyDescent="0.2">
      <c r="A368" s="104"/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</row>
    <row r="369" spans="1:23" ht="15.75" customHeight="1" x14ac:dyDescent="0.2">
      <c r="A369" s="104"/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</row>
    <row r="370" spans="1:23" ht="15.75" customHeight="1" x14ac:dyDescent="0.2">
      <c r="A370" s="104"/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</row>
    <row r="371" spans="1:23" ht="15.75" customHeight="1" x14ac:dyDescent="0.2">
      <c r="A371" s="104"/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</row>
    <row r="372" spans="1:23" ht="15.75" customHeight="1" x14ac:dyDescent="0.2">
      <c r="A372" s="104"/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</row>
    <row r="373" spans="1:23" ht="15.75" customHeight="1" x14ac:dyDescent="0.2">
      <c r="A373" s="104"/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</row>
    <row r="374" spans="1:23" ht="15.75" customHeight="1" x14ac:dyDescent="0.2">
      <c r="A374" s="104"/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</row>
    <row r="375" spans="1:23" ht="15.75" customHeight="1" x14ac:dyDescent="0.2">
      <c r="A375" s="104"/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</row>
    <row r="376" spans="1:23" ht="15.75" customHeight="1" x14ac:dyDescent="0.2">
      <c r="A376" s="104"/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</row>
    <row r="377" spans="1:23" ht="15.75" customHeight="1" x14ac:dyDescent="0.2">
      <c r="A377" s="104"/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</row>
    <row r="378" spans="1:23" ht="15.75" customHeight="1" x14ac:dyDescent="0.2">
      <c r="A378" s="104"/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</row>
    <row r="379" spans="1:23" ht="15.75" customHeight="1" x14ac:dyDescent="0.2">
      <c r="A379" s="104"/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</row>
    <row r="380" spans="1:23" ht="15.75" customHeight="1" x14ac:dyDescent="0.2">
      <c r="A380" s="104"/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</row>
    <row r="381" spans="1:23" ht="15.75" customHeight="1" x14ac:dyDescent="0.2">
      <c r="A381" s="104"/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</row>
    <row r="382" spans="1:23" ht="15.75" customHeight="1" x14ac:dyDescent="0.2">
      <c r="A382" s="104"/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</row>
    <row r="383" spans="1:23" ht="15.75" customHeight="1" x14ac:dyDescent="0.2">
      <c r="A383" s="104"/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</row>
    <row r="384" spans="1:23" ht="15.75" customHeight="1" x14ac:dyDescent="0.2">
      <c r="A384" s="104"/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</row>
    <row r="385" spans="1:23" ht="15.75" customHeight="1" x14ac:dyDescent="0.2">
      <c r="A385" s="104"/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</row>
    <row r="386" spans="1:23" ht="15.75" customHeight="1" x14ac:dyDescent="0.2">
      <c r="A386" s="104"/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</row>
    <row r="387" spans="1:23" ht="15.75" customHeight="1" x14ac:dyDescent="0.2">
      <c r="A387" s="104"/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</row>
    <row r="388" spans="1:23" ht="15.75" customHeight="1" x14ac:dyDescent="0.2">
      <c r="A388" s="104"/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</row>
    <row r="389" spans="1:23" ht="15.75" customHeight="1" x14ac:dyDescent="0.2">
      <c r="A389" s="104"/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</row>
    <row r="390" spans="1:23" ht="15.75" customHeight="1" x14ac:dyDescent="0.2">
      <c r="A390" s="104"/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</row>
    <row r="391" spans="1:23" ht="15.75" customHeight="1" x14ac:dyDescent="0.2">
      <c r="A391" s="104"/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</row>
    <row r="392" spans="1:23" ht="15.75" customHeight="1" x14ac:dyDescent="0.2">
      <c r="A392" s="104"/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</row>
    <row r="393" spans="1:23" ht="15.75" customHeight="1" x14ac:dyDescent="0.2">
      <c r="A393" s="104"/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</row>
    <row r="394" spans="1:23" ht="15.75" customHeight="1" x14ac:dyDescent="0.2">
      <c r="A394" s="104"/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</row>
    <row r="395" spans="1:23" ht="15.75" customHeight="1" x14ac:dyDescent="0.2">
      <c r="A395" s="104"/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</row>
    <row r="396" spans="1:23" ht="15.75" customHeight="1" x14ac:dyDescent="0.2">
      <c r="A396" s="104"/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</row>
    <row r="397" spans="1:23" ht="15.75" customHeight="1" x14ac:dyDescent="0.2">
      <c r="A397" s="104"/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</row>
    <row r="398" spans="1:23" ht="15.75" customHeight="1" x14ac:dyDescent="0.2">
      <c r="A398" s="104"/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</row>
    <row r="399" spans="1:23" ht="15.75" customHeight="1" x14ac:dyDescent="0.2">
      <c r="A399" s="104"/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</row>
    <row r="400" spans="1:23" ht="15.75" customHeight="1" x14ac:dyDescent="0.2">
      <c r="A400" s="104"/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</row>
    <row r="401" spans="1:23" ht="15.75" customHeight="1" x14ac:dyDescent="0.2">
      <c r="A401" s="104"/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</row>
    <row r="402" spans="1:23" ht="15.75" customHeight="1" x14ac:dyDescent="0.2">
      <c r="A402" s="104"/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</row>
    <row r="403" spans="1:23" ht="15.75" customHeight="1" x14ac:dyDescent="0.2">
      <c r="A403" s="104"/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</row>
    <row r="404" spans="1:23" ht="15.75" customHeight="1" x14ac:dyDescent="0.2">
      <c r="A404" s="104"/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</row>
    <row r="405" spans="1:23" ht="15.75" customHeight="1" x14ac:dyDescent="0.2">
      <c r="A405" s="104"/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</row>
    <row r="406" spans="1:23" ht="15.75" customHeight="1" x14ac:dyDescent="0.2">
      <c r="A406" s="104"/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</row>
    <row r="407" spans="1:23" ht="15.75" customHeight="1" x14ac:dyDescent="0.2">
      <c r="A407" s="104"/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</row>
    <row r="408" spans="1:23" ht="15.75" customHeight="1" x14ac:dyDescent="0.2">
      <c r="A408" s="104"/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</row>
    <row r="409" spans="1:23" ht="15.75" customHeight="1" x14ac:dyDescent="0.2">
      <c r="A409" s="104"/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</row>
    <row r="410" spans="1:23" ht="15.75" customHeight="1" x14ac:dyDescent="0.2">
      <c r="A410" s="104"/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</row>
    <row r="411" spans="1:23" ht="15.75" customHeight="1" x14ac:dyDescent="0.2">
      <c r="A411" s="104"/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</row>
    <row r="412" spans="1:23" ht="15.75" customHeight="1" x14ac:dyDescent="0.2">
      <c r="A412" s="104"/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</row>
    <row r="413" spans="1:23" ht="15.75" customHeight="1" x14ac:dyDescent="0.2">
      <c r="A413" s="104"/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</row>
    <row r="414" spans="1:23" ht="15.75" customHeight="1" x14ac:dyDescent="0.2">
      <c r="A414" s="104"/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</row>
    <row r="415" spans="1:23" ht="15.75" customHeight="1" x14ac:dyDescent="0.2">
      <c r="A415" s="104"/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</row>
    <row r="416" spans="1:23" ht="15.75" customHeight="1" x14ac:dyDescent="0.2">
      <c r="A416" s="104"/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</row>
    <row r="417" spans="1:23" ht="15.75" customHeight="1" x14ac:dyDescent="0.2">
      <c r="A417" s="104"/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</row>
    <row r="418" spans="1:23" ht="15.75" customHeight="1" x14ac:dyDescent="0.2">
      <c r="A418" s="104"/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</row>
    <row r="419" spans="1:23" ht="15.75" customHeight="1" x14ac:dyDescent="0.2">
      <c r="A419" s="104"/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</row>
    <row r="420" spans="1:23" ht="15.75" customHeight="1" x14ac:dyDescent="0.2">
      <c r="A420" s="104"/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</row>
    <row r="421" spans="1:23" ht="15.75" customHeight="1" x14ac:dyDescent="0.2">
      <c r="A421" s="104"/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</row>
    <row r="422" spans="1:23" ht="15.75" customHeight="1" x14ac:dyDescent="0.2">
      <c r="A422" s="104"/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</row>
    <row r="423" spans="1:23" ht="15.75" customHeight="1" x14ac:dyDescent="0.2">
      <c r="A423" s="104"/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</row>
    <row r="424" spans="1:23" ht="15.75" customHeight="1" x14ac:dyDescent="0.2">
      <c r="A424" s="104"/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</row>
    <row r="425" spans="1:23" ht="15.75" customHeight="1" x14ac:dyDescent="0.2">
      <c r="A425" s="104"/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</row>
    <row r="426" spans="1:23" ht="15.75" customHeight="1" x14ac:dyDescent="0.2">
      <c r="A426" s="104"/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</row>
    <row r="427" spans="1:23" ht="15.75" customHeight="1" x14ac:dyDescent="0.2">
      <c r="A427" s="104"/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</row>
    <row r="428" spans="1:23" ht="15.75" customHeight="1" x14ac:dyDescent="0.2">
      <c r="A428" s="104"/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</row>
    <row r="429" spans="1:23" ht="15.75" customHeight="1" x14ac:dyDescent="0.2">
      <c r="A429" s="104"/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</row>
    <row r="430" spans="1:23" ht="15.75" customHeight="1" x14ac:dyDescent="0.2">
      <c r="A430" s="104"/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</row>
    <row r="431" spans="1:23" ht="15.75" customHeight="1" x14ac:dyDescent="0.2">
      <c r="A431" s="104"/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</row>
    <row r="432" spans="1:23" ht="15.75" customHeight="1" x14ac:dyDescent="0.2">
      <c r="A432" s="104"/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</row>
    <row r="433" spans="1:23" ht="15.75" customHeight="1" x14ac:dyDescent="0.2">
      <c r="A433" s="104"/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</row>
    <row r="434" spans="1:23" ht="15.75" customHeight="1" x14ac:dyDescent="0.2">
      <c r="A434" s="104"/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</row>
    <row r="435" spans="1:23" ht="15.75" customHeight="1" x14ac:dyDescent="0.2">
      <c r="A435" s="104"/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</row>
    <row r="436" spans="1:23" ht="15.75" customHeight="1" x14ac:dyDescent="0.2">
      <c r="A436" s="104"/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</row>
    <row r="437" spans="1:23" ht="15.75" customHeight="1" x14ac:dyDescent="0.2">
      <c r="A437" s="104"/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</row>
    <row r="438" spans="1:23" ht="15.75" customHeight="1" x14ac:dyDescent="0.2">
      <c r="A438" s="104"/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</row>
    <row r="439" spans="1:23" ht="15.75" customHeight="1" x14ac:dyDescent="0.2">
      <c r="A439" s="104"/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</row>
    <row r="440" spans="1:23" ht="15.75" customHeight="1" x14ac:dyDescent="0.2">
      <c r="A440" s="104"/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</row>
    <row r="441" spans="1:23" ht="15.75" customHeight="1" x14ac:dyDescent="0.2">
      <c r="A441" s="104"/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</row>
    <row r="442" spans="1:23" ht="15.75" customHeight="1" x14ac:dyDescent="0.2">
      <c r="A442" s="104"/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</row>
    <row r="443" spans="1:23" ht="15.75" customHeight="1" x14ac:dyDescent="0.2">
      <c r="A443" s="104"/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</row>
    <row r="444" spans="1:23" ht="15.75" customHeight="1" x14ac:dyDescent="0.2">
      <c r="A444" s="104"/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</row>
    <row r="445" spans="1:23" ht="15.75" customHeight="1" x14ac:dyDescent="0.2">
      <c r="A445" s="104"/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</row>
    <row r="446" spans="1:23" ht="15.75" customHeight="1" x14ac:dyDescent="0.2">
      <c r="A446" s="104"/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</row>
    <row r="447" spans="1:23" ht="15.75" customHeight="1" x14ac:dyDescent="0.2">
      <c r="A447" s="104"/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</row>
    <row r="448" spans="1:23" ht="15.75" customHeight="1" x14ac:dyDescent="0.2">
      <c r="A448" s="104"/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</row>
    <row r="449" spans="1:23" ht="15.75" customHeight="1" x14ac:dyDescent="0.2">
      <c r="A449" s="104"/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</row>
    <row r="450" spans="1:23" ht="15.75" customHeight="1" x14ac:dyDescent="0.2">
      <c r="A450" s="104"/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</row>
    <row r="451" spans="1:23" ht="15.75" customHeight="1" x14ac:dyDescent="0.2">
      <c r="A451" s="104"/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</row>
    <row r="452" spans="1:23" ht="15.75" customHeight="1" x14ac:dyDescent="0.2">
      <c r="A452" s="104"/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</row>
    <row r="453" spans="1:23" ht="15.75" customHeight="1" x14ac:dyDescent="0.2">
      <c r="A453" s="104"/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</row>
    <row r="454" spans="1:23" ht="15.75" customHeight="1" x14ac:dyDescent="0.2">
      <c r="A454" s="104"/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</row>
    <row r="455" spans="1:23" ht="15.75" customHeight="1" x14ac:dyDescent="0.2">
      <c r="A455" s="104"/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</row>
    <row r="456" spans="1:23" ht="15.75" customHeight="1" x14ac:dyDescent="0.2">
      <c r="A456" s="104"/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</row>
    <row r="457" spans="1:23" ht="15.75" customHeight="1" x14ac:dyDescent="0.2">
      <c r="A457" s="104"/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</row>
    <row r="458" spans="1:23" ht="15.75" customHeight="1" x14ac:dyDescent="0.2">
      <c r="A458" s="104"/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</row>
    <row r="459" spans="1:23" ht="15.75" customHeight="1" x14ac:dyDescent="0.2">
      <c r="A459" s="104"/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</row>
    <row r="460" spans="1:23" ht="15.75" customHeight="1" x14ac:dyDescent="0.2">
      <c r="A460" s="104"/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</row>
    <row r="461" spans="1:23" ht="15.75" customHeight="1" x14ac:dyDescent="0.2">
      <c r="A461" s="104"/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</row>
    <row r="462" spans="1:23" ht="15.75" customHeight="1" x14ac:dyDescent="0.2">
      <c r="A462" s="104"/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</row>
    <row r="463" spans="1:23" ht="15.75" customHeight="1" x14ac:dyDescent="0.2">
      <c r="A463" s="104"/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</row>
    <row r="464" spans="1:23" ht="15.75" customHeight="1" x14ac:dyDescent="0.2">
      <c r="A464" s="104"/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</row>
    <row r="465" spans="1:23" ht="15.75" customHeight="1" x14ac:dyDescent="0.2">
      <c r="A465" s="104"/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</row>
    <row r="466" spans="1:23" ht="15.75" customHeight="1" x14ac:dyDescent="0.2">
      <c r="A466" s="104"/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</row>
    <row r="467" spans="1:23" ht="15.75" customHeight="1" x14ac:dyDescent="0.2">
      <c r="A467" s="104"/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</row>
    <row r="468" spans="1:23" ht="15.75" customHeight="1" x14ac:dyDescent="0.2">
      <c r="A468" s="104"/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</row>
    <row r="469" spans="1:23" ht="15.75" customHeight="1" x14ac:dyDescent="0.2">
      <c r="A469" s="104"/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</row>
    <row r="470" spans="1:23" ht="15.75" customHeight="1" x14ac:dyDescent="0.2">
      <c r="A470" s="104"/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</row>
    <row r="471" spans="1:23" ht="15.75" customHeight="1" x14ac:dyDescent="0.2">
      <c r="A471" s="104"/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</row>
    <row r="472" spans="1:23" ht="15.75" customHeight="1" x14ac:dyDescent="0.2">
      <c r="A472" s="104"/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</row>
    <row r="473" spans="1:23" ht="15.75" customHeight="1" x14ac:dyDescent="0.2">
      <c r="A473" s="104"/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</row>
    <row r="474" spans="1:23" ht="15.75" customHeight="1" x14ac:dyDescent="0.2">
      <c r="A474" s="104"/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</row>
    <row r="475" spans="1:23" ht="15.75" customHeight="1" x14ac:dyDescent="0.2">
      <c r="A475" s="104"/>
      <c r="B475" s="104"/>
      <c r="C475" s="104"/>
      <c r="D475" s="104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</row>
    <row r="476" spans="1:23" ht="15.75" customHeight="1" x14ac:dyDescent="0.2">
      <c r="A476" s="104"/>
      <c r="B476" s="104"/>
      <c r="C476" s="104"/>
      <c r="D476" s="104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</row>
    <row r="477" spans="1:23" ht="15.75" customHeight="1" x14ac:dyDescent="0.2">
      <c r="A477" s="104"/>
      <c r="B477" s="104"/>
      <c r="C477" s="104"/>
      <c r="D477" s="104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</row>
    <row r="478" spans="1:23" ht="15.75" customHeight="1" x14ac:dyDescent="0.2">
      <c r="A478" s="104"/>
      <c r="B478" s="104"/>
      <c r="C478" s="104"/>
      <c r="D478" s="104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</row>
    <row r="479" spans="1:23" ht="15.75" customHeight="1" x14ac:dyDescent="0.2">
      <c r="A479" s="104"/>
      <c r="B479" s="104"/>
      <c r="C479" s="104"/>
      <c r="D479" s="104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</row>
    <row r="480" spans="1:23" ht="15.75" customHeight="1" x14ac:dyDescent="0.2">
      <c r="A480" s="104"/>
      <c r="B480" s="104"/>
      <c r="C480" s="104"/>
      <c r="D480" s="104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</row>
    <row r="481" spans="1:23" ht="15.75" customHeight="1" x14ac:dyDescent="0.2">
      <c r="A481" s="104"/>
      <c r="B481" s="104"/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</row>
    <row r="482" spans="1:23" ht="15.75" customHeight="1" x14ac:dyDescent="0.2">
      <c r="A482" s="104"/>
      <c r="B482" s="104"/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</row>
    <row r="483" spans="1:23" ht="15.75" customHeight="1" x14ac:dyDescent="0.2">
      <c r="A483" s="104"/>
      <c r="B483" s="104"/>
      <c r="C483" s="104"/>
      <c r="D483" s="104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</row>
    <row r="484" spans="1:23" ht="15.75" customHeight="1" x14ac:dyDescent="0.2">
      <c r="A484" s="104"/>
      <c r="B484" s="104"/>
      <c r="C484" s="104"/>
      <c r="D484" s="104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</row>
    <row r="485" spans="1:23" ht="15.75" customHeight="1" x14ac:dyDescent="0.2">
      <c r="A485" s="104"/>
      <c r="B485" s="104"/>
      <c r="C485" s="104"/>
      <c r="D485" s="104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</row>
    <row r="486" spans="1:23" ht="15.75" customHeight="1" x14ac:dyDescent="0.2">
      <c r="A486" s="104"/>
      <c r="B486" s="104"/>
      <c r="C486" s="104"/>
      <c r="D486" s="104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</row>
    <row r="487" spans="1:23" ht="15.75" customHeight="1" x14ac:dyDescent="0.2">
      <c r="A487" s="104"/>
      <c r="B487" s="104"/>
      <c r="C487" s="104"/>
      <c r="D487" s="104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</row>
    <row r="488" spans="1:23" ht="15.75" customHeight="1" x14ac:dyDescent="0.2">
      <c r="A488" s="104"/>
      <c r="B488" s="104"/>
      <c r="C488" s="104"/>
      <c r="D488" s="104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</row>
    <row r="489" spans="1:23" ht="15.75" customHeight="1" x14ac:dyDescent="0.2">
      <c r="A489" s="104"/>
      <c r="B489" s="104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</row>
    <row r="490" spans="1:23" ht="15.75" customHeight="1" x14ac:dyDescent="0.2">
      <c r="A490" s="104"/>
      <c r="B490" s="104"/>
      <c r="C490" s="104"/>
      <c r="D490" s="104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</row>
    <row r="491" spans="1:23" ht="15.75" customHeight="1" x14ac:dyDescent="0.2">
      <c r="A491" s="104"/>
      <c r="B491" s="104"/>
      <c r="C491" s="104"/>
      <c r="D491" s="104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</row>
    <row r="492" spans="1:23" ht="15.75" customHeight="1" x14ac:dyDescent="0.2">
      <c r="A492" s="104"/>
      <c r="B492" s="104"/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</row>
    <row r="493" spans="1:23" ht="15.75" customHeight="1" x14ac:dyDescent="0.2">
      <c r="A493" s="104"/>
      <c r="B493" s="104"/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</row>
    <row r="494" spans="1:23" ht="15.75" customHeight="1" x14ac:dyDescent="0.2">
      <c r="A494" s="104"/>
      <c r="B494" s="104"/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</row>
    <row r="495" spans="1:23" ht="15.75" customHeight="1" x14ac:dyDescent="0.2">
      <c r="A495" s="104"/>
      <c r="B495" s="104"/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</row>
    <row r="496" spans="1:23" ht="15.75" customHeight="1" x14ac:dyDescent="0.2">
      <c r="A496" s="104"/>
      <c r="B496" s="104"/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</row>
    <row r="497" spans="1:23" ht="15.75" customHeight="1" x14ac:dyDescent="0.2">
      <c r="A497" s="104"/>
      <c r="B497" s="104"/>
      <c r="C497" s="104"/>
      <c r="D497" s="104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</row>
    <row r="498" spans="1:23" ht="15.75" customHeight="1" x14ac:dyDescent="0.2">
      <c r="A498" s="104"/>
      <c r="B498" s="104"/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</row>
    <row r="499" spans="1:23" ht="15.75" customHeight="1" x14ac:dyDescent="0.2">
      <c r="A499" s="104"/>
      <c r="B499" s="104"/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</row>
    <row r="500" spans="1:23" ht="15.75" customHeight="1" x14ac:dyDescent="0.2">
      <c r="A500" s="104"/>
      <c r="B500" s="104"/>
      <c r="C500" s="104"/>
      <c r="D500" s="104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</row>
    <row r="501" spans="1:23" ht="15.75" customHeight="1" x14ac:dyDescent="0.2">
      <c r="A501" s="104"/>
      <c r="B501" s="104"/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</row>
    <row r="502" spans="1:23" ht="15.75" customHeight="1" x14ac:dyDescent="0.2">
      <c r="A502" s="104"/>
      <c r="B502" s="104"/>
      <c r="C502" s="104"/>
      <c r="D502" s="104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</row>
    <row r="503" spans="1:23" ht="15.75" customHeight="1" x14ac:dyDescent="0.2">
      <c r="A503" s="104"/>
      <c r="B503" s="104"/>
      <c r="C503" s="104"/>
      <c r="D503" s="104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</row>
    <row r="504" spans="1:23" ht="15.75" customHeight="1" x14ac:dyDescent="0.2">
      <c r="A504" s="104"/>
      <c r="B504" s="104"/>
      <c r="C504" s="104"/>
      <c r="D504" s="104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</row>
    <row r="505" spans="1:23" ht="15.75" customHeight="1" x14ac:dyDescent="0.2">
      <c r="A505" s="104"/>
      <c r="B505" s="104"/>
      <c r="C505" s="104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</row>
    <row r="506" spans="1:23" ht="15.75" customHeight="1" x14ac:dyDescent="0.2">
      <c r="A506" s="104"/>
      <c r="B506" s="104"/>
      <c r="C506" s="104"/>
      <c r="D506" s="104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</row>
    <row r="507" spans="1:23" ht="15.75" customHeight="1" x14ac:dyDescent="0.2">
      <c r="A507" s="104"/>
      <c r="B507" s="104"/>
      <c r="C507" s="104"/>
      <c r="D507" s="104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</row>
    <row r="508" spans="1:23" ht="15.75" customHeight="1" x14ac:dyDescent="0.2">
      <c r="A508" s="104"/>
      <c r="B508" s="104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</row>
    <row r="509" spans="1:23" ht="15.75" customHeight="1" x14ac:dyDescent="0.2">
      <c r="A509" s="104"/>
      <c r="B509" s="104"/>
      <c r="C509" s="104"/>
      <c r="D509" s="104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</row>
    <row r="510" spans="1:23" ht="15.75" customHeight="1" x14ac:dyDescent="0.2">
      <c r="A510" s="104"/>
      <c r="B510" s="104"/>
      <c r="C510" s="104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</row>
    <row r="511" spans="1:23" ht="15.75" customHeight="1" x14ac:dyDescent="0.2">
      <c r="A511" s="104"/>
      <c r="B511" s="104"/>
      <c r="C511" s="104"/>
      <c r="D511" s="104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</row>
    <row r="512" spans="1:23" ht="15.75" customHeight="1" x14ac:dyDescent="0.2">
      <c r="A512" s="104"/>
      <c r="B512" s="104"/>
      <c r="C512" s="104"/>
      <c r="D512" s="104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</row>
    <row r="513" spans="1:23" ht="15.75" customHeight="1" x14ac:dyDescent="0.2">
      <c r="A513" s="104"/>
      <c r="B513" s="104"/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</row>
    <row r="514" spans="1:23" ht="15.75" customHeight="1" x14ac:dyDescent="0.2">
      <c r="A514" s="104"/>
      <c r="B514" s="104"/>
      <c r="C514" s="104"/>
      <c r="D514" s="104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</row>
    <row r="515" spans="1:23" ht="15.75" customHeight="1" x14ac:dyDescent="0.2">
      <c r="A515" s="104"/>
      <c r="B515" s="104"/>
      <c r="C515" s="104"/>
      <c r="D515" s="104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</row>
    <row r="516" spans="1:23" ht="15.75" customHeight="1" x14ac:dyDescent="0.2">
      <c r="A516" s="104"/>
      <c r="B516" s="104"/>
      <c r="C516" s="104"/>
      <c r="D516" s="104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</row>
    <row r="517" spans="1:23" ht="15.75" customHeight="1" x14ac:dyDescent="0.2">
      <c r="A517" s="104"/>
      <c r="B517" s="104"/>
      <c r="C517" s="104"/>
      <c r="D517" s="104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</row>
    <row r="518" spans="1:23" ht="15.75" customHeight="1" x14ac:dyDescent="0.2">
      <c r="A518" s="104"/>
      <c r="B518" s="104"/>
      <c r="C518" s="104"/>
      <c r="D518" s="104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</row>
    <row r="519" spans="1:23" ht="15.75" customHeight="1" x14ac:dyDescent="0.2">
      <c r="A519" s="104"/>
      <c r="B519" s="104"/>
      <c r="C519" s="104"/>
      <c r="D519" s="104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</row>
    <row r="520" spans="1:23" ht="15.75" customHeight="1" x14ac:dyDescent="0.2">
      <c r="A520" s="104"/>
      <c r="B520" s="104"/>
      <c r="C520" s="104"/>
      <c r="D520" s="104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</row>
    <row r="521" spans="1:23" ht="15.75" customHeight="1" x14ac:dyDescent="0.2">
      <c r="A521" s="104"/>
      <c r="B521" s="104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</row>
    <row r="522" spans="1:23" ht="15.75" customHeight="1" x14ac:dyDescent="0.2">
      <c r="A522" s="104"/>
      <c r="B522" s="104"/>
      <c r="C522" s="104"/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</row>
    <row r="523" spans="1:23" ht="15.75" customHeight="1" x14ac:dyDescent="0.2">
      <c r="A523" s="104"/>
      <c r="B523" s="104"/>
      <c r="C523" s="104"/>
      <c r="D523" s="104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</row>
    <row r="524" spans="1:23" ht="15.75" customHeight="1" x14ac:dyDescent="0.2">
      <c r="A524" s="104"/>
      <c r="B524" s="104"/>
      <c r="C524" s="104"/>
      <c r="D524" s="104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</row>
    <row r="525" spans="1:23" ht="15.75" customHeight="1" x14ac:dyDescent="0.2">
      <c r="A525" s="104"/>
      <c r="B525" s="104"/>
      <c r="C525" s="104"/>
      <c r="D525" s="104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</row>
    <row r="526" spans="1:23" ht="15.75" customHeight="1" x14ac:dyDescent="0.2">
      <c r="A526" s="104"/>
      <c r="B526" s="104"/>
      <c r="C526" s="104"/>
      <c r="D526" s="104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</row>
    <row r="527" spans="1:23" ht="15.75" customHeight="1" x14ac:dyDescent="0.2">
      <c r="A527" s="104"/>
      <c r="B527" s="104"/>
      <c r="C527" s="104"/>
      <c r="D527" s="104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</row>
    <row r="528" spans="1:23" ht="15.75" customHeight="1" x14ac:dyDescent="0.2">
      <c r="A528" s="104"/>
      <c r="B528" s="104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</row>
    <row r="529" spans="1:23" ht="15.75" customHeight="1" x14ac:dyDescent="0.2">
      <c r="A529" s="104"/>
      <c r="B529" s="104"/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</row>
    <row r="530" spans="1:23" ht="15.75" customHeight="1" x14ac:dyDescent="0.2">
      <c r="A530" s="104"/>
      <c r="B530" s="104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</row>
    <row r="531" spans="1:23" ht="15.75" customHeight="1" x14ac:dyDescent="0.2">
      <c r="A531" s="104"/>
      <c r="B531" s="104"/>
      <c r="C531" s="104"/>
      <c r="D531" s="104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</row>
    <row r="532" spans="1:23" ht="15.75" customHeight="1" x14ac:dyDescent="0.2">
      <c r="A532" s="104"/>
      <c r="B532" s="104"/>
      <c r="C532" s="104"/>
      <c r="D532" s="104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</row>
    <row r="533" spans="1:23" ht="15.75" customHeight="1" x14ac:dyDescent="0.2">
      <c r="A533" s="104"/>
      <c r="B533" s="104"/>
      <c r="C533" s="104"/>
      <c r="D533" s="104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</row>
    <row r="534" spans="1:23" ht="15.75" customHeight="1" x14ac:dyDescent="0.2">
      <c r="A534" s="104"/>
      <c r="B534" s="104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</row>
    <row r="535" spans="1:23" ht="15.75" customHeight="1" x14ac:dyDescent="0.2">
      <c r="A535" s="104"/>
      <c r="B535" s="104"/>
      <c r="C535" s="104"/>
      <c r="D535" s="104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</row>
    <row r="536" spans="1:23" ht="15.75" customHeight="1" x14ac:dyDescent="0.2">
      <c r="A536" s="104"/>
      <c r="B536" s="104"/>
      <c r="C536" s="104"/>
      <c r="D536" s="104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</row>
    <row r="537" spans="1:23" ht="15.75" customHeight="1" x14ac:dyDescent="0.2">
      <c r="A537" s="104"/>
      <c r="B537" s="104"/>
      <c r="C537" s="104"/>
      <c r="D537" s="104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</row>
    <row r="538" spans="1:23" ht="15.75" customHeight="1" x14ac:dyDescent="0.2">
      <c r="A538" s="104"/>
      <c r="B538" s="104"/>
      <c r="C538" s="104"/>
      <c r="D538" s="104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</row>
    <row r="539" spans="1:23" ht="15.75" customHeight="1" x14ac:dyDescent="0.2">
      <c r="A539" s="104"/>
      <c r="B539" s="104"/>
      <c r="C539" s="104"/>
      <c r="D539" s="104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</row>
    <row r="540" spans="1:23" ht="15.75" customHeight="1" x14ac:dyDescent="0.2">
      <c r="A540" s="104"/>
      <c r="B540" s="104"/>
      <c r="C540" s="104"/>
      <c r="D540" s="104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</row>
    <row r="541" spans="1:23" ht="15.75" customHeight="1" x14ac:dyDescent="0.2">
      <c r="A541" s="104"/>
      <c r="B541" s="104"/>
      <c r="C541" s="104"/>
      <c r="D541" s="104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</row>
    <row r="542" spans="1:23" ht="15.75" customHeight="1" x14ac:dyDescent="0.2">
      <c r="A542" s="104"/>
      <c r="B542" s="104"/>
      <c r="C542" s="104"/>
      <c r="D542" s="104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</row>
    <row r="543" spans="1:23" ht="15.75" customHeight="1" x14ac:dyDescent="0.2">
      <c r="A543" s="104"/>
      <c r="B543" s="104"/>
      <c r="C543" s="104"/>
      <c r="D543" s="104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</row>
    <row r="544" spans="1:23" ht="15.75" customHeight="1" x14ac:dyDescent="0.2">
      <c r="A544" s="104"/>
      <c r="B544" s="104"/>
      <c r="C544" s="104"/>
      <c r="D544" s="104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</row>
    <row r="545" spans="1:23" ht="15.75" customHeight="1" x14ac:dyDescent="0.2">
      <c r="A545" s="104"/>
      <c r="B545" s="104"/>
      <c r="C545" s="104"/>
      <c r="D545" s="104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</row>
    <row r="546" spans="1:23" ht="15.75" customHeight="1" x14ac:dyDescent="0.2">
      <c r="A546" s="104"/>
      <c r="B546" s="104"/>
      <c r="C546" s="104"/>
      <c r="D546" s="104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</row>
    <row r="547" spans="1:23" ht="15.75" customHeight="1" x14ac:dyDescent="0.2">
      <c r="A547" s="104"/>
      <c r="B547" s="104"/>
      <c r="C547" s="104"/>
      <c r="D547" s="104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</row>
    <row r="548" spans="1:23" ht="15.75" customHeight="1" x14ac:dyDescent="0.2">
      <c r="A548" s="104"/>
      <c r="B548" s="104"/>
      <c r="C548" s="104"/>
      <c r="D548" s="104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</row>
    <row r="549" spans="1:23" ht="15.75" customHeight="1" x14ac:dyDescent="0.2">
      <c r="A549" s="104"/>
      <c r="B549" s="104"/>
      <c r="C549" s="104"/>
      <c r="D549" s="104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</row>
    <row r="550" spans="1:23" ht="15.75" customHeight="1" x14ac:dyDescent="0.2">
      <c r="A550" s="104"/>
      <c r="B550" s="104"/>
      <c r="C550" s="104"/>
      <c r="D550" s="104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</row>
    <row r="551" spans="1:23" ht="15.75" customHeight="1" x14ac:dyDescent="0.2">
      <c r="A551" s="104"/>
      <c r="B551" s="104"/>
      <c r="C551" s="104"/>
      <c r="D551" s="104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</row>
    <row r="552" spans="1:23" ht="15.75" customHeight="1" x14ac:dyDescent="0.2">
      <c r="A552" s="104"/>
      <c r="B552" s="104"/>
      <c r="C552" s="104"/>
      <c r="D552" s="104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</row>
    <row r="553" spans="1:23" ht="15.75" customHeight="1" x14ac:dyDescent="0.2">
      <c r="A553" s="104"/>
      <c r="B553" s="104"/>
      <c r="C553" s="104"/>
      <c r="D553" s="104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</row>
    <row r="554" spans="1:23" ht="15.75" customHeight="1" x14ac:dyDescent="0.2">
      <c r="A554" s="104"/>
      <c r="B554" s="104"/>
      <c r="C554" s="104"/>
      <c r="D554" s="104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</row>
    <row r="555" spans="1:23" ht="15.75" customHeight="1" x14ac:dyDescent="0.2">
      <c r="A555" s="104"/>
      <c r="B555" s="104"/>
      <c r="C555" s="104"/>
      <c r="D555" s="104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</row>
    <row r="556" spans="1:23" ht="15.75" customHeight="1" x14ac:dyDescent="0.2">
      <c r="A556" s="104"/>
      <c r="B556" s="104"/>
      <c r="C556" s="104"/>
      <c r="D556" s="104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</row>
    <row r="557" spans="1:23" ht="15.75" customHeight="1" x14ac:dyDescent="0.2">
      <c r="A557" s="104"/>
      <c r="B557" s="104"/>
      <c r="C557" s="104"/>
      <c r="D557" s="104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</row>
    <row r="558" spans="1:23" ht="15.75" customHeight="1" x14ac:dyDescent="0.2">
      <c r="A558" s="104"/>
      <c r="B558" s="104"/>
      <c r="C558" s="104"/>
      <c r="D558" s="104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</row>
    <row r="559" spans="1:23" ht="15.75" customHeight="1" x14ac:dyDescent="0.2">
      <c r="A559" s="104"/>
      <c r="B559" s="104"/>
      <c r="C559" s="104"/>
      <c r="D559" s="104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</row>
    <row r="560" spans="1:23" ht="15.75" customHeight="1" x14ac:dyDescent="0.2">
      <c r="A560" s="104"/>
      <c r="B560" s="104"/>
      <c r="C560" s="104"/>
      <c r="D560" s="104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</row>
    <row r="561" spans="1:23" ht="15.75" customHeight="1" x14ac:dyDescent="0.2">
      <c r="A561" s="104"/>
      <c r="B561" s="104"/>
      <c r="C561" s="104"/>
      <c r="D561" s="104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</row>
    <row r="562" spans="1:23" ht="15.75" customHeight="1" x14ac:dyDescent="0.2">
      <c r="A562" s="104"/>
      <c r="B562" s="104"/>
      <c r="C562" s="104"/>
      <c r="D562" s="104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</row>
    <row r="563" spans="1:23" ht="15.75" customHeight="1" x14ac:dyDescent="0.2">
      <c r="A563" s="104"/>
      <c r="B563" s="104"/>
      <c r="C563" s="104"/>
      <c r="D563" s="104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</row>
    <row r="564" spans="1:23" ht="15.75" customHeight="1" x14ac:dyDescent="0.2">
      <c r="A564" s="104"/>
      <c r="B564" s="104"/>
      <c r="C564" s="104"/>
      <c r="D564" s="104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</row>
    <row r="565" spans="1:23" ht="15.75" customHeight="1" x14ac:dyDescent="0.2">
      <c r="A565" s="104"/>
      <c r="B565" s="104"/>
      <c r="C565" s="104"/>
      <c r="D565" s="104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</row>
    <row r="566" spans="1:23" ht="15.75" customHeight="1" x14ac:dyDescent="0.2">
      <c r="A566" s="104"/>
      <c r="B566" s="104"/>
      <c r="C566" s="104"/>
      <c r="D566" s="104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</row>
    <row r="567" spans="1:23" ht="15.75" customHeight="1" x14ac:dyDescent="0.2">
      <c r="A567" s="104"/>
      <c r="B567" s="104"/>
      <c r="C567" s="104"/>
      <c r="D567" s="104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</row>
    <row r="568" spans="1:23" ht="15.75" customHeight="1" x14ac:dyDescent="0.2">
      <c r="A568" s="104"/>
      <c r="B568" s="104"/>
      <c r="C568" s="104"/>
      <c r="D568" s="104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</row>
    <row r="569" spans="1:23" ht="15.75" customHeight="1" x14ac:dyDescent="0.2">
      <c r="A569" s="104"/>
      <c r="B569" s="104"/>
      <c r="C569" s="104"/>
      <c r="D569" s="104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</row>
    <row r="570" spans="1:23" ht="15.75" customHeight="1" x14ac:dyDescent="0.2">
      <c r="A570" s="104"/>
      <c r="B570" s="104"/>
      <c r="C570" s="104"/>
      <c r="D570" s="104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</row>
    <row r="571" spans="1:23" ht="15.75" customHeight="1" x14ac:dyDescent="0.2">
      <c r="A571" s="104"/>
      <c r="B571" s="104"/>
      <c r="C571" s="104"/>
      <c r="D571" s="104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</row>
    <row r="572" spans="1:23" ht="15.75" customHeight="1" x14ac:dyDescent="0.2">
      <c r="A572" s="104"/>
      <c r="B572" s="104"/>
      <c r="C572" s="104"/>
      <c r="D572" s="104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</row>
    <row r="573" spans="1:23" ht="15.75" customHeight="1" x14ac:dyDescent="0.2">
      <c r="A573" s="104"/>
      <c r="B573" s="104"/>
      <c r="C573" s="104"/>
      <c r="D573" s="104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</row>
    <row r="574" spans="1:23" ht="15.75" customHeight="1" x14ac:dyDescent="0.2">
      <c r="A574" s="104"/>
      <c r="B574" s="104"/>
      <c r="C574" s="104"/>
      <c r="D574" s="104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</row>
    <row r="575" spans="1:23" ht="15.75" customHeight="1" x14ac:dyDescent="0.2">
      <c r="A575" s="104"/>
      <c r="B575" s="104"/>
      <c r="C575" s="104"/>
      <c r="D575" s="104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</row>
    <row r="576" spans="1:23" ht="15.75" customHeight="1" x14ac:dyDescent="0.2">
      <c r="A576" s="104"/>
      <c r="B576" s="104"/>
      <c r="C576" s="104"/>
      <c r="D576" s="104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</row>
    <row r="577" spans="1:23" ht="15.75" customHeight="1" x14ac:dyDescent="0.2">
      <c r="A577" s="104"/>
      <c r="B577" s="104"/>
      <c r="C577" s="104"/>
      <c r="D577" s="104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</row>
    <row r="578" spans="1:23" ht="15.75" customHeight="1" x14ac:dyDescent="0.2">
      <c r="A578" s="104"/>
      <c r="B578" s="104"/>
      <c r="C578" s="104"/>
      <c r="D578" s="104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</row>
    <row r="579" spans="1:23" ht="15.75" customHeight="1" x14ac:dyDescent="0.2">
      <c r="A579" s="104"/>
      <c r="B579" s="104"/>
      <c r="C579" s="104"/>
      <c r="D579" s="104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</row>
    <row r="580" spans="1:23" ht="15.75" customHeight="1" x14ac:dyDescent="0.2">
      <c r="A580" s="104"/>
      <c r="B580" s="104"/>
      <c r="C580" s="104"/>
      <c r="D580" s="104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</row>
    <row r="581" spans="1:23" ht="15.75" customHeight="1" x14ac:dyDescent="0.2">
      <c r="A581" s="104"/>
      <c r="B581" s="104"/>
      <c r="C581" s="104"/>
      <c r="D581" s="104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</row>
    <row r="582" spans="1:23" ht="15.75" customHeight="1" x14ac:dyDescent="0.2">
      <c r="A582" s="104"/>
      <c r="B582" s="104"/>
      <c r="C582" s="104"/>
      <c r="D582" s="104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</row>
    <row r="583" spans="1:23" ht="15.75" customHeight="1" x14ac:dyDescent="0.2">
      <c r="A583" s="104"/>
      <c r="B583" s="104"/>
      <c r="C583" s="104"/>
      <c r="D583" s="104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</row>
    <row r="584" spans="1:23" ht="15.75" customHeight="1" x14ac:dyDescent="0.2">
      <c r="A584" s="104"/>
      <c r="B584" s="104"/>
      <c r="C584" s="104"/>
      <c r="D584" s="104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</row>
    <row r="585" spans="1:23" ht="15.75" customHeight="1" x14ac:dyDescent="0.2">
      <c r="A585" s="104"/>
      <c r="B585" s="104"/>
      <c r="C585" s="104"/>
      <c r="D585" s="104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</row>
    <row r="586" spans="1:23" ht="15.75" customHeight="1" x14ac:dyDescent="0.2">
      <c r="A586" s="104"/>
      <c r="B586" s="104"/>
      <c r="C586" s="104"/>
      <c r="D586" s="104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</row>
    <row r="587" spans="1:23" ht="15.75" customHeight="1" x14ac:dyDescent="0.2">
      <c r="A587" s="104"/>
      <c r="B587" s="104"/>
      <c r="C587" s="104"/>
      <c r="D587" s="104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</row>
    <row r="588" spans="1:23" ht="15.75" customHeight="1" x14ac:dyDescent="0.2">
      <c r="A588" s="104"/>
      <c r="B588" s="104"/>
      <c r="C588" s="104"/>
      <c r="D588" s="104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</row>
    <row r="589" spans="1:23" ht="15.75" customHeight="1" x14ac:dyDescent="0.2">
      <c r="A589" s="104"/>
      <c r="B589" s="104"/>
      <c r="C589" s="104"/>
      <c r="D589" s="104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</row>
    <row r="590" spans="1:23" ht="15.75" customHeight="1" x14ac:dyDescent="0.2">
      <c r="A590" s="104"/>
      <c r="B590" s="104"/>
      <c r="C590" s="104"/>
      <c r="D590" s="104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</row>
    <row r="591" spans="1:23" ht="15.75" customHeight="1" x14ac:dyDescent="0.2">
      <c r="A591" s="104"/>
      <c r="B591" s="104"/>
      <c r="C591" s="104"/>
      <c r="D591" s="104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</row>
    <row r="592" spans="1:23" ht="15.75" customHeight="1" x14ac:dyDescent="0.2">
      <c r="A592" s="104"/>
      <c r="B592" s="104"/>
      <c r="C592" s="104"/>
      <c r="D592" s="104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</row>
    <row r="593" spans="1:23" ht="15.75" customHeight="1" x14ac:dyDescent="0.2">
      <c r="A593" s="104"/>
      <c r="B593" s="104"/>
      <c r="C593" s="104"/>
      <c r="D593" s="104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</row>
    <row r="594" spans="1:23" ht="15.75" customHeight="1" x14ac:dyDescent="0.2">
      <c r="A594" s="104"/>
      <c r="B594" s="104"/>
      <c r="C594" s="104"/>
      <c r="D594" s="104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</row>
    <row r="595" spans="1:23" ht="15.75" customHeight="1" x14ac:dyDescent="0.2">
      <c r="A595" s="104"/>
      <c r="B595" s="104"/>
      <c r="C595" s="104"/>
      <c r="D595" s="104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</row>
    <row r="596" spans="1:23" ht="15.75" customHeight="1" x14ac:dyDescent="0.2">
      <c r="A596" s="104"/>
      <c r="B596" s="104"/>
      <c r="C596" s="104"/>
      <c r="D596" s="104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</row>
    <row r="597" spans="1:23" ht="15.75" customHeight="1" x14ac:dyDescent="0.2">
      <c r="A597" s="104"/>
      <c r="B597" s="104"/>
      <c r="C597" s="104"/>
      <c r="D597" s="104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</row>
    <row r="598" spans="1:23" ht="15.75" customHeight="1" x14ac:dyDescent="0.2">
      <c r="A598" s="104"/>
      <c r="B598" s="104"/>
      <c r="C598" s="104"/>
      <c r="D598" s="104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</row>
    <row r="599" spans="1:23" ht="15.75" customHeight="1" x14ac:dyDescent="0.2">
      <c r="A599" s="104"/>
      <c r="B599" s="104"/>
      <c r="C599" s="104"/>
      <c r="D599" s="104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</row>
    <row r="600" spans="1:23" ht="15.75" customHeight="1" x14ac:dyDescent="0.2">
      <c r="A600" s="104"/>
      <c r="B600" s="104"/>
      <c r="C600" s="104"/>
      <c r="D600" s="104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</row>
    <row r="601" spans="1:23" ht="15.75" customHeight="1" x14ac:dyDescent="0.2">
      <c r="A601" s="104"/>
      <c r="B601" s="104"/>
      <c r="C601" s="104"/>
      <c r="D601" s="104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</row>
    <row r="602" spans="1:23" ht="15.75" customHeight="1" x14ac:dyDescent="0.2">
      <c r="A602" s="104"/>
      <c r="B602" s="104"/>
      <c r="C602" s="104"/>
      <c r="D602" s="104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</row>
    <row r="603" spans="1:23" ht="15.75" customHeight="1" x14ac:dyDescent="0.2">
      <c r="A603" s="104"/>
      <c r="B603" s="104"/>
      <c r="C603" s="104"/>
      <c r="D603" s="104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</row>
    <row r="604" spans="1:23" ht="15.75" customHeight="1" x14ac:dyDescent="0.2">
      <c r="A604" s="104"/>
      <c r="B604" s="104"/>
      <c r="C604" s="104"/>
      <c r="D604" s="104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</row>
    <row r="605" spans="1:23" ht="15.75" customHeight="1" x14ac:dyDescent="0.2">
      <c r="A605" s="104"/>
      <c r="B605" s="104"/>
      <c r="C605" s="104"/>
      <c r="D605" s="104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</row>
    <row r="606" spans="1:23" ht="15.75" customHeight="1" x14ac:dyDescent="0.2">
      <c r="A606" s="104"/>
      <c r="B606" s="104"/>
      <c r="C606" s="104"/>
      <c r="D606" s="104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</row>
    <row r="607" spans="1:23" ht="15.75" customHeight="1" x14ac:dyDescent="0.2">
      <c r="A607" s="104"/>
      <c r="B607" s="104"/>
      <c r="C607" s="104"/>
      <c r="D607" s="104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</row>
    <row r="608" spans="1:23" ht="15.75" customHeight="1" x14ac:dyDescent="0.2">
      <c r="A608" s="104"/>
      <c r="B608" s="104"/>
      <c r="C608" s="104"/>
      <c r="D608" s="104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</row>
    <row r="609" spans="1:23" ht="15.75" customHeight="1" x14ac:dyDescent="0.2">
      <c r="A609" s="104"/>
      <c r="B609" s="104"/>
      <c r="C609" s="104"/>
      <c r="D609" s="104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</row>
    <row r="610" spans="1:23" ht="15.75" customHeight="1" x14ac:dyDescent="0.2">
      <c r="A610" s="104"/>
      <c r="B610" s="104"/>
      <c r="C610" s="104"/>
      <c r="D610" s="104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</row>
    <row r="611" spans="1:23" ht="15.75" customHeight="1" x14ac:dyDescent="0.2">
      <c r="A611" s="104"/>
      <c r="B611" s="104"/>
      <c r="C611" s="104"/>
      <c r="D611" s="104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</row>
    <row r="612" spans="1:23" ht="15.75" customHeight="1" x14ac:dyDescent="0.2">
      <c r="A612" s="104"/>
      <c r="B612" s="104"/>
      <c r="C612" s="104"/>
      <c r="D612" s="104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</row>
    <row r="613" spans="1:23" ht="15.75" customHeight="1" x14ac:dyDescent="0.2">
      <c r="A613" s="104"/>
      <c r="B613" s="104"/>
      <c r="C613" s="104"/>
      <c r="D613" s="104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</row>
    <row r="614" spans="1:23" ht="15.75" customHeight="1" x14ac:dyDescent="0.2">
      <c r="A614" s="104"/>
      <c r="B614" s="104"/>
      <c r="C614" s="104"/>
      <c r="D614" s="104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</row>
    <row r="615" spans="1:23" ht="15.75" customHeight="1" x14ac:dyDescent="0.2">
      <c r="A615" s="104"/>
      <c r="B615" s="104"/>
      <c r="C615" s="104"/>
      <c r="D615" s="104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</row>
    <row r="616" spans="1:23" ht="15.75" customHeight="1" x14ac:dyDescent="0.2">
      <c r="A616" s="104"/>
      <c r="B616" s="104"/>
      <c r="C616" s="104"/>
      <c r="D616" s="104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</row>
    <row r="617" spans="1:23" ht="15.75" customHeight="1" x14ac:dyDescent="0.2">
      <c r="A617" s="104"/>
      <c r="B617" s="104"/>
      <c r="C617" s="104"/>
      <c r="D617" s="104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</row>
    <row r="618" spans="1:23" ht="15.75" customHeight="1" x14ac:dyDescent="0.2">
      <c r="A618" s="104"/>
      <c r="B618" s="104"/>
      <c r="C618" s="104"/>
      <c r="D618" s="104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</row>
    <row r="619" spans="1:23" ht="15.75" customHeight="1" x14ac:dyDescent="0.2">
      <c r="A619" s="104"/>
      <c r="B619" s="104"/>
      <c r="C619" s="104"/>
      <c r="D619" s="104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</row>
    <row r="620" spans="1:23" ht="15.75" customHeight="1" x14ac:dyDescent="0.2">
      <c r="A620" s="104"/>
      <c r="B620" s="104"/>
      <c r="C620" s="104"/>
      <c r="D620" s="104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</row>
    <row r="621" spans="1:23" ht="15.75" customHeight="1" x14ac:dyDescent="0.2">
      <c r="A621" s="104"/>
      <c r="B621" s="104"/>
      <c r="C621" s="104"/>
      <c r="D621" s="104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</row>
    <row r="622" spans="1:23" ht="15.75" customHeight="1" x14ac:dyDescent="0.2">
      <c r="A622" s="104"/>
      <c r="B622" s="104"/>
      <c r="C622" s="104"/>
      <c r="D622" s="104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</row>
    <row r="623" spans="1:23" ht="15.75" customHeight="1" x14ac:dyDescent="0.2">
      <c r="A623" s="104"/>
      <c r="B623" s="104"/>
      <c r="C623" s="104"/>
      <c r="D623" s="104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</row>
    <row r="624" spans="1:23" ht="15.75" customHeight="1" x14ac:dyDescent="0.2">
      <c r="A624" s="104"/>
      <c r="B624" s="104"/>
      <c r="C624" s="104"/>
      <c r="D624" s="104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</row>
    <row r="625" spans="1:23" ht="15.75" customHeight="1" x14ac:dyDescent="0.2">
      <c r="A625" s="104"/>
      <c r="B625" s="104"/>
      <c r="C625" s="104"/>
      <c r="D625" s="104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</row>
    <row r="626" spans="1:23" ht="15.75" customHeight="1" x14ac:dyDescent="0.2">
      <c r="A626" s="104"/>
      <c r="B626" s="104"/>
      <c r="C626" s="104"/>
      <c r="D626" s="104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</row>
    <row r="627" spans="1:23" ht="15.75" customHeight="1" x14ac:dyDescent="0.2">
      <c r="A627" s="104"/>
      <c r="B627" s="104"/>
      <c r="C627" s="104"/>
      <c r="D627" s="104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</row>
    <row r="628" spans="1:23" ht="15.75" customHeight="1" x14ac:dyDescent="0.2">
      <c r="A628" s="104"/>
      <c r="B628" s="104"/>
      <c r="C628" s="104"/>
      <c r="D628" s="104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</row>
    <row r="629" spans="1:23" ht="15.75" customHeight="1" x14ac:dyDescent="0.2">
      <c r="A629" s="104"/>
      <c r="B629" s="104"/>
      <c r="C629" s="104"/>
      <c r="D629" s="104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</row>
    <row r="630" spans="1:23" ht="15.75" customHeight="1" x14ac:dyDescent="0.2">
      <c r="A630" s="104"/>
      <c r="B630" s="104"/>
      <c r="C630" s="104"/>
      <c r="D630" s="104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</row>
    <row r="631" spans="1:23" ht="15.75" customHeight="1" x14ac:dyDescent="0.2">
      <c r="A631" s="104"/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</row>
    <row r="632" spans="1:23" ht="15.75" customHeight="1" x14ac:dyDescent="0.2">
      <c r="A632" s="104"/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</row>
    <row r="633" spans="1:23" ht="15.75" customHeight="1" x14ac:dyDescent="0.2">
      <c r="A633" s="104"/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</row>
    <row r="634" spans="1:23" ht="15.75" customHeight="1" x14ac:dyDescent="0.2">
      <c r="A634" s="104"/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</row>
    <row r="635" spans="1:23" ht="15.75" customHeight="1" x14ac:dyDescent="0.2">
      <c r="A635" s="104"/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</row>
    <row r="636" spans="1:23" ht="15.75" customHeight="1" x14ac:dyDescent="0.2">
      <c r="A636" s="104"/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</row>
    <row r="637" spans="1:23" ht="15.75" customHeight="1" x14ac:dyDescent="0.2">
      <c r="A637" s="104"/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</row>
    <row r="638" spans="1:23" ht="15.75" customHeight="1" x14ac:dyDescent="0.2">
      <c r="A638" s="104"/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</row>
    <row r="639" spans="1:23" ht="15.75" customHeight="1" x14ac:dyDescent="0.2">
      <c r="A639" s="104"/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</row>
    <row r="640" spans="1:23" ht="15.75" customHeight="1" x14ac:dyDescent="0.2">
      <c r="A640" s="104"/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</row>
    <row r="641" spans="1:23" ht="15.75" customHeight="1" x14ac:dyDescent="0.2">
      <c r="A641" s="104"/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</row>
    <row r="642" spans="1:23" ht="15.75" customHeight="1" x14ac:dyDescent="0.2">
      <c r="A642" s="104"/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</row>
    <row r="643" spans="1:23" ht="15.75" customHeight="1" x14ac:dyDescent="0.2">
      <c r="A643" s="104"/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</row>
    <row r="644" spans="1:23" ht="15.75" customHeight="1" x14ac:dyDescent="0.2">
      <c r="A644" s="104"/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</row>
    <row r="645" spans="1:23" ht="15.75" customHeight="1" x14ac:dyDescent="0.2">
      <c r="A645" s="104"/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</row>
    <row r="646" spans="1:23" ht="15.75" customHeight="1" x14ac:dyDescent="0.2">
      <c r="A646" s="104"/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</row>
    <row r="647" spans="1:23" ht="15.75" customHeight="1" x14ac:dyDescent="0.2">
      <c r="A647" s="104"/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</row>
    <row r="648" spans="1:23" ht="15.75" customHeight="1" x14ac:dyDescent="0.2">
      <c r="A648" s="104"/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</row>
    <row r="649" spans="1:23" ht="15.75" customHeight="1" x14ac:dyDescent="0.2">
      <c r="A649" s="104"/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</row>
    <row r="650" spans="1:23" ht="15.75" customHeight="1" x14ac:dyDescent="0.2">
      <c r="A650" s="104"/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</row>
    <row r="651" spans="1:23" ht="15.75" customHeight="1" x14ac:dyDescent="0.2">
      <c r="A651" s="104"/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</row>
    <row r="652" spans="1:23" ht="15.75" customHeight="1" x14ac:dyDescent="0.2">
      <c r="A652" s="104"/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</row>
    <row r="653" spans="1:23" ht="15.75" customHeight="1" x14ac:dyDescent="0.2">
      <c r="A653" s="104"/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</row>
    <row r="654" spans="1:23" ht="15.75" customHeight="1" x14ac:dyDescent="0.2">
      <c r="A654" s="104"/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</row>
    <row r="655" spans="1:23" ht="15.75" customHeight="1" x14ac:dyDescent="0.2">
      <c r="A655" s="104"/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</row>
    <row r="656" spans="1:23" ht="15.75" customHeight="1" x14ac:dyDescent="0.2">
      <c r="A656" s="104"/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</row>
    <row r="657" spans="1:23" ht="15.75" customHeight="1" x14ac:dyDescent="0.2">
      <c r="A657" s="104"/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</row>
    <row r="658" spans="1:23" ht="15.75" customHeight="1" x14ac:dyDescent="0.2">
      <c r="A658" s="104"/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</row>
    <row r="659" spans="1:23" ht="15.75" customHeight="1" x14ac:dyDescent="0.2">
      <c r="A659" s="104"/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</row>
    <row r="660" spans="1:23" ht="15.75" customHeight="1" x14ac:dyDescent="0.2">
      <c r="A660" s="104"/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</row>
    <row r="661" spans="1:23" ht="15.75" customHeight="1" x14ac:dyDescent="0.2">
      <c r="A661" s="104"/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</row>
    <row r="662" spans="1:23" ht="15.75" customHeight="1" x14ac:dyDescent="0.2">
      <c r="A662" s="104"/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</row>
    <row r="663" spans="1:23" ht="15.75" customHeight="1" x14ac:dyDescent="0.2">
      <c r="A663" s="104"/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</row>
    <row r="664" spans="1:23" ht="15.75" customHeight="1" x14ac:dyDescent="0.2">
      <c r="A664" s="104"/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</row>
    <row r="665" spans="1:23" ht="15.75" customHeight="1" x14ac:dyDescent="0.2">
      <c r="A665" s="104"/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</row>
    <row r="666" spans="1:23" ht="15.75" customHeight="1" x14ac:dyDescent="0.2">
      <c r="A666" s="104"/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</row>
    <row r="667" spans="1:23" ht="15.75" customHeight="1" x14ac:dyDescent="0.2">
      <c r="A667" s="104"/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</row>
    <row r="668" spans="1:23" ht="15.75" customHeight="1" x14ac:dyDescent="0.2">
      <c r="A668" s="104"/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</row>
    <row r="669" spans="1:23" ht="15.75" customHeight="1" x14ac:dyDescent="0.2">
      <c r="A669" s="104"/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</row>
    <row r="670" spans="1:23" ht="15.75" customHeight="1" x14ac:dyDescent="0.2">
      <c r="A670" s="104"/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</row>
    <row r="671" spans="1:23" ht="15.75" customHeight="1" x14ac:dyDescent="0.2">
      <c r="A671" s="104"/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</row>
    <row r="672" spans="1:23" ht="15.75" customHeight="1" x14ac:dyDescent="0.2">
      <c r="A672" s="104"/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</row>
    <row r="673" spans="1:23" ht="15.75" customHeight="1" x14ac:dyDescent="0.2">
      <c r="A673" s="104"/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</row>
    <row r="674" spans="1:23" ht="15.75" customHeight="1" x14ac:dyDescent="0.2">
      <c r="A674" s="104"/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</row>
    <row r="675" spans="1:23" ht="15.75" customHeight="1" x14ac:dyDescent="0.2">
      <c r="A675" s="104"/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</row>
    <row r="676" spans="1:23" ht="15.75" customHeight="1" x14ac:dyDescent="0.2">
      <c r="A676" s="104"/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</row>
    <row r="677" spans="1:23" ht="15.75" customHeight="1" x14ac:dyDescent="0.2">
      <c r="A677" s="104"/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</row>
    <row r="678" spans="1:23" ht="15.75" customHeight="1" x14ac:dyDescent="0.2">
      <c r="A678" s="104"/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</row>
    <row r="679" spans="1:23" ht="15.75" customHeight="1" x14ac:dyDescent="0.2">
      <c r="A679" s="104"/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</row>
    <row r="680" spans="1:23" ht="15.75" customHeight="1" x14ac:dyDescent="0.2">
      <c r="A680" s="104"/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</row>
    <row r="681" spans="1:23" ht="15.75" customHeight="1" x14ac:dyDescent="0.2">
      <c r="A681" s="104"/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</row>
    <row r="682" spans="1:23" ht="15.75" customHeight="1" x14ac:dyDescent="0.2">
      <c r="A682" s="104"/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</row>
    <row r="683" spans="1:23" ht="15.75" customHeight="1" x14ac:dyDescent="0.2">
      <c r="A683" s="104"/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</row>
    <row r="684" spans="1:23" ht="15.75" customHeight="1" x14ac:dyDescent="0.2">
      <c r="A684" s="104"/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</row>
    <row r="685" spans="1:23" ht="15.75" customHeight="1" x14ac:dyDescent="0.2">
      <c r="A685" s="104"/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</row>
    <row r="686" spans="1:23" ht="15.75" customHeight="1" x14ac:dyDescent="0.2">
      <c r="A686" s="104"/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</row>
    <row r="687" spans="1:23" ht="15.75" customHeight="1" x14ac:dyDescent="0.2">
      <c r="A687" s="104"/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</row>
    <row r="688" spans="1:23" ht="15.75" customHeight="1" x14ac:dyDescent="0.2">
      <c r="A688" s="104"/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</row>
    <row r="689" spans="1:23" ht="15.75" customHeight="1" x14ac:dyDescent="0.2">
      <c r="A689" s="104"/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</row>
    <row r="690" spans="1:23" ht="15.75" customHeight="1" x14ac:dyDescent="0.2">
      <c r="A690" s="104"/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</row>
    <row r="691" spans="1:23" ht="15.75" customHeight="1" x14ac:dyDescent="0.2">
      <c r="A691" s="104"/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</row>
    <row r="692" spans="1:23" ht="15.75" customHeight="1" x14ac:dyDescent="0.2">
      <c r="A692" s="104"/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</row>
    <row r="693" spans="1:23" ht="15.75" customHeight="1" x14ac:dyDescent="0.2">
      <c r="A693" s="104"/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</row>
    <row r="694" spans="1:23" ht="15.75" customHeight="1" x14ac:dyDescent="0.2">
      <c r="A694" s="104"/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</row>
    <row r="695" spans="1:23" ht="15.75" customHeight="1" x14ac:dyDescent="0.2">
      <c r="A695" s="104"/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</row>
    <row r="696" spans="1:23" ht="15.75" customHeight="1" x14ac:dyDescent="0.2">
      <c r="A696" s="104"/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</row>
    <row r="697" spans="1:23" ht="15.75" customHeight="1" x14ac:dyDescent="0.2">
      <c r="A697" s="104"/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</row>
    <row r="698" spans="1:23" ht="15.75" customHeight="1" x14ac:dyDescent="0.2">
      <c r="A698" s="104"/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</row>
    <row r="699" spans="1:23" ht="15.75" customHeight="1" x14ac:dyDescent="0.2">
      <c r="A699" s="104"/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</row>
    <row r="700" spans="1:23" ht="15.75" customHeight="1" x14ac:dyDescent="0.2">
      <c r="A700" s="104"/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</row>
    <row r="701" spans="1:23" ht="15.75" customHeight="1" x14ac:dyDescent="0.2">
      <c r="A701" s="104"/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</row>
    <row r="702" spans="1:23" ht="15.75" customHeight="1" x14ac:dyDescent="0.2">
      <c r="A702" s="104"/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</row>
    <row r="703" spans="1:23" ht="15.75" customHeight="1" x14ac:dyDescent="0.2">
      <c r="A703" s="104"/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</row>
    <row r="704" spans="1:23" ht="15.75" customHeight="1" x14ac:dyDescent="0.2">
      <c r="A704" s="104"/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</row>
    <row r="705" spans="1:23" ht="15.75" customHeight="1" x14ac:dyDescent="0.2">
      <c r="A705" s="104"/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</row>
    <row r="706" spans="1:23" ht="15.75" customHeight="1" x14ac:dyDescent="0.2">
      <c r="A706" s="104"/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</row>
    <row r="707" spans="1:23" ht="15.75" customHeight="1" x14ac:dyDescent="0.2">
      <c r="A707" s="104"/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</row>
    <row r="708" spans="1:23" ht="15.75" customHeight="1" x14ac:dyDescent="0.2">
      <c r="A708" s="104"/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</row>
    <row r="709" spans="1:23" ht="15.75" customHeight="1" x14ac:dyDescent="0.2">
      <c r="A709" s="104"/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</row>
    <row r="710" spans="1:23" ht="15.75" customHeight="1" x14ac:dyDescent="0.2">
      <c r="A710" s="104"/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</row>
    <row r="711" spans="1:23" ht="15.75" customHeight="1" x14ac:dyDescent="0.2">
      <c r="A711" s="104"/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</row>
    <row r="712" spans="1:23" ht="15.75" customHeight="1" x14ac:dyDescent="0.2">
      <c r="A712" s="104"/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</row>
    <row r="713" spans="1:23" ht="15.75" customHeight="1" x14ac:dyDescent="0.2">
      <c r="A713" s="104"/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</row>
    <row r="714" spans="1:23" ht="15.75" customHeight="1" x14ac:dyDescent="0.2">
      <c r="A714" s="104"/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</row>
    <row r="715" spans="1:23" ht="15.75" customHeight="1" x14ac:dyDescent="0.2">
      <c r="A715" s="104"/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</row>
    <row r="716" spans="1:23" ht="15.75" customHeight="1" x14ac:dyDescent="0.2">
      <c r="A716" s="104"/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</row>
    <row r="717" spans="1:23" ht="15.75" customHeight="1" x14ac:dyDescent="0.2">
      <c r="A717" s="104"/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</row>
    <row r="718" spans="1:23" ht="15.75" customHeight="1" x14ac:dyDescent="0.2">
      <c r="A718" s="104"/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</row>
    <row r="719" spans="1:23" ht="15.75" customHeight="1" x14ac:dyDescent="0.2">
      <c r="A719" s="104"/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</row>
    <row r="720" spans="1:23" ht="15.75" customHeight="1" x14ac:dyDescent="0.2">
      <c r="A720" s="104"/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</row>
    <row r="721" spans="1:23" ht="15.75" customHeight="1" x14ac:dyDescent="0.2">
      <c r="A721" s="104"/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</row>
    <row r="722" spans="1:23" ht="15.75" customHeight="1" x14ac:dyDescent="0.2">
      <c r="A722" s="104"/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</row>
    <row r="723" spans="1:23" ht="15.75" customHeight="1" x14ac:dyDescent="0.2">
      <c r="A723" s="104"/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</row>
    <row r="724" spans="1:23" ht="15.75" customHeight="1" x14ac:dyDescent="0.2">
      <c r="A724" s="104"/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</row>
    <row r="725" spans="1:23" ht="15.75" customHeight="1" x14ac:dyDescent="0.2">
      <c r="A725" s="104"/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</row>
    <row r="726" spans="1:23" ht="15.75" customHeight="1" x14ac:dyDescent="0.2">
      <c r="A726" s="104"/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</row>
    <row r="727" spans="1:23" ht="15.75" customHeight="1" x14ac:dyDescent="0.2">
      <c r="A727" s="104"/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</row>
    <row r="728" spans="1:23" ht="15.75" customHeight="1" x14ac:dyDescent="0.2">
      <c r="A728" s="104"/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</row>
    <row r="729" spans="1:23" ht="15.75" customHeight="1" x14ac:dyDescent="0.2">
      <c r="A729" s="104"/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</row>
    <row r="730" spans="1:23" ht="15.75" customHeight="1" x14ac:dyDescent="0.2">
      <c r="A730" s="104"/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</row>
    <row r="731" spans="1:23" ht="15.75" customHeight="1" x14ac:dyDescent="0.2">
      <c r="A731" s="104"/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</row>
    <row r="732" spans="1:23" ht="15.75" customHeight="1" x14ac:dyDescent="0.2">
      <c r="A732" s="104"/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</row>
    <row r="733" spans="1:23" ht="15.75" customHeight="1" x14ac:dyDescent="0.2">
      <c r="A733" s="104"/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</row>
    <row r="734" spans="1:23" ht="15.75" customHeight="1" x14ac:dyDescent="0.2">
      <c r="A734" s="104"/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</row>
    <row r="735" spans="1:23" ht="15.75" customHeight="1" x14ac:dyDescent="0.2">
      <c r="A735" s="104"/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</row>
    <row r="736" spans="1:23" ht="15.75" customHeight="1" x14ac:dyDescent="0.2">
      <c r="A736" s="104"/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</row>
    <row r="737" spans="1:23" ht="15.75" customHeight="1" x14ac:dyDescent="0.2">
      <c r="A737" s="104"/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</row>
    <row r="738" spans="1:23" ht="15.75" customHeight="1" x14ac:dyDescent="0.2">
      <c r="A738" s="104"/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</row>
    <row r="739" spans="1:23" ht="15.75" customHeight="1" x14ac:dyDescent="0.2">
      <c r="A739" s="104"/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</row>
    <row r="740" spans="1:23" ht="15.75" customHeight="1" x14ac:dyDescent="0.2">
      <c r="A740" s="104"/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</row>
    <row r="741" spans="1:23" ht="15.75" customHeight="1" x14ac:dyDescent="0.2">
      <c r="A741" s="104"/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</row>
    <row r="742" spans="1:23" ht="15.75" customHeight="1" x14ac:dyDescent="0.2">
      <c r="A742" s="104"/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</row>
    <row r="743" spans="1:23" ht="15.75" customHeight="1" x14ac:dyDescent="0.2">
      <c r="A743" s="104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</row>
    <row r="744" spans="1:23" ht="15.75" customHeight="1" x14ac:dyDescent="0.2">
      <c r="A744" s="104"/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</row>
    <row r="745" spans="1:23" ht="15.75" customHeight="1" x14ac:dyDescent="0.2">
      <c r="A745" s="104"/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</row>
    <row r="746" spans="1:23" ht="15.75" customHeight="1" x14ac:dyDescent="0.2">
      <c r="A746" s="104"/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</row>
    <row r="747" spans="1:23" ht="15.75" customHeight="1" x14ac:dyDescent="0.2">
      <c r="A747" s="104"/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</row>
    <row r="748" spans="1:23" ht="15.75" customHeight="1" x14ac:dyDescent="0.2">
      <c r="A748" s="104"/>
      <c r="B748" s="104"/>
      <c r="C748" s="104"/>
      <c r="D748" s="104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</row>
    <row r="749" spans="1:23" ht="15.75" customHeight="1" x14ac:dyDescent="0.2">
      <c r="A749" s="104"/>
      <c r="B749" s="104"/>
      <c r="C749" s="104"/>
      <c r="D749" s="104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</row>
    <row r="750" spans="1:23" ht="15.75" customHeight="1" x14ac:dyDescent="0.2">
      <c r="A750" s="104"/>
      <c r="B750" s="104"/>
      <c r="C750" s="104"/>
      <c r="D750" s="104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</row>
    <row r="751" spans="1:23" ht="15.75" customHeight="1" x14ac:dyDescent="0.2">
      <c r="A751" s="104"/>
      <c r="B751" s="104"/>
      <c r="C751" s="104"/>
      <c r="D751" s="104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</row>
    <row r="752" spans="1:23" ht="15.75" customHeight="1" x14ac:dyDescent="0.2">
      <c r="A752" s="104"/>
      <c r="B752" s="104"/>
      <c r="C752" s="104"/>
      <c r="D752" s="104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</row>
    <row r="753" spans="1:23" ht="15.75" customHeight="1" x14ac:dyDescent="0.2">
      <c r="A753" s="104"/>
      <c r="B753" s="104"/>
      <c r="C753" s="104"/>
      <c r="D753" s="104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</row>
    <row r="754" spans="1:23" ht="15.75" customHeight="1" x14ac:dyDescent="0.2">
      <c r="A754" s="104"/>
      <c r="B754" s="104"/>
      <c r="C754" s="104"/>
      <c r="D754" s="104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</row>
    <row r="755" spans="1:23" ht="15.75" customHeight="1" x14ac:dyDescent="0.2">
      <c r="A755" s="104"/>
      <c r="B755" s="104"/>
      <c r="C755" s="104"/>
      <c r="D755" s="104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</row>
    <row r="756" spans="1:23" ht="15.75" customHeight="1" x14ac:dyDescent="0.2">
      <c r="A756" s="104"/>
      <c r="B756" s="104"/>
      <c r="C756" s="104"/>
      <c r="D756" s="104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</row>
    <row r="757" spans="1:23" ht="15.75" customHeight="1" x14ac:dyDescent="0.2">
      <c r="A757" s="104"/>
      <c r="B757" s="104"/>
      <c r="C757" s="104"/>
      <c r="D757" s="104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</row>
    <row r="758" spans="1:23" ht="15.75" customHeight="1" x14ac:dyDescent="0.2">
      <c r="A758" s="104"/>
      <c r="B758" s="104"/>
      <c r="C758" s="104"/>
      <c r="D758" s="104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</row>
    <row r="759" spans="1:23" ht="15.75" customHeight="1" x14ac:dyDescent="0.2">
      <c r="A759" s="104"/>
      <c r="B759" s="104"/>
      <c r="C759" s="104"/>
      <c r="D759" s="104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</row>
    <row r="760" spans="1:23" ht="15.75" customHeight="1" x14ac:dyDescent="0.2">
      <c r="A760" s="104"/>
      <c r="B760" s="104"/>
      <c r="C760" s="104"/>
      <c r="D760" s="104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</row>
    <row r="761" spans="1:23" ht="15.75" customHeight="1" x14ac:dyDescent="0.2">
      <c r="A761" s="104"/>
      <c r="B761" s="104"/>
      <c r="C761" s="104"/>
      <c r="D761" s="104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</row>
    <row r="762" spans="1:23" ht="15.75" customHeight="1" x14ac:dyDescent="0.2">
      <c r="A762" s="104"/>
      <c r="B762" s="104"/>
      <c r="C762" s="104"/>
      <c r="D762" s="104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</row>
    <row r="763" spans="1:23" ht="15.75" customHeight="1" x14ac:dyDescent="0.2">
      <c r="A763" s="104"/>
      <c r="B763" s="104"/>
      <c r="C763" s="104"/>
      <c r="D763" s="104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</row>
    <row r="764" spans="1:23" ht="15.75" customHeight="1" x14ac:dyDescent="0.2">
      <c r="A764" s="104"/>
      <c r="B764" s="104"/>
      <c r="C764" s="104"/>
      <c r="D764" s="104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</row>
    <row r="765" spans="1:23" ht="15.75" customHeight="1" x14ac:dyDescent="0.2">
      <c r="A765" s="104"/>
      <c r="B765" s="104"/>
      <c r="C765" s="104"/>
      <c r="D765" s="104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</row>
    <row r="766" spans="1:23" ht="15.75" customHeight="1" x14ac:dyDescent="0.2">
      <c r="A766" s="104"/>
      <c r="B766" s="104"/>
      <c r="C766" s="104"/>
      <c r="D766" s="104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</row>
    <row r="767" spans="1:23" ht="15.75" customHeight="1" x14ac:dyDescent="0.2">
      <c r="A767" s="104"/>
      <c r="B767" s="104"/>
      <c r="C767" s="104"/>
      <c r="D767" s="104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</row>
    <row r="768" spans="1:23" ht="15.75" customHeight="1" x14ac:dyDescent="0.2">
      <c r="A768" s="104"/>
      <c r="B768" s="104"/>
      <c r="C768" s="104"/>
      <c r="D768" s="104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</row>
    <row r="769" spans="1:23" ht="15.75" customHeight="1" x14ac:dyDescent="0.2">
      <c r="A769" s="104"/>
      <c r="B769" s="104"/>
      <c r="C769" s="104"/>
      <c r="D769" s="104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</row>
    <row r="770" spans="1:23" ht="15.75" customHeight="1" x14ac:dyDescent="0.2">
      <c r="A770" s="104"/>
      <c r="B770" s="104"/>
      <c r="C770" s="104"/>
      <c r="D770" s="104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</row>
    <row r="771" spans="1:23" ht="15.75" customHeight="1" x14ac:dyDescent="0.2">
      <c r="A771" s="104"/>
      <c r="B771" s="104"/>
      <c r="C771" s="104"/>
      <c r="D771" s="104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</row>
    <row r="772" spans="1:23" ht="15.75" customHeight="1" x14ac:dyDescent="0.2">
      <c r="A772" s="104"/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</row>
    <row r="773" spans="1:23" ht="15.75" customHeight="1" x14ac:dyDescent="0.2">
      <c r="A773" s="104"/>
      <c r="B773" s="104"/>
      <c r="C773" s="104"/>
      <c r="D773" s="104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</row>
    <row r="774" spans="1:23" ht="15.75" customHeight="1" x14ac:dyDescent="0.2">
      <c r="A774" s="104"/>
      <c r="B774" s="104"/>
      <c r="C774" s="104"/>
      <c r="D774" s="104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</row>
    <row r="775" spans="1:23" ht="15.75" customHeight="1" x14ac:dyDescent="0.2">
      <c r="A775" s="104"/>
      <c r="B775" s="104"/>
      <c r="C775" s="104"/>
      <c r="D775" s="104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</row>
    <row r="776" spans="1:23" ht="15.75" customHeight="1" x14ac:dyDescent="0.2">
      <c r="A776" s="104"/>
      <c r="B776" s="104"/>
      <c r="C776" s="104"/>
      <c r="D776" s="104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</row>
    <row r="777" spans="1:23" ht="15.75" customHeight="1" x14ac:dyDescent="0.2">
      <c r="A777" s="104"/>
      <c r="B777" s="104"/>
      <c r="C777" s="104"/>
      <c r="D777" s="104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</row>
    <row r="778" spans="1:23" ht="15.75" customHeight="1" x14ac:dyDescent="0.2">
      <c r="A778" s="104"/>
      <c r="B778" s="104"/>
      <c r="C778" s="104"/>
      <c r="D778" s="104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</row>
    <row r="779" spans="1:23" ht="15.75" customHeight="1" x14ac:dyDescent="0.2">
      <c r="A779" s="104"/>
      <c r="B779" s="104"/>
      <c r="C779" s="104"/>
      <c r="D779" s="104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</row>
    <row r="780" spans="1:23" ht="15.75" customHeight="1" x14ac:dyDescent="0.2">
      <c r="A780" s="104"/>
      <c r="B780" s="104"/>
      <c r="C780" s="104"/>
      <c r="D780" s="104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</row>
    <row r="781" spans="1:23" ht="15.75" customHeight="1" x14ac:dyDescent="0.2">
      <c r="A781" s="104"/>
      <c r="B781" s="104"/>
      <c r="C781" s="104"/>
      <c r="D781" s="104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</row>
    <row r="782" spans="1:23" ht="15.75" customHeight="1" x14ac:dyDescent="0.2">
      <c r="A782" s="104"/>
      <c r="B782" s="104"/>
      <c r="C782" s="104"/>
      <c r="D782" s="104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</row>
    <row r="783" spans="1:23" ht="15.75" customHeight="1" x14ac:dyDescent="0.2">
      <c r="A783" s="104"/>
      <c r="B783" s="104"/>
      <c r="C783" s="104"/>
      <c r="D783" s="104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</row>
    <row r="784" spans="1:23" ht="15.75" customHeight="1" x14ac:dyDescent="0.2">
      <c r="A784" s="104"/>
      <c r="B784" s="104"/>
      <c r="C784" s="104"/>
      <c r="D784" s="104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</row>
    <row r="785" spans="1:23" ht="15.75" customHeight="1" x14ac:dyDescent="0.2">
      <c r="A785" s="104"/>
      <c r="B785" s="104"/>
      <c r="C785" s="104"/>
      <c r="D785" s="104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</row>
    <row r="786" spans="1:23" ht="15.75" customHeight="1" x14ac:dyDescent="0.2">
      <c r="A786" s="104"/>
      <c r="B786" s="104"/>
      <c r="C786" s="104"/>
      <c r="D786" s="104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</row>
    <row r="787" spans="1:23" ht="15.75" customHeight="1" x14ac:dyDescent="0.2">
      <c r="A787" s="104"/>
      <c r="B787" s="104"/>
      <c r="C787" s="104"/>
      <c r="D787" s="104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</row>
    <row r="788" spans="1:23" ht="15.75" customHeight="1" x14ac:dyDescent="0.2">
      <c r="A788" s="104"/>
      <c r="B788" s="104"/>
      <c r="C788" s="104"/>
      <c r="D788" s="104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</row>
    <row r="789" spans="1:23" ht="15.75" customHeight="1" x14ac:dyDescent="0.2">
      <c r="A789" s="104"/>
      <c r="B789" s="104"/>
      <c r="C789" s="104"/>
      <c r="D789" s="104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</row>
    <row r="790" spans="1:23" ht="15.75" customHeight="1" x14ac:dyDescent="0.2">
      <c r="A790" s="104"/>
      <c r="B790" s="104"/>
      <c r="C790" s="104"/>
      <c r="D790" s="104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</row>
    <row r="791" spans="1:23" ht="15.75" customHeight="1" x14ac:dyDescent="0.2">
      <c r="A791" s="104"/>
      <c r="B791" s="104"/>
      <c r="C791" s="104"/>
      <c r="D791" s="104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</row>
    <row r="792" spans="1:23" ht="15.75" customHeight="1" x14ac:dyDescent="0.2">
      <c r="A792" s="104"/>
      <c r="B792" s="104"/>
      <c r="C792" s="104"/>
      <c r="D792" s="104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</row>
    <row r="793" spans="1:23" ht="15.75" customHeight="1" x14ac:dyDescent="0.2">
      <c r="A793" s="104"/>
      <c r="B793" s="104"/>
      <c r="C793" s="104"/>
      <c r="D793" s="104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</row>
    <row r="794" spans="1:23" ht="15.75" customHeight="1" x14ac:dyDescent="0.2">
      <c r="A794" s="104"/>
      <c r="B794" s="104"/>
      <c r="C794" s="104"/>
      <c r="D794" s="104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</row>
    <row r="795" spans="1:23" ht="15.75" customHeight="1" x14ac:dyDescent="0.2">
      <c r="A795" s="104"/>
      <c r="B795" s="104"/>
      <c r="C795" s="104"/>
      <c r="D795" s="104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</row>
    <row r="796" spans="1:23" ht="15.75" customHeight="1" x14ac:dyDescent="0.2">
      <c r="A796" s="104"/>
      <c r="B796" s="104"/>
      <c r="C796" s="104"/>
      <c r="D796" s="104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</row>
    <row r="797" spans="1:23" ht="15.75" customHeight="1" x14ac:dyDescent="0.2">
      <c r="A797" s="104"/>
      <c r="B797" s="104"/>
      <c r="C797" s="104"/>
      <c r="D797" s="104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</row>
    <row r="798" spans="1:23" ht="15.75" customHeight="1" x14ac:dyDescent="0.2">
      <c r="A798" s="104"/>
      <c r="B798" s="104"/>
      <c r="C798" s="104"/>
      <c r="D798" s="104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</row>
    <row r="799" spans="1:23" ht="15.75" customHeight="1" x14ac:dyDescent="0.2">
      <c r="A799" s="104"/>
      <c r="B799" s="104"/>
      <c r="C799" s="104"/>
      <c r="D799" s="104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</row>
    <row r="800" spans="1:23" ht="15.75" customHeight="1" x14ac:dyDescent="0.2">
      <c r="A800" s="104"/>
      <c r="B800" s="104"/>
      <c r="C800" s="104"/>
      <c r="D800" s="104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</row>
    <row r="801" spans="1:23" ht="15.75" customHeight="1" x14ac:dyDescent="0.2">
      <c r="A801" s="104"/>
      <c r="B801" s="104"/>
      <c r="C801" s="104"/>
      <c r="D801" s="104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</row>
    <row r="802" spans="1:23" ht="15.75" customHeight="1" x14ac:dyDescent="0.2">
      <c r="A802" s="104"/>
      <c r="B802" s="104"/>
      <c r="C802" s="104"/>
      <c r="D802" s="104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</row>
    <row r="803" spans="1:23" ht="15.75" customHeight="1" x14ac:dyDescent="0.2">
      <c r="A803" s="104"/>
      <c r="B803" s="104"/>
      <c r="C803" s="104"/>
      <c r="D803" s="104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</row>
    <row r="804" spans="1:23" ht="15.75" customHeight="1" x14ac:dyDescent="0.2">
      <c r="A804" s="104"/>
      <c r="B804" s="104"/>
      <c r="C804" s="104"/>
      <c r="D804" s="104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</row>
    <row r="805" spans="1:23" ht="15.75" customHeight="1" x14ac:dyDescent="0.2">
      <c r="A805" s="104"/>
      <c r="B805" s="104"/>
      <c r="C805" s="104"/>
      <c r="D805" s="104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</row>
    <row r="806" spans="1:23" ht="15.75" customHeight="1" x14ac:dyDescent="0.2">
      <c r="A806" s="104"/>
      <c r="B806" s="104"/>
      <c r="C806" s="104"/>
      <c r="D806" s="104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</row>
    <row r="807" spans="1:23" ht="15.75" customHeight="1" x14ac:dyDescent="0.2">
      <c r="A807" s="104"/>
      <c r="B807" s="104"/>
      <c r="C807" s="104"/>
      <c r="D807" s="104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</row>
    <row r="808" spans="1:23" ht="15.75" customHeight="1" x14ac:dyDescent="0.2">
      <c r="A808" s="104"/>
      <c r="B808" s="104"/>
      <c r="C808" s="104"/>
      <c r="D808" s="104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</row>
    <row r="809" spans="1:23" ht="15.75" customHeight="1" x14ac:dyDescent="0.2">
      <c r="A809" s="104"/>
      <c r="B809" s="104"/>
      <c r="C809" s="104"/>
      <c r="D809" s="104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</row>
    <row r="810" spans="1:23" ht="15.75" customHeight="1" x14ac:dyDescent="0.2">
      <c r="A810" s="104"/>
      <c r="B810" s="104"/>
      <c r="C810" s="104"/>
      <c r="D810" s="104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</row>
    <row r="811" spans="1:23" ht="15.75" customHeight="1" x14ac:dyDescent="0.2">
      <c r="A811" s="104"/>
      <c r="B811" s="104"/>
      <c r="C811" s="104"/>
      <c r="D811" s="104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</row>
    <row r="812" spans="1:23" ht="15.75" customHeight="1" x14ac:dyDescent="0.2">
      <c r="A812" s="104"/>
      <c r="B812" s="104"/>
      <c r="C812" s="104"/>
      <c r="D812" s="104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</row>
    <row r="813" spans="1:23" ht="15.75" customHeight="1" x14ac:dyDescent="0.2">
      <c r="A813" s="104"/>
      <c r="B813" s="104"/>
      <c r="C813" s="104"/>
      <c r="D813" s="104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</row>
    <row r="814" spans="1:23" ht="15.75" customHeight="1" x14ac:dyDescent="0.2">
      <c r="A814" s="104"/>
      <c r="B814" s="104"/>
      <c r="C814" s="104"/>
      <c r="D814" s="104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</row>
    <row r="815" spans="1:23" ht="15.75" customHeight="1" x14ac:dyDescent="0.2">
      <c r="A815" s="104"/>
      <c r="B815" s="104"/>
      <c r="C815" s="104"/>
      <c r="D815" s="104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</row>
    <row r="816" spans="1:23" ht="15.75" customHeight="1" x14ac:dyDescent="0.2">
      <c r="A816" s="104"/>
      <c r="B816" s="104"/>
      <c r="C816" s="104"/>
      <c r="D816" s="104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</row>
    <row r="817" spans="1:23" ht="15.75" customHeight="1" x14ac:dyDescent="0.2">
      <c r="A817" s="104"/>
      <c r="B817" s="104"/>
      <c r="C817" s="104"/>
      <c r="D817" s="104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</row>
    <row r="818" spans="1:23" ht="15.75" customHeight="1" x14ac:dyDescent="0.2">
      <c r="A818" s="104"/>
      <c r="B818" s="104"/>
      <c r="C818" s="104"/>
      <c r="D818" s="104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</row>
    <row r="819" spans="1:23" ht="15.75" customHeight="1" x14ac:dyDescent="0.2">
      <c r="A819" s="104"/>
      <c r="B819" s="104"/>
      <c r="C819" s="104"/>
      <c r="D819" s="104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</row>
    <row r="820" spans="1:23" ht="15.75" customHeight="1" x14ac:dyDescent="0.2">
      <c r="A820" s="104"/>
      <c r="B820" s="104"/>
      <c r="C820" s="104"/>
      <c r="D820" s="104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</row>
    <row r="821" spans="1:23" ht="15.75" customHeight="1" x14ac:dyDescent="0.2">
      <c r="A821" s="104"/>
      <c r="B821" s="104"/>
      <c r="C821" s="104"/>
      <c r="D821" s="104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</row>
    <row r="822" spans="1:23" ht="15.75" customHeight="1" x14ac:dyDescent="0.2">
      <c r="A822" s="104"/>
      <c r="B822" s="104"/>
      <c r="C822" s="104"/>
      <c r="D822" s="104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</row>
    <row r="823" spans="1:23" ht="15.75" customHeight="1" x14ac:dyDescent="0.2">
      <c r="A823" s="104"/>
      <c r="B823" s="104"/>
      <c r="C823" s="104"/>
      <c r="D823" s="104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</row>
    <row r="824" spans="1:23" ht="15.75" customHeight="1" x14ac:dyDescent="0.2">
      <c r="A824" s="104"/>
      <c r="B824" s="104"/>
      <c r="C824" s="104"/>
      <c r="D824" s="104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</row>
    <row r="825" spans="1:23" ht="15.75" customHeight="1" x14ac:dyDescent="0.2">
      <c r="A825" s="104"/>
      <c r="B825" s="104"/>
      <c r="C825" s="104"/>
      <c r="D825" s="104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</row>
    <row r="826" spans="1:23" ht="15.75" customHeight="1" x14ac:dyDescent="0.2">
      <c r="A826" s="104"/>
      <c r="B826" s="104"/>
      <c r="C826" s="104"/>
      <c r="D826" s="104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</row>
    <row r="827" spans="1:23" ht="15.75" customHeight="1" x14ac:dyDescent="0.2">
      <c r="A827" s="104"/>
      <c r="B827" s="104"/>
      <c r="C827" s="104"/>
      <c r="D827" s="104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</row>
    <row r="828" spans="1:23" ht="15.75" customHeight="1" x14ac:dyDescent="0.2">
      <c r="A828" s="104"/>
      <c r="B828" s="104"/>
      <c r="C828" s="104"/>
      <c r="D828" s="104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</row>
    <row r="829" spans="1:23" ht="15.75" customHeight="1" x14ac:dyDescent="0.2">
      <c r="A829" s="104"/>
      <c r="B829" s="104"/>
      <c r="C829" s="104"/>
      <c r="D829" s="104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</row>
    <row r="830" spans="1:23" ht="15.75" customHeight="1" x14ac:dyDescent="0.2">
      <c r="A830" s="104"/>
      <c r="B830" s="104"/>
      <c r="C830" s="104"/>
      <c r="D830" s="104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</row>
    <row r="831" spans="1:23" ht="15.75" customHeight="1" x14ac:dyDescent="0.2">
      <c r="A831" s="104"/>
      <c r="B831" s="104"/>
      <c r="C831" s="104"/>
      <c r="D831" s="104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</row>
    <row r="832" spans="1:23" ht="15.75" customHeight="1" x14ac:dyDescent="0.2">
      <c r="A832" s="104"/>
      <c r="B832" s="104"/>
      <c r="C832" s="104"/>
      <c r="D832" s="104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</row>
    <row r="833" spans="1:23" ht="15.75" customHeight="1" x14ac:dyDescent="0.2">
      <c r="A833" s="104"/>
      <c r="B833" s="104"/>
      <c r="C833" s="104"/>
      <c r="D833" s="104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</row>
    <row r="834" spans="1:23" ht="15.75" customHeight="1" x14ac:dyDescent="0.2">
      <c r="A834" s="104"/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</row>
    <row r="835" spans="1:23" ht="15.75" customHeight="1" x14ac:dyDescent="0.2">
      <c r="A835" s="104"/>
      <c r="B835" s="104"/>
      <c r="C835" s="104"/>
      <c r="D835" s="104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</row>
    <row r="836" spans="1:23" ht="15.75" customHeight="1" x14ac:dyDescent="0.2">
      <c r="A836" s="104"/>
      <c r="B836" s="104"/>
      <c r="C836" s="104"/>
      <c r="D836" s="104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</row>
    <row r="837" spans="1:23" ht="15.75" customHeight="1" x14ac:dyDescent="0.2">
      <c r="A837" s="104"/>
      <c r="B837" s="104"/>
      <c r="C837" s="104"/>
      <c r="D837" s="104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</row>
    <row r="838" spans="1:23" ht="15.75" customHeight="1" x14ac:dyDescent="0.2">
      <c r="A838" s="104"/>
      <c r="B838" s="104"/>
      <c r="C838" s="104"/>
      <c r="D838" s="104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</row>
    <row r="839" spans="1:23" ht="15.75" customHeight="1" x14ac:dyDescent="0.2">
      <c r="A839" s="104"/>
      <c r="B839" s="104"/>
      <c r="C839" s="104"/>
      <c r="D839" s="104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</row>
    <row r="840" spans="1:23" ht="15.75" customHeight="1" x14ac:dyDescent="0.2">
      <c r="A840" s="104"/>
      <c r="B840" s="104"/>
      <c r="C840" s="104"/>
      <c r="D840" s="104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</row>
    <row r="841" spans="1:23" ht="15.75" customHeight="1" x14ac:dyDescent="0.2">
      <c r="A841" s="104"/>
      <c r="B841" s="104"/>
      <c r="C841" s="104"/>
      <c r="D841" s="104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</row>
    <row r="842" spans="1:23" ht="15.75" customHeight="1" x14ac:dyDescent="0.2">
      <c r="A842" s="104"/>
      <c r="B842" s="104"/>
      <c r="C842" s="104"/>
      <c r="D842" s="104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</row>
    <row r="843" spans="1:23" ht="15.75" customHeight="1" x14ac:dyDescent="0.2">
      <c r="A843" s="104"/>
      <c r="B843" s="104"/>
      <c r="C843" s="104"/>
      <c r="D843" s="104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</row>
    <row r="844" spans="1:23" ht="15.75" customHeight="1" x14ac:dyDescent="0.2">
      <c r="A844" s="104"/>
      <c r="B844" s="104"/>
      <c r="C844" s="104"/>
      <c r="D844" s="104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</row>
    <row r="845" spans="1:23" ht="15.75" customHeight="1" x14ac:dyDescent="0.2">
      <c r="A845" s="104"/>
      <c r="B845" s="104"/>
      <c r="C845" s="104"/>
      <c r="D845" s="104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</row>
    <row r="846" spans="1:23" ht="15.75" customHeight="1" x14ac:dyDescent="0.2">
      <c r="A846" s="104"/>
      <c r="B846" s="104"/>
      <c r="C846" s="104"/>
      <c r="D846" s="104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</row>
    <row r="847" spans="1:23" ht="15.75" customHeight="1" x14ac:dyDescent="0.2">
      <c r="A847" s="104"/>
      <c r="B847" s="104"/>
      <c r="C847" s="104"/>
      <c r="D847" s="104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</row>
    <row r="848" spans="1:23" ht="15.75" customHeight="1" x14ac:dyDescent="0.2">
      <c r="A848" s="104"/>
      <c r="B848" s="104"/>
      <c r="C848" s="104"/>
      <c r="D848" s="104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</row>
    <row r="849" spans="1:23" ht="15.75" customHeight="1" x14ac:dyDescent="0.2">
      <c r="A849" s="104"/>
      <c r="B849" s="104"/>
      <c r="C849" s="104"/>
      <c r="D849" s="104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</row>
    <row r="850" spans="1:23" ht="15.75" customHeight="1" x14ac:dyDescent="0.2">
      <c r="A850" s="104"/>
      <c r="B850" s="104"/>
      <c r="C850" s="104"/>
      <c r="D850" s="104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</row>
    <row r="851" spans="1:23" ht="15.75" customHeight="1" x14ac:dyDescent="0.2">
      <c r="A851" s="104"/>
      <c r="B851" s="104"/>
      <c r="C851" s="104"/>
      <c r="D851" s="104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</row>
    <row r="852" spans="1:23" ht="15.75" customHeight="1" x14ac:dyDescent="0.2">
      <c r="A852" s="104"/>
      <c r="B852" s="104"/>
      <c r="C852" s="104"/>
      <c r="D852" s="104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</row>
    <row r="853" spans="1:23" ht="15.75" customHeight="1" x14ac:dyDescent="0.2">
      <c r="A853" s="104"/>
      <c r="B853" s="104"/>
      <c r="C853" s="104"/>
      <c r="D853" s="104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</row>
    <row r="854" spans="1:23" ht="15.75" customHeight="1" x14ac:dyDescent="0.2">
      <c r="A854" s="104"/>
      <c r="B854" s="104"/>
      <c r="C854" s="104"/>
      <c r="D854" s="104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</row>
    <row r="855" spans="1:23" ht="15.75" customHeight="1" x14ac:dyDescent="0.2">
      <c r="A855" s="104"/>
      <c r="B855" s="104"/>
      <c r="C855" s="104"/>
      <c r="D855" s="104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</row>
    <row r="856" spans="1:23" ht="15.75" customHeight="1" x14ac:dyDescent="0.2">
      <c r="A856" s="104"/>
      <c r="B856" s="104"/>
      <c r="C856" s="104"/>
      <c r="D856" s="104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</row>
    <row r="857" spans="1:23" ht="15.75" customHeight="1" x14ac:dyDescent="0.2">
      <c r="A857" s="104"/>
      <c r="B857" s="104"/>
      <c r="C857" s="104"/>
      <c r="D857" s="104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</row>
    <row r="858" spans="1:23" ht="15.75" customHeight="1" x14ac:dyDescent="0.2">
      <c r="A858" s="104"/>
      <c r="B858" s="104"/>
      <c r="C858" s="104"/>
      <c r="D858" s="104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</row>
    <row r="859" spans="1:23" ht="15.75" customHeight="1" x14ac:dyDescent="0.2">
      <c r="A859" s="104"/>
      <c r="B859" s="104"/>
      <c r="C859" s="104"/>
      <c r="D859" s="104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</row>
    <row r="860" spans="1:23" ht="15.75" customHeight="1" x14ac:dyDescent="0.2">
      <c r="A860" s="104"/>
      <c r="B860" s="104"/>
      <c r="C860" s="104"/>
      <c r="D860" s="104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</row>
    <row r="861" spans="1:23" ht="15.75" customHeight="1" x14ac:dyDescent="0.2">
      <c r="A861" s="104"/>
      <c r="B861" s="104"/>
      <c r="C861" s="104"/>
      <c r="D861" s="104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</row>
    <row r="862" spans="1:23" ht="15.75" customHeight="1" x14ac:dyDescent="0.2">
      <c r="A862" s="104"/>
      <c r="B862" s="104"/>
      <c r="C862" s="104"/>
      <c r="D862" s="104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</row>
    <row r="863" spans="1:23" ht="15.75" customHeight="1" x14ac:dyDescent="0.2">
      <c r="A863" s="104"/>
      <c r="B863" s="104"/>
      <c r="C863" s="104"/>
      <c r="D863" s="104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</row>
    <row r="864" spans="1:23" ht="15.75" customHeight="1" x14ac:dyDescent="0.2">
      <c r="A864" s="104"/>
      <c r="B864" s="104"/>
      <c r="C864" s="104"/>
      <c r="D864" s="104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</row>
    <row r="865" spans="1:23" ht="15.75" customHeight="1" x14ac:dyDescent="0.2">
      <c r="A865" s="104"/>
      <c r="B865" s="104"/>
      <c r="C865" s="104"/>
      <c r="D865" s="104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</row>
    <row r="866" spans="1:23" ht="15.75" customHeight="1" x14ac:dyDescent="0.2">
      <c r="A866" s="104"/>
      <c r="B866" s="104"/>
      <c r="C866" s="104"/>
      <c r="D866" s="104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</row>
    <row r="867" spans="1:23" ht="15.75" customHeight="1" x14ac:dyDescent="0.2">
      <c r="A867" s="104"/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</row>
    <row r="868" spans="1:23" ht="15.75" customHeight="1" x14ac:dyDescent="0.2">
      <c r="A868" s="104"/>
      <c r="B868" s="104"/>
      <c r="C868" s="104"/>
      <c r="D868" s="104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</row>
    <row r="869" spans="1:23" ht="15.75" customHeight="1" x14ac:dyDescent="0.2">
      <c r="A869" s="104"/>
      <c r="B869" s="104"/>
      <c r="C869" s="104"/>
      <c r="D869" s="104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</row>
    <row r="870" spans="1:23" ht="15.75" customHeight="1" x14ac:dyDescent="0.2">
      <c r="A870" s="104"/>
      <c r="B870" s="104"/>
      <c r="C870" s="104"/>
      <c r="D870" s="104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</row>
    <row r="871" spans="1:23" ht="15.75" customHeight="1" x14ac:dyDescent="0.2">
      <c r="A871" s="104"/>
      <c r="B871" s="104"/>
      <c r="C871" s="104"/>
      <c r="D871" s="104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</row>
    <row r="872" spans="1:23" ht="15.75" customHeight="1" x14ac:dyDescent="0.2">
      <c r="A872" s="104"/>
      <c r="B872" s="104"/>
      <c r="C872" s="104"/>
      <c r="D872" s="104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</row>
    <row r="873" spans="1:23" ht="15.75" customHeight="1" x14ac:dyDescent="0.2">
      <c r="A873" s="104"/>
      <c r="B873" s="104"/>
      <c r="C873" s="104"/>
      <c r="D873" s="104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</row>
    <row r="874" spans="1:23" ht="15.75" customHeight="1" x14ac:dyDescent="0.2">
      <c r="A874" s="104"/>
      <c r="B874" s="104"/>
      <c r="C874" s="104"/>
      <c r="D874" s="104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</row>
    <row r="875" spans="1:23" ht="15.75" customHeight="1" x14ac:dyDescent="0.2">
      <c r="A875" s="104"/>
      <c r="B875" s="104"/>
      <c r="C875" s="104"/>
      <c r="D875" s="104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</row>
    <row r="876" spans="1:23" ht="15.75" customHeight="1" x14ac:dyDescent="0.2">
      <c r="A876" s="104"/>
      <c r="B876" s="104"/>
      <c r="C876" s="104"/>
      <c r="D876" s="104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</row>
    <row r="877" spans="1:23" ht="15.75" customHeight="1" x14ac:dyDescent="0.2">
      <c r="A877" s="104"/>
      <c r="B877" s="104"/>
      <c r="C877" s="104"/>
      <c r="D877" s="104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</row>
    <row r="878" spans="1:23" ht="15.75" customHeight="1" x14ac:dyDescent="0.2">
      <c r="A878" s="104"/>
      <c r="B878" s="104"/>
      <c r="C878" s="104"/>
      <c r="D878" s="104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</row>
    <row r="879" spans="1:23" ht="15.75" customHeight="1" x14ac:dyDescent="0.2">
      <c r="A879" s="104"/>
      <c r="B879" s="104"/>
      <c r="C879" s="104"/>
      <c r="D879" s="104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</row>
    <row r="880" spans="1:23" ht="15.75" customHeight="1" x14ac:dyDescent="0.2">
      <c r="A880" s="104"/>
      <c r="B880" s="104"/>
      <c r="C880" s="104"/>
      <c r="D880" s="104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</row>
    <row r="881" spans="1:23" ht="15.75" customHeight="1" x14ac:dyDescent="0.2">
      <c r="A881" s="104"/>
      <c r="B881" s="104"/>
      <c r="C881" s="104"/>
      <c r="D881" s="104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</row>
    <row r="882" spans="1:23" ht="15.75" customHeight="1" x14ac:dyDescent="0.2">
      <c r="A882" s="104"/>
      <c r="B882" s="104"/>
      <c r="C882" s="104"/>
      <c r="D882" s="104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</row>
    <row r="883" spans="1:23" ht="15.75" customHeight="1" x14ac:dyDescent="0.2">
      <c r="A883" s="104"/>
      <c r="B883" s="104"/>
      <c r="C883" s="104"/>
      <c r="D883" s="104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</row>
    <row r="884" spans="1:23" ht="15.75" customHeight="1" x14ac:dyDescent="0.2">
      <c r="A884" s="104"/>
      <c r="B884" s="104"/>
      <c r="C884" s="104"/>
      <c r="D884" s="104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</row>
    <row r="885" spans="1:23" ht="15.75" customHeight="1" x14ac:dyDescent="0.2">
      <c r="A885" s="104"/>
      <c r="B885" s="104"/>
      <c r="C885" s="104"/>
      <c r="D885" s="104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</row>
    <row r="886" spans="1:23" ht="15.75" customHeight="1" x14ac:dyDescent="0.2">
      <c r="A886" s="104"/>
      <c r="B886" s="104"/>
      <c r="C886" s="104"/>
      <c r="D886" s="104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</row>
    <row r="887" spans="1:23" ht="15.75" customHeight="1" x14ac:dyDescent="0.2">
      <c r="A887" s="104"/>
      <c r="B887" s="104"/>
      <c r="C887" s="104"/>
      <c r="D887" s="104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</row>
    <row r="888" spans="1:23" ht="15.75" customHeight="1" x14ac:dyDescent="0.2">
      <c r="A888" s="104"/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</row>
    <row r="889" spans="1:23" ht="15.75" customHeight="1" x14ac:dyDescent="0.2">
      <c r="A889" s="104"/>
      <c r="B889" s="104"/>
      <c r="C889" s="104"/>
      <c r="D889" s="104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</row>
    <row r="890" spans="1:23" ht="15.75" customHeight="1" x14ac:dyDescent="0.2">
      <c r="A890" s="104"/>
      <c r="B890" s="104"/>
      <c r="C890" s="104"/>
      <c r="D890" s="104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</row>
    <row r="891" spans="1:23" ht="15.75" customHeight="1" x14ac:dyDescent="0.2">
      <c r="A891" s="104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</row>
    <row r="892" spans="1:23" ht="15.75" customHeight="1" x14ac:dyDescent="0.2">
      <c r="A892" s="104"/>
      <c r="B892" s="104"/>
      <c r="C892" s="104"/>
      <c r="D892" s="104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</row>
    <row r="893" spans="1:23" ht="15.75" customHeight="1" x14ac:dyDescent="0.2">
      <c r="A893" s="104"/>
      <c r="B893" s="104"/>
      <c r="C893" s="104"/>
      <c r="D893" s="104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</row>
    <row r="894" spans="1:23" ht="15.75" customHeight="1" x14ac:dyDescent="0.2">
      <c r="A894" s="104"/>
      <c r="B894" s="104"/>
      <c r="C894" s="104"/>
      <c r="D894" s="104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</row>
    <row r="895" spans="1:23" ht="15.75" customHeight="1" x14ac:dyDescent="0.2">
      <c r="A895" s="104"/>
      <c r="B895" s="104"/>
      <c r="C895" s="104"/>
      <c r="D895" s="104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</row>
    <row r="896" spans="1:23" ht="15.75" customHeight="1" x14ac:dyDescent="0.2">
      <c r="A896" s="104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</row>
    <row r="897" spans="1:23" ht="15.75" customHeight="1" x14ac:dyDescent="0.2">
      <c r="A897" s="104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</row>
    <row r="898" spans="1:23" ht="15.75" customHeight="1" x14ac:dyDescent="0.2">
      <c r="A898" s="104"/>
      <c r="B898" s="104"/>
      <c r="C898" s="104"/>
      <c r="D898" s="104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</row>
    <row r="899" spans="1:23" ht="15.75" customHeight="1" x14ac:dyDescent="0.2">
      <c r="A899" s="104"/>
      <c r="B899" s="104"/>
      <c r="C899" s="104"/>
      <c r="D899" s="104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</row>
    <row r="900" spans="1:23" ht="15.75" customHeight="1" x14ac:dyDescent="0.2">
      <c r="A900" s="104"/>
      <c r="B900" s="104"/>
      <c r="C900" s="104"/>
      <c r="D900" s="104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</row>
    <row r="901" spans="1:23" ht="15.75" customHeight="1" x14ac:dyDescent="0.2">
      <c r="A901" s="104"/>
      <c r="B901" s="104"/>
      <c r="C901" s="104"/>
      <c r="D901" s="104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</row>
    <row r="902" spans="1:23" ht="15.75" customHeight="1" x14ac:dyDescent="0.2">
      <c r="A902" s="104"/>
      <c r="B902" s="104"/>
      <c r="C902" s="104"/>
      <c r="D902" s="104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</row>
    <row r="903" spans="1:23" ht="15.75" customHeight="1" x14ac:dyDescent="0.2">
      <c r="A903" s="104"/>
      <c r="B903" s="104"/>
      <c r="C903" s="104"/>
      <c r="D903" s="104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</row>
    <row r="904" spans="1:23" ht="15.75" customHeight="1" x14ac:dyDescent="0.2">
      <c r="A904" s="104"/>
      <c r="B904" s="104"/>
      <c r="C904" s="104"/>
      <c r="D904" s="104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</row>
    <row r="905" spans="1:23" ht="15.75" customHeight="1" x14ac:dyDescent="0.2">
      <c r="A905" s="104"/>
      <c r="B905" s="104"/>
      <c r="C905" s="104"/>
      <c r="D905" s="104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</row>
    <row r="906" spans="1:23" ht="15.75" customHeight="1" x14ac:dyDescent="0.2">
      <c r="A906" s="104"/>
      <c r="B906" s="104"/>
      <c r="C906" s="104"/>
      <c r="D906" s="104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</row>
    <row r="907" spans="1:23" ht="15.75" customHeight="1" x14ac:dyDescent="0.2">
      <c r="A907" s="104"/>
      <c r="B907" s="104"/>
      <c r="C907" s="104"/>
      <c r="D907" s="104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</row>
    <row r="908" spans="1:23" ht="15.75" customHeight="1" x14ac:dyDescent="0.2">
      <c r="A908" s="104"/>
      <c r="B908" s="104"/>
      <c r="C908" s="104"/>
      <c r="D908" s="104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</row>
    <row r="909" spans="1:23" ht="15.75" customHeight="1" x14ac:dyDescent="0.2">
      <c r="A909" s="104"/>
      <c r="B909" s="104"/>
      <c r="C909" s="104"/>
      <c r="D909" s="104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</row>
    <row r="910" spans="1:23" ht="15.75" customHeight="1" x14ac:dyDescent="0.2">
      <c r="A910" s="104"/>
      <c r="B910" s="104"/>
      <c r="C910" s="104"/>
      <c r="D910" s="104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</row>
    <row r="911" spans="1:23" ht="15.75" customHeight="1" x14ac:dyDescent="0.2">
      <c r="A911" s="104"/>
      <c r="B911" s="104"/>
      <c r="C911" s="104"/>
      <c r="D911" s="104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</row>
    <row r="912" spans="1:23" ht="15.75" customHeight="1" x14ac:dyDescent="0.2">
      <c r="A912" s="104"/>
      <c r="B912" s="104"/>
      <c r="C912" s="104"/>
      <c r="D912" s="104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</row>
    <row r="913" spans="1:23" ht="15.75" customHeight="1" x14ac:dyDescent="0.2">
      <c r="A913" s="104"/>
      <c r="B913" s="104"/>
      <c r="C913" s="104"/>
      <c r="D913" s="104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</row>
    <row r="914" spans="1:23" ht="15.75" customHeight="1" x14ac:dyDescent="0.2">
      <c r="A914" s="104"/>
      <c r="B914" s="104"/>
      <c r="C914" s="104"/>
      <c r="D914" s="104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</row>
    <row r="915" spans="1:23" ht="15.75" customHeight="1" x14ac:dyDescent="0.2">
      <c r="A915" s="104"/>
      <c r="B915" s="104"/>
      <c r="C915" s="104"/>
      <c r="D915" s="104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</row>
    <row r="916" spans="1:23" ht="15.75" customHeight="1" x14ac:dyDescent="0.2">
      <c r="A916" s="104"/>
      <c r="B916" s="104"/>
      <c r="C916" s="104"/>
      <c r="D916" s="104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</row>
    <row r="917" spans="1:23" ht="15.75" customHeight="1" x14ac:dyDescent="0.2">
      <c r="A917" s="104"/>
      <c r="B917" s="104"/>
      <c r="C917" s="104"/>
      <c r="D917" s="104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</row>
    <row r="918" spans="1:23" ht="15.75" customHeight="1" x14ac:dyDescent="0.2">
      <c r="A918" s="104"/>
      <c r="B918" s="104"/>
      <c r="C918" s="104"/>
      <c r="D918" s="104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</row>
    <row r="919" spans="1:23" ht="15.75" customHeight="1" x14ac:dyDescent="0.2">
      <c r="A919" s="104"/>
      <c r="B919" s="104"/>
      <c r="C919" s="104"/>
      <c r="D919" s="104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</row>
    <row r="920" spans="1:23" ht="15.75" customHeight="1" x14ac:dyDescent="0.2">
      <c r="A920" s="104"/>
      <c r="B920" s="104"/>
      <c r="C920" s="104"/>
      <c r="D920" s="104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</row>
    <row r="921" spans="1:23" ht="15.75" customHeight="1" x14ac:dyDescent="0.2">
      <c r="A921" s="104"/>
      <c r="B921" s="104"/>
      <c r="C921" s="104"/>
      <c r="D921" s="104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</row>
    <row r="922" spans="1:23" ht="15.75" customHeight="1" x14ac:dyDescent="0.2">
      <c r="A922" s="104"/>
      <c r="B922" s="104"/>
      <c r="C922" s="104"/>
      <c r="D922" s="104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</row>
    <row r="923" spans="1:23" ht="15.75" customHeight="1" x14ac:dyDescent="0.2">
      <c r="A923" s="104"/>
      <c r="B923" s="104"/>
      <c r="C923" s="104"/>
      <c r="D923" s="104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</row>
    <row r="924" spans="1:23" ht="15.75" customHeight="1" x14ac:dyDescent="0.2">
      <c r="A924" s="104"/>
      <c r="B924" s="104"/>
      <c r="C924" s="104"/>
      <c r="D924" s="104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</row>
    <row r="925" spans="1:23" ht="15.75" customHeight="1" x14ac:dyDescent="0.2">
      <c r="A925" s="104"/>
      <c r="B925" s="104"/>
      <c r="C925" s="104"/>
      <c r="D925" s="104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</row>
    <row r="926" spans="1:23" ht="15.75" customHeight="1" x14ac:dyDescent="0.2">
      <c r="A926" s="104"/>
      <c r="B926" s="104"/>
      <c r="C926" s="104"/>
      <c r="D926" s="104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</row>
    <row r="927" spans="1:23" ht="15.75" customHeight="1" x14ac:dyDescent="0.2">
      <c r="A927" s="104"/>
      <c r="B927" s="104"/>
      <c r="C927" s="104"/>
      <c r="D927" s="104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</row>
    <row r="928" spans="1:23" ht="15.75" customHeight="1" x14ac:dyDescent="0.2">
      <c r="A928" s="104"/>
      <c r="B928" s="104"/>
      <c r="C928" s="104"/>
      <c r="D928" s="104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</row>
    <row r="929" spans="1:23" ht="15.75" customHeight="1" x14ac:dyDescent="0.2">
      <c r="A929" s="104"/>
      <c r="B929" s="104"/>
      <c r="C929" s="104"/>
      <c r="D929" s="104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</row>
    <row r="930" spans="1:23" ht="15.75" customHeight="1" x14ac:dyDescent="0.2">
      <c r="A930" s="104"/>
      <c r="B930" s="104"/>
      <c r="C930" s="104"/>
      <c r="D930" s="104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</row>
    <row r="931" spans="1:23" ht="15.75" customHeight="1" x14ac:dyDescent="0.2">
      <c r="A931" s="104"/>
      <c r="B931" s="104"/>
      <c r="C931" s="104"/>
      <c r="D931" s="104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</row>
    <row r="932" spans="1:23" ht="15.75" customHeight="1" x14ac:dyDescent="0.2">
      <c r="A932" s="104"/>
      <c r="B932" s="104"/>
      <c r="C932" s="104"/>
      <c r="D932" s="104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</row>
    <row r="933" spans="1:23" ht="15.75" customHeight="1" x14ac:dyDescent="0.2">
      <c r="A933" s="104"/>
      <c r="B933" s="104"/>
      <c r="C933" s="104"/>
      <c r="D933" s="104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</row>
    <row r="934" spans="1:23" ht="15.75" customHeight="1" x14ac:dyDescent="0.2">
      <c r="A934" s="104"/>
      <c r="B934" s="104"/>
      <c r="C934" s="104"/>
      <c r="D934" s="104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</row>
    <row r="935" spans="1:23" ht="15.75" customHeight="1" x14ac:dyDescent="0.2">
      <c r="A935" s="104"/>
      <c r="B935" s="104"/>
      <c r="C935" s="104"/>
      <c r="D935" s="104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</row>
    <row r="936" spans="1:23" ht="15.75" customHeight="1" x14ac:dyDescent="0.2">
      <c r="A936" s="104"/>
      <c r="B936" s="104"/>
      <c r="C936" s="104"/>
      <c r="D936" s="104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</row>
    <row r="937" spans="1:23" ht="15.75" customHeight="1" x14ac:dyDescent="0.2">
      <c r="A937" s="104"/>
      <c r="B937" s="104"/>
      <c r="C937" s="104"/>
      <c r="D937" s="104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</row>
    <row r="938" spans="1:23" ht="15.75" customHeight="1" x14ac:dyDescent="0.2">
      <c r="A938" s="104"/>
      <c r="B938" s="104"/>
      <c r="C938" s="104"/>
      <c r="D938" s="104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</row>
    <row r="939" spans="1:23" ht="15.75" customHeight="1" x14ac:dyDescent="0.2">
      <c r="A939" s="104"/>
      <c r="B939" s="104"/>
      <c r="C939" s="104"/>
      <c r="D939" s="104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</row>
    <row r="940" spans="1:23" ht="15.75" customHeight="1" x14ac:dyDescent="0.2">
      <c r="A940" s="104"/>
      <c r="B940" s="104"/>
      <c r="C940" s="104"/>
      <c r="D940" s="104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</row>
    <row r="941" spans="1:23" ht="15.75" customHeight="1" x14ac:dyDescent="0.2">
      <c r="A941" s="104"/>
      <c r="B941" s="104"/>
      <c r="C941" s="104"/>
      <c r="D941" s="104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</row>
    <row r="942" spans="1:23" ht="15.75" customHeight="1" x14ac:dyDescent="0.2">
      <c r="A942" s="104"/>
      <c r="B942" s="104"/>
      <c r="C942" s="104"/>
      <c r="D942" s="104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</row>
    <row r="943" spans="1:23" ht="15.75" customHeight="1" x14ac:dyDescent="0.2">
      <c r="A943" s="104"/>
      <c r="B943" s="104"/>
      <c r="C943" s="104"/>
      <c r="D943" s="104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</row>
    <row r="944" spans="1:23" ht="15.75" customHeight="1" x14ac:dyDescent="0.2">
      <c r="A944" s="104"/>
      <c r="B944" s="104"/>
      <c r="C944" s="104"/>
      <c r="D944" s="104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</row>
    <row r="945" spans="1:23" ht="15.75" customHeight="1" x14ac:dyDescent="0.2">
      <c r="A945" s="104"/>
      <c r="B945" s="104"/>
      <c r="C945" s="104"/>
      <c r="D945" s="104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</row>
    <row r="946" spans="1:23" ht="15.75" customHeight="1" x14ac:dyDescent="0.2">
      <c r="A946" s="104"/>
      <c r="B946" s="104"/>
      <c r="C946" s="104"/>
      <c r="D946" s="104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</row>
    <row r="947" spans="1:23" ht="15.75" customHeight="1" x14ac:dyDescent="0.2">
      <c r="A947" s="104"/>
      <c r="B947" s="104"/>
      <c r="C947" s="104"/>
      <c r="D947" s="104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</row>
    <row r="948" spans="1:23" ht="15.75" customHeight="1" x14ac:dyDescent="0.2">
      <c r="A948" s="104"/>
      <c r="B948" s="104"/>
      <c r="C948" s="104"/>
      <c r="D948" s="104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</row>
    <row r="949" spans="1:23" ht="15.75" customHeight="1" x14ac:dyDescent="0.2">
      <c r="A949" s="104"/>
      <c r="B949" s="104"/>
      <c r="C949" s="104"/>
      <c r="D949" s="104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</row>
    <row r="950" spans="1:23" ht="15.75" customHeight="1" x14ac:dyDescent="0.2">
      <c r="A950" s="104"/>
      <c r="B950" s="104"/>
      <c r="C950" s="104"/>
      <c r="D950" s="104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</row>
    <row r="951" spans="1:23" ht="15.75" customHeight="1" x14ac:dyDescent="0.2">
      <c r="A951" s="104"/>
      <c r="B951" s="104"/>
      <c r="C951" s="104"/>
      <c r="D951" s="104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</row>
    <row r="952" spans="1:23" ht="15.75" customHeight="1" x14ac:dyDescent="0.2">
      <c r="A952" s="104"/>
      <c r="B952" s="104"/>
      <c r="C952" s="104"/>
      <c r="D952" s="104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</row>
    <row r="953" spans="1:23" ht="15.75" customHeight="1" x14ac:dyDescent="0.2">
      <c r="A953" s="104"/>
      <c r="B953" s="104"/>
      <c r="C953" s="104"/>
      <c r="D953" s="104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</row>
    <row r="954" spans="1:23" ht="15.75" customHeight="1" x14ac:dyDescent="0.2">
      <c r="A954" s="104"/>
      <c r="B954" s="104"/>
      <c r="C954" s="104"/>
      <c r="D954" s="104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</row>
    <row r="955" spans="1:23" ht="15.75" customHeight="1" x14ac:dyDescent="0.2">
      <c r="A955" s="104"/>
      <c r="B955" s="104"/>
      <c r="C955" s="104"/>
      <c r="D955" s="104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</row>
    <row r="956" spans="1:23" ht="15.75" customHeight="1" x14ac:dyDescent="0.2">
      <c r="A956" s="104"/>
      <c r="B956" s="104"/>
      <c r="C956" s="104"/>
      <c r="D956" s="104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</row>
    <row r="957" spans="1:23" ht="15.75" customHeight="1" x14ac:dyDescent="0.2">
      <c r="A957" s="104"/>
      <c r="B957" s="104"/>
      <c r="C957" s="104"/>
      <c r="D957" s="104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</row>
    <row r="958" spans="1:23" ht="15.75" customHeight="1" x14ac:dyDescent="0.2">
      <c r="A958" s="104"/>
      <c r="B958" s="104"/>
      <c r="C958" s="104"/>
      <c r="D958" s="104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</row>
    <row r="959" spans="1:23" ht="15.75" customHeight="1" x14ac:dyDescent="0.2">
      <c r="A959" s="104"/>
      <c r="B959" s="104"/>
      <c r="C959" s="104"/>
      <c r="D959" s="104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</row>
    <row r="960" spans="1:23" ht="15.75" customHeight="1" x14ac:dyDescent="0.2">
      <c r="A960" s="104"/>
      <c r="B960" s="104"/>
      <c r="C960" s="104"/>
      <c r="D960" s="104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</row>
    <row r="961" spans="1:23" ht="15.75" customHeight="1" x14ac:dyDescent="0.2">
      <c r="A961" s="104"/>
      <c r="B961" s="104"/>
      <c r="C961" s="104"/>
      <c r="D961" s="104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</row>
    <row r="962" spans="1:23" ht="15.75" customHeight="1" x14ac:dyDescent="0.2">
      <c r="A962" s="104"/>
      <c r="B962" s="104"/>
      <c r="C962" s="104"/>
      <c r="D962" s="104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</row>
    <row r="963" spans="1:23" ht="15.75" customHeight="1" x14ac:dyDescent="0.2">
      <c r="A963" s="104"/>
      <c r="B963" s="104"/>
      <c r="C963" s="104"/>
      <c r="D963" s="104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</row>
    <row r="964" spans="1:23" ht="15.75" customHeight="1" x14ac:dyDescent="0.2">
      <c r="A964" s="104"/>
      <c r="B964" s="104"/>
      <c r="C964" s="104"/>
      <c r="D964" s="104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</row>
    <row r="965" spans="1:23" ht="15.75" customHeight="1" x14ac:dyDescent="0.2">
      <c r="A965" s="104"/>
      <c r="B965" s="104"/>
      <c r="C965" s="104"/>
      <c r="D965" s="104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</row>
    <row r="966" spans="1:23" ht="15.75" customHeight="1" x14ac:dyDescent="0.2">
      <c r="A966" s="104"/>
      <c r="B966" s="104"/>
      <c r="C966" s="104"/>
      <c r="D966" s="104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</row>
    <row r="967" spans="1:23" ht="15.75" customHeight="1" x14ac:dyDescent="0.2">
      <c r="A967" s="104"/>
      <c r="B967" s="104"/>
      <c r="C967" s="104"/>
      <c r="D967" s="104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</row>
    <row r="968" spans="1:23" ht="15.75" customHeight="1" x14ac:dyDescent="0.2">
      <c r="A968" s="104"/>
      <c r="B968" s="104"/>
      <c r="C968" s="104"/>
      <c r="D968" s="104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</row>
    <row r="969" spans="1:23" ht="15.75" customHeight="1" x14ac:dyDescent="0.2">
      <c r="A969" s="104"/>
      <c r="B969" s="104"/>
      <c r="C969" s="104"/>
      <c r="D969" s="104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</row>
    <row r="970" spans="1:23" ht="15.75" customHeight="1" x14ac:dyDescent="0.2">
      <c r="A970" s="104"/>
      <c r="B970" s="104"/>
      <c r="C970" s="104"/>
      <c r="D970" s="104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</row>
    <row r="971" spans="1:23" ht="15.75" customHeight="1" x14ac:dyDescent="0.2">
      <c r="A971" s="104"/>
      <c r="B971" s="104"/>
      <c r="C971" s="104"/>
      <c r="D971" s="104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</row>
    <row r="972" spans="1:23" ht="15.75" customHeight="1" x14ac:dyDescent="0.2">
      <c r="A972" s="104"/>
      <c r="B972" s="104"/>
      <c r="C972" s="104"/>
      <c r="D972" s="104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</row>
    <row r="973" spans="1:23" ht="15.75" customHeight="1" x14ac:dyDescent="0.2">
      <c r="A973" s="104"/>
      <c r="B973" s="104"/>
      <c r="C973" s="104"/>
      <c r="D973" s="104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</row>
    <row r="974" spans="1:23" ht="15.75" customHeight="1" x14ac:dyDescent="0.2">
      <c r="A974" s="104"/>
      <c r="B974" s="104"/>
      <c r="C974" s="104"/>
      <c r="D974" s="104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</row>
    <row r="975" spans="1:23" ht="15.75" customHeight="1" x14ac:dyDescent="0.2">
      <c r="A975" s="104"/>
      <c r="B975" s="104"/>
      <c r="C975" s="104"/>
      <c r="D975" s="104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</row>
    <row r="976" spans="1:23" ht="15.75" customHeight="1" x14ac:dyDescent="0.2">
      <c r="A976" s="104"/>
      <c r="B976" s="104"/>
      <c r="C976" s="104"/>
      <c r="D976" s="104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</row>
    <row r="977" spans="1:23" ht="15.75" customHeight="1" x14ac:dyDescent="0.2">
      <c r="A977" s="104"/>
      <c r="B977" s="104"/>
      <c r="C977" s="104"/>
      <c r="D977" s="104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</row>
    <row r="978" spans="1:23" ht="15.75" customHeight="1" x14ac:dyDescent="0.2">
      <c r="A978" s="104"/>
      <c r="B978" s="104"/>
      <c r="C978" s="104"/>
      <c r="D978" s="104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</row>
    <row r="979" spans="1:23" ht="15.75" customHeight="1" x14ac:dyDescent="0.2">
      <c r="A979" s="104"/>
      <c r="B979" s="104"/>
      <c r="C979" s="104"/>
      <c r="D979" s="104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</row>
    <row r="980" spans="1:23" ht="15.75" customHeight="1" x14ac:dyDescent="0.2">
      <c r="A980" s="104"/>
      <c r="B980" s="104"/>
      <c r="C980" s="104"/>
      <c r="D980" s="104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</row>
    <row r="981" spans="1:23" ht="15.75" customHeight="1" x14ac:dyDescent="0.2">
      <c r="A981" s="104"/>
      <c r="B981" s="104"/>
      <c r="C981" s="104"/>
      <c r="D981" s="104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</row>
    <row r="982" spans="1:23" ht="15.75" customHeight="1" x14ac:dyDescent="0.2">
      <c r="A982" s="104"/>
      <c r="B982" s="104"/>
      <c r="C982" s="104"/>
      <c r="D982" s="104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</row>
    <row r="983" spans="1:23" ht="15.75" customHeight="1" x14ac:dyDescent="0.2">
      <c r="A983" s="104"/>
      <c r="B983" s="104"/>
      <c r="C983" s="104"/>
      <c r="D983" s="104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</row>
    <row r="984" spans="1:23" ht="15.75" customHeight="1" x14ac:dyDescent="0.2">
      <c r="A984" s="104"/>
      <c r="B984" s="104"/>
      <c r="C984" s="104"/>
      <c r="D984" s="104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</row>
    <row r="985" spans="1:23" ht="15.75" customHeight="1" x14ac:dyDescent="0.2">
      <c r="A985" s="104"/>
      <c r="B985" s="104"/>
      <c r="C985" s="104"/>
      <c r="D985" s="104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</row>
    <row r="986" spans="1:23" ht="15.75" customHeight="1" x14ac:dyDescent="0.2">
      <c r="A986" s="104"/>
      <c r="B986" s="104"/>
      <c r="C986" s="104"/>
      <c r="D986" s="104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</row>
    <row r="987" spans="1:23" ht="15.75" customHeight="1" x14ac:dyDescent="0.2">
      <c r="A987" s="104"/>
      <c r="B987" s="104"/>
      <c r="C987" s="104"/>
      <c r="D987" s="104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</row>
    <row r="988" spans="1:23" ht="15.75" customHeight="1" x14ac:dyDescent="0.2">
      <c r="A988" s="104"/>
      <c r="B988" s="104"/>
      <c r="C988" s="104"/>
      <c r="D988" s="104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</row>
    <row r="989" spans="1:23" ht="15.75" customHeight="1" x14ac:dyDescent="0.2">
      <c r="A989" s="104"/>
      <c r="B989" s="104"/>
      <c r="C989" s="104"/>
      <c r="D989" s="104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</row>
    <row r="990" spans="1:23" ht="15.75" customHeight="1" x14ac:dyDescent="0.2">
      <c r="A990" s="104"/>
      <c r="B990" s="104"/>
      <c r="C990" s="104"/>
      <c r="D990" s="104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</row>
    <row r="991" spans="1:23" ht="15.75" customHeight="1" x14ac:dyDescent="0.2">
      <c r="A991" s="104"/>
      <c r="B991" s="104"/>
      <c r="C991" s="104"/>
      <c r="D991" s="104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</row>
    <row r="992" spans="1:23" ht="15.75" customHeight="1" x14ac:dyDescent="0.2">
      <c r="A992" s="104"/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</row>
    <row r="993" spans="1:23" ht="15.75" customHeight="1" x14ac:dyDescent="0.2">
      <c r="A993" s="104"/>
      <c r="B993" s="104"/>
      <c r="C993" s="104"/>
      <c r="D993" s="104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</row>
    <row r="994" spans="1:23" ht="15.75" customHeight="1" x14ac:dyDescent="0.2">
      <c r="A994" s="104"/>
      <c r="B994" s="104"/>
      <c r="C994" s="104"/>
      <c r="D994" s="104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</row>
    <row r="995" spans="1:23" ht="15.75" customHeight="1" x14ac:dyDescent="0.2">
      <c r="A995" s="104"/>
      <c r="B995" s="104"/>
      <c r="C995" s="104"/>
      <c r="D995" s="104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</row>
    <row r="996" spans="1:23" ht="15.75" customHeight="1" x14ac:dyDescent="0.2">
      <c r="A996" s="104"/>
      <c r="B996" s="104"/>
      <c r="C996" s="104"/>
      <c r="D996" s="104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</row>
    <row r="997" spans="1:23" ht="15.75" customHeight="1" x14ac:dyDescent="0.2">
      <c r="A997" s="104"/>
      <c r="B997" s="104"/>
      <c r="C997" s="104"/>
      <c r="D997" s="104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</row>
    <row r="998" spans="1:23" ht="15.75" customHeight="1" x14ac:dyDescent="0.2">
      <c r="A998" s="104"/>
      <c r="B998" s="104"/>
      <c r="C998" s="104"/>
      <c r="D998" s="104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Q998" s="104"/>
      <c r="R998" s="104"/>
      <c r="S998" s="104"/>
      <c r="T998" s="104"/>
      <c r="U998" s="104"/>
      <c r="V998" s="104"/>
      <c r="W998" s="104"/>
    </row>
    <row r="999" spans="1:23" ht="15.75" customHeight="1" x14ac:dyDescent="0.2">
      <c r="A999" s="104"/>
      <c r="B999" s="104"/>
      <c r="C999" s="104"/>
      <c r="D999" s="104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Q999" s="104"/>
      <c r="R999" s="104"/>
      <c r="S999" s="104"/>
      <c r="T999" s="104"/>
      <c r="U999" s="104"/>
      <c r="V999" s="104"/>
      <c r="W999" s="104"/>
    </row>
    <row r="1000" spans="1:23" ht="15.75" customHeight="1" x14ac:dyDescent="0.2">
      <c r="A1000" s="104"/>
      <c r="B1000" s="104"/>
      <c r="C1000" s="104"/>
      <c r="D1000" s="104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Q1000" s="104"/>
      <c r="R1000" s="104"/>
      <c r="S1000" s="104"/>
      <c r="T1000" s="104"/>
      <c r="U1000" s="104"/>
      <c r="V1000" s="104"/>
      <c r="W1000" s="104"/>
    </row>
    <row r="1001" spans="1:23" ht="15.75" customHeight="1" x14ac:dyDescent="0.2">
      <c r="A1001" s="104"/>
      <c r="B1001" s="104"/>
      <c r="C1001" s="104"/>
      <c r="D1001" s="104"/>
      <c r="E1001" s="104"/>
      <c r="F1001" s="104"/>
      <c r="G1001" s="104"/>
      <c r="H1001" s="104"/>
      <c r="I1001" s="104"/>
      <c r="J1001" s="104"/>
      <c r="K1001" s="104"/>
      <c r="L1001" s="104"/>
      <c r="M1001" s="104"/>
      <c r="N1001" s="104"/>
      <c r="O1001" s="104"/>
      <c r="P1001" s="104"/>
      <c r="Q1001" s="104"/>
      <c r="R1001" s="104"/>
      <c r="S1001" s="104"/>
      <c r="T1001" s="104"/>
      <c r="U1001" s="104"/>
      <c r="V1001" s="104"/>
      <c r="W1001" s="104"/>
    </row>
    <row r="1002" spans="1:23" ht="15.75" customHeight="1" x14ac:dyDescent="0.2">
      <c r="A1002" s="104"/>
      <c r="B1002" s="104"/>
      <c r="C1002" s="104"/>
      <c r="D1002" s="104"/>
      <c r="E1002" s="104"/>
      <c r="F1002" s="104"/>
      <c r="G1002" s="104"/>
      <c r="H1002" s="104"/>
      <c r="I1002" s="104"/>
      <c r="J1002" s="104"/>
      <c r="K1002" s="104"/>
      <c r="L1002" s="104"/>
      <c r="M1002" s="104"/>
      <c r="N1002" s="104"/>
      <c r="O1002" s="104"/>
      <c r="P1002" s="104"/>
      <c r="Q1002" s="104"/>
      <c r="R1002" s="104"/>
      <c r="S1002" s="104"/>
      <c r="T1002" s="104"/>
      <c r="U1002" s="104"/>
      <c r="V1002" s="104"/>
      <c r="W1002" s="104"/>
    </row>
    <row r="1003" spans="1:23" ht="15.75" customHeight="1" x14ac:dyDescent="0.2">
      <c r="A1003" s="104"/>
      <c r="B1003" s="104"/>
      <c r="C1003" s="104"/>
      <c r="D1003" s="104"/>
      <c r="E1003" s="104"/>
      <c r="F1003" s="104"/>
      <c r="G1003" s="104"/>
      <c r="H1003" s="104"/>
      <c r="I1003" s="104"/>
      <c r="J1003" s="104"/>
      <c r="K1003" s="104"/>
      <c r="L1003" s="104"/>
      <c r="M1003" s="104"/>
      <c r="N1003" s="104"/>
      <c r="O1003" s="104"/>
      <c r="P1003" s="104"/>
      <c r="Q1003" s="104"/>
      <c r="R1003" s="104"/>
      <c r="S1003" s="104"/>
      <c r="T1003" s="104"/>
      <c r="U1003" s="104"/>
      <c r="V1003" s="104"/>
      <c r="W1003" s="104"/>
    </row>
    <row r="1004" spans="1:23" ht="15.75" customHeight="1" x14ac:dyDescent="0.2">
      <c r="A1004" s="104"/>
      <c r="B1004" s="104"/>
      <c r="C1004" s="104"/>
      <c r="D1004" s="104"/>
      <c r="E1004" s="104"/>
      <c r="F1004" s="104"/>
      <c r="G1004" s="104"/>
      <c r="H1004" s="104"/>
      <c r="I1004" s="104"/>
      <c r="J1004" s="104"/>
      <c r="K1004" s="104"/>
      <c r="L1004" s="104"/>
      <c r="M1004" s="104"/>
      <c r="N1004" s="104"/>
      <c r="O1004" s="104"/>
      <c r="P1004" s="104"/>
      <c r="Q1004" s="104"/>
      <c r="R1004" s="104"/>
      <c r="S1004" s="104"/>
      <c r="T1004" s="104"/>
      <c r="U1004" s="104"/>
      <c r="V1004" s="104"/>
      <c r="W1004" s="104"/>
    </row>
    <row r="1005" spans="1:23" ht="15.75" customHeight="1" x14ac:dyDescent="0.2">
      <c r="A1005" s="104"/>
      <c r="B1005" s="104"/>
      <c r="C1005" s="104"/>
      <c r="D1005" s="104"/>
      <c r="E1005" s="104"/>
      <c r="F1005" s="104"/>
      <c r="G1005" s="104"/>
      <c r="H1005" s="104"/>
      <c r="I1005" s="104"/>
      <c r="J1005" s="104"/>
      <c r="K1005" s="104"/>
      <c r="L1005" s="104"/>
      <c r="M1005" s="104"/>
      <c r="N1005" s="104"/>
      <c r="O1005" s="104"/>
      <c r="P1005" s="104"/>
      <c r="Q1005" s="104"/>
      <c r="R1005" s="104"/>
      <c r="S1005" s="104"/>
      <c r="T1005" s="104"/>
      <c r="U1005" s="104"/>
      <c r="V1005" s="104"/>
      <c r="W1005" s="104"/>
    </row>
    <row r="1006" spans="1:23" ht="15.75" customHeight="1" x14ac:dyDescent="0.2">
      <c r="A1006" s="104"/>
      <c r="B1006" s="104"/>
      <c r="C1006" s="104"/>
      <c r="D1006" s="104"/>
      <c r="E1006" s="104"/>
      <c r="F1006" s="104"/>
      <c r="G1006" s="104"/>
      <c r="H1006" s="104"/>
      <c r="I1006" s="104"/>
      <c r="J1006" s="104"/>
      <c r="K1006" s="104"/>
      <c r="L1006" s="104"/>
      <c r="M1006" s="104"/>
      <c r="N1006" s="104"/>
      <c r="O1006" s="104"/>
      <c r="P1006" s="104"/>
      <c r="Q1006" s="104"/>
      <c r="R1006" s="104"/>
      <c r="S1006" s="104"/>
      <c r="T1006" s="104"/>
      <c r="U1006" s="104"/>
      <c r="V1006" s="104"/>
      <c r="W1006" s="104"/>
    </row>
    <row r="1007" spans="1:23" ht="15.75" customHeight="1" x14ac:dyDescent="0.2">
      <c r="A1007" s="104"/>
      <c r="B1007" s="104"/>
      <c r="C1007" s="104"/>
      <c r="D1007" s="104"/>
      <c r="E1007" s="104"/>
      <c r="F1007" s="104"/>
      <c r="G1007" s="104"/>
      <c r="H1007" s="104"/>
      <c r="I1007" s="104"/>
      <c r="J1007" s="104"/>
      <c r="K1007" s="104"/>
      <c r="L1007" s="104"/>
      <c r="M1007" s="104"/>
      <c r="N1007" s="104"/>
      <c r="O1007" s="104"/>
      <c r="P1007" s="104"/>
      <c r="Q1007" s="104"/>
      <c r="R1007" s="104"/>
      <c r="S1007" s="104"/>
      <c r="T1007" s="104"/>
      <c r="U1007" s="104"/>
      <c r="V1007" s="104"/>
      <c r="W1007" s="104"/>
    </row>
    <row r="1008" spans="1:23" ht="15.75" customHeight="1" x14ac:dyDescent="0.2">
      <c r="A1008" s="104"/>
      <c r="B1008" s="104"/>
      <c r="C1008" s="104"/>
      <c r="D1008" s="104"/>
      <c r="E1008" s="104"/>
      <c r="F1008" s="104"/>
      <c r="G1008" s="104"/>
      <c r="H1008" s="104"/>
      <c r="I1008" s="104"/>
      <c r="J1008" s="104"/>
      <c r="K1008" s="104"/>
      <c r="L1008" s="104"/>
      <c r="M1008" s="104"/>
      <c r="N1008" s="104"/>
      <c r="O1008" s="104"/>
      <c r="P1008" s="104"/>
      <c r="Q1008" s="104"/>
      <c r="R1008" s="104"/>
      <c r="S1008" s="104"/>
      <c r="T1008" s="104"/>
      <c r="U1008" s="104"/>
      <c r="V1008" s="104"/>
      <c r="W1008" s="104"/>
    </row>
    <row r="1009" spans="1:23" ht="15.75" customHeight="1" x14ac:dyDescent="0.2">
      <c r="A1009" s="104"/>
      <c r="B1009" s="104"/>
      <c r="C1009" s="104"/>
      <c r="D1009" s="104"/>
      <c r="E1009" s="104"/>
      <c r="F1009" s="104"/>
      <c r="G1009" s="104"/>
      <c r="H1009" s="104"/>
      <c r="I1009" s="104"/>
      <c r="J1009" s="104"/>
      <c r="K1009" s="104"/>
      <c r="L1009" s="104"/>
      <c r="M1009" s="104"/>
      <c r="N1009" s="104"/>
      <c r="O1009" s="104"/>
      <c r="P1009" s="104"/>
      <c r="Q1009" s="104"/>
      <c r="R1009" s="104"/>
      <c r="S1009" s="104"/>
      <c r="T1009" s="104"/>
      <c r="U1009" s="104"/>
      <c r="V1009" s="104"/>
      <c r="W1009" s="104"/>
    </row>
    <row r="1010" spans="1:23" ht="15.75" customHeight="1" x14ac:dyDescent="0.2">
      <c r="A1010" s="104"/>
      <c r="B1010" s="104"/>
      <c r="C1010" s="104"/>
      <c r="D1010" s="104"/>
      <c r="E1010" s="104"/>
      <c r="F1010" s="104"/>
      <c r="G1010" s="104"/>
      <c r="H1010" s="104"/>
      <c r="I1010" s="104"/>
      <c r="J1010" s="104"/>
      <c r="K1010" s="104"/>
      <c r="L1010" s="104"/>
      <c r="M1010" s="104"/>
      <c r="N1010" s="104"/>
      <c r="O1010" s="104"/>
      <c r="P1010" s="104"/>
      <c r="Q1010" s="104"/>
      <c r="R1010" s="104"/>
      <c r="S1010" s="104"/>
      <c r="T1010" s="104"/>
      <c r="U1010" s="104"/>
      <c r="V1010" s="104"/>
      <c r="W1010" s="104"/>
    </row>
    <row r="1011" spans="1:23" ht="15.75" customHeight="1" x14ac:dyDescent="0.2">
      <c r="A1011" s="104"/>
      <c r="B1011" s="104"/>
      <c r="C1011" s="104"/>
      <c r="D1011" s="104"/>
      <c r="E1011" s="104"/>
      <c r="F1011" s="104"/>
      <c r="G1011" s="104"/>
      <c r="H1011" s="104"/>
      <c r="I1011" s="104"/>
      <c r="J1011" s="104"/>
      <c r="K1011" s="104"/>
      <c r="L1011" s="104"/>
      <c r="M1011" s="104"/>
      <c r="N1011" s="104"/>
      <c r="O1011" s="104"/>
      <c r="P1011" s="104"/>
      <c r="Q1011" s="104"/>
      <c r="R1011" s="104"/>
      <c r="S1011" s="104"/>
      <c r="T1011" s="104"/>
      <c r="U1011" s="104"/>
      <c r="V1011" s="104"/>
      <c r="W1011" s="104"/>
    </row>
    <row r="1012" spans="1:23" ht="15.75" customHeight="1" x14ac:dyDescent="0.2">
      <c r="A1012" s="104"/>
      <c r="B1012" s="104"/>
      <c r="C1012" s="104"/>
      <c r="D1012" s="104"/>
      <c r="E1012" s="104"/>
      <c r="F1012" s="104"/>
      <c r="G1012" s="104"/>
      <c r="H1012" s="104"/>
      <c r="I1012" s="104"/>
      <c r="J1012" s="104"/>
      <c r="K1012" s="104"/>
      <c r="L1012" s="104"/>
      <c r="M1012" s="104"/>
      <c r="N1012" s="104"/>
      <c r="O1012" s="104"/>
      <c r="P1012" s="104"/>
      <c r="Q1012" s="104"/>
      <c r="R1012" s="104"/>
      <c r="S1012" s="104"/>
      <c r="T1012" s="104"/>
      <c r="U1012" s="104"/>
      <c r="V1012" s="104"/>
      <c r="W1012" s="104"/>
    </row>
    <row r="1013" spans="1:23" ht="15.75" customHeight="1" x14ac:dyDescent="0.2">
      <c r="A1013" s="104"/>
      <c r="B1013" s="104"/>
      <c r="C1013" s="104"/>
      <c r="D1013" s="104"/>
      <c r="E1013" s="104"/>
      <c r="F1013" s="104"/>
      <c r="G1013" s="104"/>
      <c r="H1013" s="104"/>
      <c r="I1013" s="104"/>
      <c r="J1013" s="104"/>
      <c r="K1013" s="104"/>
      <c r="L1013" s="104"/>
      <c r="M1013" s="104"/>
      <c r="N1013" s="104"/>
      <c r="O1013" s="104"/>
      <c r="P1013" s="104"/>
      <c r="Q1013" s="104"/>
      <c r="R1013" s="104"/>
      <c r="S1013" s="104"/>
      <c r="T1013" s="104"/>
      <c r="U1013" s="104"/>
      <c r="V1013" s="104"/>
      <c r="W1013" s="104"/>
    </row>
    <row r="1014" spans="1:23" ht="15.75" customHeight="1" x14ac:dyDescent="0.2">
      <c r="A1014" s="104"/>
      <c r="B1014" s="104"/>
      <c r="C1014" s="104"/>
      <c r="D1014" s="104"/>
      <c r="E1014" s="104"/>
      <c r="F1014" s="104"/>
      <c r="G1014" s="104"/>
      <c r="H1014" s="104"/>
      <c r="I1014" s="104"/>
      <c r="J1014" s="104"/>
      <c r="K1014" s="104"/>
      <c r="L1014" s="104"/>
      <c r="M1014" s="104"/>
      <c r="N1014" s="104"/>
      <c r="O1014" s="104"/>
      <c r="P1014" s="104"/>
      <c r="Q1014" s="104"/>
      <c r="R1014" s="104"/>
      <c r="S1014" s="104"/>
      <c r="T1014" s="104"/>
      <c r="U1014" s="104"/>
      <c r="V1014" s="104"/>
      <c r="W1014" s="104"/>
    </row>
    <row r="1015" spans="1:23" ht="15.75" customHeight="1" x14ac:dyDescent="0.2">
      <c r="A1015" s="104"/>
      <c r="B1015" s="104"/>
      <c r="C1015" s="104"/>
      <c r="D1015" s="104"/>
      <c r="E1015" s="104"/>
      <c r="F1015" s="104"/>
      <c r="G1015" s="104"/>
      <c r="H1015" s="104"/>
      <c r="I1015" s="104"/>
      <c r="J1015" s="104"/>
      <c r="K1015" s="104"/>
      <c r="L1015" s="104"/>
      <c r="M1015" s="104"/>
      <c r="N1015" s="104"/>
      <c r="O1015" s="104"/>
      <c r="P1015" s="104"/>
      <c r="Q1015" s="104"/>
      <c r="R1015" s="104"/>
      <c r="S1015" s="104"/>
      <c r="T1015" s="104"/>
      <c r="U1015" s="104"/>
      <c r="V1015" s="104"/>
      <c r="W1015" s="104"/>
    </row>
    <row r="1016" spans="1:23" ht="15.75" customHeight="1" x14ac:dyDescent="0.2">
      <c r="A1016" s="104"/>
      <c r="B1016" s="104"/>
      <c r="C1016" s="104"/>
      <c r="D1016" s="104"/>
      <c r="E1016" s="104"/>
      <c r="F1016" s="104"/>
      <c r="G1016" s="104"/>
      <c r="H1016" s="104"/>
      <c r="I1016" s="104"/>
      <c r="J1016" s="104"/>
      <c r="K1016" s="104"/>
      <c r="L1016" s="104"/>
      <c r="M1016" s="104"/>
      <c r="N1016" s="104"/>
      <c r="O1016" s="104"/>
      <c r="P1016" s="104"/>
      <c r="Q1016" s="104"/>
      <c r="R1016" s="104"/>
      <c r="S1016" s="104"/>
      <c r="T1016" s="104"/>
      <c r="U1016" s="104"/>
      <c r="V1016" s="104"/>
      <c r="W1016" s="104"/>
    </row>
    <row r="1017" spans="1:23" ht="15.75" customHeight="1" x14ac:dyDescent="0.2">
      <c r="A1017" s="104"/>
      <c r="B1017" s="104"/>
      <c r="C1017" s="104"/>
      <c r="D1017" s="104"/>
      <c r="E1017" s="104"/>
      <c r="F1017" s="104"/>
      <c r="G1017" s="104"/>
      <c r="H1017" s="104"/>
      <c r="I1017" s="104"/>
      <c r="J1017" s="104"/>
      <c r="K1017" s="104"/>
      <c r="L1017" s="104"/>
      <c r="M1017" s="104"/>
      <c r="N1017" s="104"/>
      <c r="O1017" s="104"/>
      <c r="P1017" s="104"/>
      <c r="Q1017" s="104"/>
      <c r="R1017" s="104"/>
      <c r="S1017" s="104"/>
      <c r="T1017" s="104"/>
      <c r="U1017" s="104"/>
      <c r="V1017" s="104"/>
      <c r="W1017" s="104"/>
    </row>
    <row r="1018" spans="1:23" ht="15.75" customHeight="1" x14ac:dyDescent="0.2">
      <c r="A1018" s="104"/>
      <c r="B1018" s="104"/>
      <c r="C1018" s="104"/>
      <c r="D1018" s="104"/>
      <c r="E1018" s="104"/>
      <c r="F1018" s="104"/>
      <c r="G1018" s="104"/>
      <c r="H1018" s="104"/>
      <c r="I1018" s="104"/>
      <c r="J1018" s="104"/>
      <c r="K1018" s="104"/>
      <c r="L1018" s="104"/>
      <c r="M1018" s="104"/>
      <c r="N1018" s="104"/>
      <c r="O1018" s="104"/>
      <c r="P1018" s="104"/>
      <c r="Q1018" s="104"/>
      <c r="R1018" s="104"/>
      <c r="S1018" s="104"/>
      <c r="T1018" s="104"/>
      <c r="U1018" s="104"/>
      <c r="V1018" s="104"/>
      <c r="W1018" s="104"/>
    </row>
    <row r="1019" spans="1:23" ht="15.75" customHeight="1" x14ac:dyDescent="0.2">
      <c r="A1019" s="104"/>
      <c r="B1019" s="104"/>
      <c r="C1019" s="104"/>
      <c r="D1019" s="104"/>
      <c r="E1019" s="104"/>
      <c r="F1019" s="104"/>
      <c r="G1019" s="104"/>
      <c r="H1019" s="104"/>
      <c r="I1019" s="104"/>
      <c r="J1019" s="104"/>
      <c r="K1019" s="104"/>
      <c r="L1019" s="104"/>
      <c r="M1019" s="104"/>
      <c r="N1019" s="104"/>
      <c r="O1019" s="104"/>
      <c r="P1019" s="104"/>
      <c r="Q1019" s="104"/>
      <c r="R1019" s="104"/>
      <c r="S1019" s="104"/>
      <c r="T1019" s="104"/>
      <c r="U1019" s="104"/>
      <c r="V1019" s="104"/>
      <c r="W1019" s="104"/>
    </row>
    <row r="1020" spans="1:23" ht="15.75" customHeight="1" x14ac:dyDescent="0.2">
      <c r="A1020" s="104"/>
      <c r="B1020" s="104"/>
      <c r="C1020" s="104"/>
      <c r="D1020" s="104"/>
      <c r="E1020" s="104"/>
      <c r="F1020" s="104"/>
      <c r="G1020" s="104"/>
      <c r="H1020" s="104"/>
      <c r="I1020" s="104"/>
      <c r="J1020" s="104"/>
      <c r="K1020" s="104"/>
      <c r="L1020" s="104"/>
      <c r="M1020" s="104"/>
      <c r="N1020" s="104"/>
      <c r="O1020" s="104"/>
      <c r="P1020" s="104"/>
      <c r="Q1020" s="104"/>
      <c r="R1020" s="104"/>
      <c r="S1020" s="104"/>
      <c r="T1020" s="104"/>
      <c r="U1020" s="104"/>
      <c r="V1020" s="104"/>
      <c r="W1020" s="104"/>
    </row>
    <row r="1021" spans="1:23" ht="15.75" customHeight="1" x14ac:dyDescent="0.2">
      <c r="A1021" s="104"/>
      <c r="B1021" s="104"/>
      <c r="C1021" s="104"/>
      <c r="D1021" s="104"/>
      <c r="E1021" s="104"/>
      <c r="F1021" s="104"/>
      <c r="G1021" s="104"/>
      <c r="H1021" s="104"/>
      <c r="I1021" s="104"/>
      <c r="J1021" s="104"/>
      <c r="K1021" s="104"/>
      <c r="L1021" s="104"/>
      <c r="M1021" s="104"/>
      <c r="N1021" s="104"/>
      <c r="O1021" s="104"/>
      <c r="P1021" s="104"/>
      <c r="Q1021" s="104"/>
      <c r="R1021" s="104"/>
      <c r="S1021" s="104"/>
      <c r="T1021" s="104"/>
      <c r="U1021" s="104"/>
      <c r="V1021" s="104"/>
      <c r="W1021" s="104"/>
    </row>
  </sheetData>
  <conditionalFormatting sqref="H5">
    <cfRule type="expression" dxfId="4" priority="1">
      <formula>H5="Check Imbalances"</formula>
    </cfRule>
  </conditionalFormatting>
  <hyperlinks>
    <hyperlink ref="H7" location="Intercompany!A254" display="here" xr:uid="{857C41DF-CC3C-4337-9711-ACE2563EB48C}"/>
  </hyperlinks>
  <pageMargins left="0.7" right="0.7" top="0.75" bottom="0.75" header="0" footer="0"/>
  <pageSetup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CA8DC-3BAA-4CF8-8BCC-5CF6E85E3588}">
  <sheetPr codeName="Sheet20">
    <tabColor theme="1"/>
  </sheetPr>
  <dimension ref="A1:M775"/>
  <sheetViews>
    <sheetView workbookViewId="0">
      <pane ySplit="1" topLeftCell="A2" activePane="bottomLeft" state="frozen"/>
      <selection activeCell="F2" sqref="F2:G59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9.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>
        <v>8050</v>
      </c>
      <c r="B2" s="43" t="s">
        <v>121</v>
      </c>
      <c r="C2" s="43"/>
      <c r="D2" s="43"/>
      <c r="E2" s="45">
        <v>45672</v>
      </c>
      <c r="F2" s="46">
        <v>1275</v>
      </c>
      <c r="G2" s="46"/>
      <c r="H2" s="47">
        <f>IF(E2="","",EOMONTH(E2,0))</f>
        <v>45688</v>
      </c>
      <c r="I2" s="47" t="str">
        <f>IF(H2="","","Q"&amp;ROUNDUP(MONTH(H2)/3,0))</f>
        <v>Q1</v>
      </c>
      <c r="J2" s="37" t="b">
        <f ca="1">IF(A2="","",COUNTIF('Consolidated Income Statement_Y'!$C$7:$V$7,D2)&gt;0)</f>
        <v>0</v>
      </c>
      <c r="K2" s="38">
        <f>F2-G2</f>
        <v>1275</v>
      </c>
      <c r="L2" s="37" t="str">
        <f>IFERROR(VLOOKUP($A2,Account_Mapping!$A:$C,3,0),"")</f>
        <v>General &amp; Administrative</v>
      </c>
      <c r="M2" s="37" t="str">
        <f>IFERROR(VLOOKUP($A2,Account_Mapping!$A:$C,4,0),"")</f>
        <v/>
      </c>
    </row>
    <row r="3" spans="1:13" x14ac:dyDescent="0.2">
      <c r="A3" s="43">
        <v>8050</v>
      </c>
      <c r="B3" s="43" t="s">
        <v>121</v>
      </c>
      <c r="C3" s="43"/>
      <c r="D3" s="43"/>
      <c r="E3" s="45">
        <v>45677</v>
      </c>
      <c r="F3" s="46">
        <v>5600</v>
      </c>
      <c r="G3" s="46"/>
      <c r="H3" s="47">
        <f t="shared" ref="H3:H66" si="0">IF(E3="","",EOMONTH(E3,0))</f>
        <v>45688</v>
      </c>
      <c r="I3" s="47" t="str">
        <f t="shared" ref="I3:I66" si="1">IF(H3="","","Q"&amp;ROUNDUP(MONTH(H3)/3,0))</f>
        <v>Q1</v>
      </c>
      <c r="J3" s="37" t="b">
        <f ca="1">IF(A3="","",COUNTIF('Consolidated Income Statement_Y'!$C$7:$V$7,D3)&gt;0)</f>
        <v>0</v>
      </c>
      <c r="K3" s="38">
        <f t="shared" ref="K3:K66" si="2">F3-G3</f>
        <v>5600</v>
      </c>
      <c r="L3" s="37" t="str">
        <f>IFERROR(VLOOKUP($A3,Account_Mapping!$A:$C,3,0),"")</f>
        <v>General &amp; Administrative</v>
      </c>
      <c r="M3" s="37" t="str">
        <f>IFERROR(VLOOKUP($A3,Account_Mapping!$A:$C,4,0),"")</f>
        <v/>
      </c>
    </row>
    <row r="4" spans="1:13" x14ac:dyDescent="0.2">
      <c r="A4" s="43">
        <v>8060</v>
      </c>
      <c r="B4" s="43" t="s">
        <v>122</v>
      </c>
      <c r="C4" s="43"/>
      <c r="D4" s="43" t="s">
        <v>141</v>
      </c>
      <c r="E4" s="45">
        <v>45688</v>
      </c>
      <c r="F4" s="46">
        <v>1000</v>
      </c>
      <c r="G4" s="46"/>
      <c r="H4" s="47">
        <f t="shared" si="0"/>
        <v>45688</v>
      </c>
      <c r="I4" s="47" t="str">
        <f t="shared" si="1"/>
        <v>Q1</v>
      </c>
      <c r="J4" s="37" t="b">
        <f ca="1">IF(A4="","",COUNTIF('Consolidated Income Statement_Y'!$C$7:$V$7,D4)&gt;0)</f>
        <v>1</v>
      </c>
      <c r="K4" s="38">
        <f t="shared" si="2"/>
        <v>1000</v>
      </c>
      <c r="L4" s="37" t="str">
        <f>IFERROR(VLOOKUP($A4,Account_Mapping!$A:$C,3,0),"")</f>
        <v>General &amp; Administrative</v>
      </c>
      <c r="M4" s="37" t="str">
        <f>IFERROR(VLOOKUP($A4,Account_Mapping!$A:$C,4,0),"")</f>
        <v/>
      </c>
    </row>
    <row r="5" spans="1:13" x14ac:dyDescent="0.2">
      <c r="A5" s="43">
        <v>9010</v>
      </c>
      <c r="B5" s="43" t="s">
        <v>127</v>
      </c>
      <c r="C5" s="43"/>
      <c r="D5" s="43"/>
      <c r="E5" s="45">
        <v>45688</v>
      </c>
      <c r="F5" s="46"/>
      <c r="G5" s="46">
        <v>563</v>
      </c>
      <c r="H5" s="47">
        <f t="shared" si="0"/>
        <v>45688</v>
      </c>
      <c r="I5" s="47" t="str">
        <f t="shared" si="1"/>
        <v>Q1</v>
      </c>
      <c r="J5" s="37" t="b">
        <f ca="1">IF(A5="","",COUNTIF('Consolidated Income Statement_Y'!$C$7:$V$7,D5)&gt;0)</f>
        <v>0</v>
      </c>
      <c r="K5" s="38">
        <f t="shared" si="2"/>
        <v>-563</v>
      </c>
      <c r="L5" s="37" t="str">
        <f>IFERROR(VLOOKUP($A5,Account_Mapping!$A:$C,3,0),"")</f>
        <v>Other Expenses, net</v>
      </c>
      <c r="M5" s="37" t="str">
        <f>IFERROR(VLOOKUP($A5,Account_Mapping!$A:$C,4,0),"")</f>
        <v/>
      </c>
    </row>
    <row r="6" spans="1:13" x14ac:dyDescent="0.2">
      <c r="A6" s="43">
        <v>8050</v>
      </c>
      <c r="B6" s="43" t="s">
        <v>121</v>
      </c>
      <c r="C6" s="43"/>
      <c r="D6" s="43"/>
      <c r="E6" s="45">
        <v>45716</v>
      </c>
      <c r="F6" s="46">
        <v>1275</v>
      </c>
      <c r="G6" s="46"/>
      <c r="H6" s="47">
        <f t="shared" si="0"/>
        <v>45716</v>
      </c>
      <c r="I6" s="47" t="str">
        <f t="shared" si="1"/>
        <v>Q1</v>
      </c>
      <c r="J6" s="37" t="b">
        <f ca="1">IF(A6="","",COUNTIF('Consolidated Income Statement_Y'!$C$7:$V$7,D6)&gt;0)</f>
        <v>0</v>
      </c>
      <c r="K6" s="38">
        <f t="shared" si="2"/>
        <v>1275</v>
      </c>
      <c r="L6" s="37" t="str">
        <f>IFERROR(VLOOKUP($A6,Account_Mapping!$A:$C,3,0),"")</f>
        <v>General &amp; Administrative</v>
      </c>
      <c r="M6" s="37" t="str">
        <f>IFERROR(VLOOKUP($A6,Account_Mapping!$A:$C,4,0),"")</f>
        <v/>
      </c>
    </row>
    <row r="7" spans="1:13" x14ac:dyDescent="0.2">
      <c r="A7" s="43">
        <v>8050</v>
      </c>
      <c r="B7" s="43" t="s">
        <v>121</v>
      </c>
      <c r="C7" s="43"/>
      <c r="D7" s="43"/>
      <c r="E7" s="45">
        <v>45716</v>
      </c>
      <c r="F7" s="46">
        <v>5600</v>
      </c>
      <c r="G7" s="46"/>
      <c r="H7" s="47">
        <f t="shared" si="0"/>
        <v>45716</v>
      </c>
      <c r="I7" s="47" t="str">
        <f t="shared" si="1"/>
        <v>Q1</v>
      </c>
      <c r="J7" s="37" t="b">
        <f ca="1">IF(A7="","",COUNTIF('Consolidated Income Statement_Y'!$C$7:$V$7,D7)&gt;0)</f>
        <v>0</v>
      </c>
      <c r="K7" s="38">
        <f t="shared" si="2"/>
        <v>5600</v>
      </c>
      <c r="L7" s="37" t="str">
        <f>IFERROR(VLOOKUP($A7,Account_Mapping!$A:$C,3,0),"")</f>
        <v>General &amp; Administrative</v>
      </c>
      <c r="M7" s="37" t="str">
        <f>IFERROR(VLOOKUP($A7,Account_Mapping!$A:$C,4,0),"")</f>
        <v/>
      </c>
    </row>
    <row r="8" spans="1:13" x14ac:dyDescent="0.2">
      <c r="A8" s="43">
        <v>8060</v>
      </c>
      <c r="B8" s="43" t="s">
        <v>122</v>
      </c>
      <c r="C8" s="43"/>
      <c r="D8" s="43" t="s">
        <v>141</v>
      </c>
      <c r="E8" s="45">
        <v>45716</v>
      </c>
      <c r="F8" s="46">
        <v>1000</v>
      </c>
      <c r="G8" s="46"/>
      <c r="H8" s="47">
        <f t="shared" si="0"/>
        <v>45716</v>
      </c>
      <c r="I8" s="47" t="str">
        <f t="shared" si="1"/>
        <v>Q1</v>
      </c>
      <c r="J8" s="37" t="b">
        <f ca="1">IF(A8="","",COUNTIF('Consolidated Income Statement_Y'!$C$7:$V$7,D8)&gt;0)</f>
        <v>1</v>
      </c>
      <c r="K8" s="38">
        <f t="shared" si="2"/>
        <v>1000</v>
      </c>
      <c r="L8" s="37" t="str">
        <f>IFERROR(VLOOKUP($A8,Account_Mapping!$A:$C,3,0),"")</f>
        <v>General &amp; Administrative</v>
      </c>
      <c r="M8" s="37" t="str">
        <f>IFERROR(VLOOKUP($A8,Account_Mapping!$A:$C,4,0),"")</f>
        <v/>
      </c>
    </row>
    <row r="9" spans="1:13" x14ac:dyDescent="0.2">
      <c r="A9" s="43">
        <v>9010</v>
      </c>
      <c r="B9" s="43" t="s">
        <v>127</v>
      </c>
      <c r="C9" s="43"/>
      <c r="D9" s="43"/>
      <c r="E9" s="45">
        <v>45716</v>
      </c>
      <c r="F9" s="46"/>
      <c r="G9" s="46">
        <v>517</v>
      </c>
      <c r="H9" s="47">
        <f t="shared" si="0"/>
        <v>45716</v>
      </c>
      <c r="I9" s="47" t="str">
        <f t="shared" si="1"/>
        <v>Q1</v>
      </c>
      <c r="J9" s="37" t="b">
        <f ca="1">IF(A9="","",COUNTIF('Consolidated Income Statement_Y'!$C$7:$V$7,D9)&gt;0)</f>
        <v>0</v>
      </c>
      <c r="K9" s="38">
        <f t="shared" si="2"/>
        <v>-517</v>
      </c>
      <c r="L9" s="37" t="str">
        <f>IFERROR(VLOOKUP($A9,Account_Mapping!$A:$C,3,0),"")</f>
        <v>Other Expenses, net</v>
      </c>
      <c r="M9" s="37" t="str">
        <f>IFERROR(VLOOKUP($A9,Account_Mapping!$A:$C,4,0),"")</f>
        <v/>
      </c>
    </row>
    <row r="10" spans="1:13" x14ac:dyDescent="0.2">
      <c r="A10" s="43">
        <v>8050</v>
      </c>
      <c r="B10" s="43" t="s">
        <v>121</v>
      </c>
      <c r="C10" s="43"/>
      <c r="D10" s="43"/>
      <c r="E10" s="45">
        <v>45747</v>
      </c>
      <c r="F10" s="46">
        <v>1275</v>
      </c>
      <c r="G10" s="46"/>
      <c r="H10" s="47">
        <f t="shared" si="0"/>
        <v>45747</v>
      </c>
      <c r="I10" s="47" t="str">
        <f t="shared" si="1"/>
        <v>Q1</v>
      </c>
      <c r="J10" s="37" t="b">
        <f ca="1">IF(A10="","",COUNTIF('Consolidated Income Statement_Y'!$C$7:$V$7,D10)&gt;0)</f>
        <v>0</v>
      </c>
      <c r="K10" s="38">
        <f t="shared" si="2"/>
        <v>1275</v>
      </c>
      <c r="L10" s="37" t="str">
        <f>IFERROR(VLOOKUP($A10,Account_Mapping!$A:$C,3,0),"")</f>
        <v>General &amp; Administrative</v>
      </c>
      <c r="M10" s="37" t="str">
        <f>IFERROR(VLOOKUP($A10,Account_Mapping!$A:$C,4,0),"")</f>
        <v/>
      </c>
    </row>
    <row r="11" spans="1:13" x14ac:dyDescent="0.2">
      <c r="A11" s="43">
        <v>8050</v>
      </c>
      <c r="B11" s="43" t="s">
        <v>121</v>
      </c>
      <c r="C11" s="43"/>
      <c r="D11" s="43"/>
      <c r="E11" s="45">
        <v>45747</v>
      </c>
      <c r="F11" s="46">
        <v>5600</v>
      </c>
      <c r="G11" s="46"/>
      <c r="H11" s="47">
        <f t="shared" si="0"/>
        <v>45747</v>
      </c>
      <c r="I11" s="47" t="str">
        <f t="shared" si="1"/>
        <v>Q1</v>
      </c>
      <c r="J11" s="37" t="b">
        <f ca="1">IF(A11="","",COUNTIF('Consolidated Income Statement_Y'!$C$7:$V$7,D11)&gt;0)</f>
        <v>0</v>
      </c>
      <c r="K11" s="38">
        <f t="shared" si="2"/>
        <v>5600</v>
      </c>
      <c r="L11" s="37" t="str">
        <f>IFERROR(VLOOKUP($A11,Account_Mapping!$A:$C,3,0),"")</f>
        <v>General &amp; Administrative</v>
      </c>
      <c r="M11" s="37" t="str">
        <f>IFERROR(VLOOKUP($A11,Account_Mapping!$A:$C,4,0),"")</f>
        <v/>
      </c>
    </row>
    <row r="12" spans="1:13" x14ac:dyDescent="0.2">
      <c r="A12" s="43">
        <v>8060</v>
      </c>
      <c r="B12" s="43" t="s">
        <v>122</v>
      </c>
      <c r="C12" s="43"/>
      <c r="D12" s="43" t="s">
        <v>141</v>
      </c>
      <c r="E12" s="45">
        <v>45747</v>
      </c>
      <c r="F12" s="46">
        <v>1000</v>
      </c>
      <c r="G12" s="46"/>
      <c r="H12" s="47">
        <f t="shared" si="0"/>
        <v>45747</v>
      </c>
      <c r="I12" s="47" t="str">
        <f t="shared" si="1"/>
        <v>Q1</v>
      </c>
      <c r="J12" s="37" t="b">
        <f ca="1">IF(A12="","",COUNTIF('Consolidated Income Statement_Y'!$C$7:$V$7,D12)&gt;0)</f>
        <v>1</v>
      </c>
      <c r="K12" s="38">
        <f t="shared" si="2"/>
        <v>1000</v>
      </c>
      <c r="L12" s="37" t="str">
        <f>IFERROR(VLOOKUP($A12,Account_Mapping!$A:$C,3,0),"")</f>
        <v>General &amp; Administrative</v>
      </c>
      <c r="M12" s="37" t="str">
        <f>IFERROR(VLOOKUP($A12,Account_Mapping!$A:$C,4,0),"")</f>
        <v/>
      </c>
    </row>
    <row r="13" spans="1:13" x14ac:dyDescent="0.2">
      <c r="A13" s="43">
        <v>9010</v>
      </c>
      <c r="B13" s="43" t="s">
        <v>127</v>
      </c>
      <c r="C13" s="43"/>
      <c r="D13" s="43"/>
      <c r="E13" s="45">
        <v>45747</v>
      </c>
      <c r="F13" s="46"/>
      <c r="G13" s="46">
        <v>654</v>
      </c>
      <c r="H13" s="47">
        <f t="shared" si="0"/>
        <v>45747</v>
      </c>
      <c r="I13" s="47" t="str">
        <f t="shared" si="1"/>
        <v>Q1</v>
      </c>
      <c r="J13" s="37" t="b">
        <f ca="1">IF(A13="","",COUNTIF('Consolidated Income Statement_Y'!$C$7:$V$7,D13)&gt;0)</f>
        <v>0</v>
      </c>
      <c r="K13" s="38">
        <f t="shared" si="2"/>
        <v>-654</v>
      </c>
      <c r="L13" s="37" t="str">
        <f>IFERROR(VLOOKUP($A13,Account_Mapping!$A:$C,3,0),"")</f>
        <v>Other Expenses, net</v>
      </c>
      <c r="M13" s="37" t="str">
        <f>IFERROR(VLOOKUP($A13,Account_Mapping!$A:$C,4,0),"")</f>
        <v/>
      </c>
    </row>
    <row r="14" spans="1:13" x14ac:dyDescent="0.2">
      <c r="A14" s="43">
        <v>8050</v>
      </c>
      <c r="B14" s="43" t="s">
        <v>121</v>
      </c>
      <c r="C14" s="43"/>
      <c r="D14" s="43"/>
      <c r="E14" s="45">
        <v>45777</v>
      </c>
      <c r="F14" s="46">
        <v>1275</v>
      </c>
      <c r="G14" s="46"/>
      <c r="H14" s="47">
        <f t="shared" si="0"/>
        <v>45777</v>
      </c>
      <c r="I14" s="47" t="str">
        <f t="shared" si="1"/>
        <v>Q2</v>
      </c>
      <c r="J14" s="37" t="b">
        <f ca="1">IF(A14="","",COUNTIF('Consolidated Income Statement_Y'!$C$7:$V$7,D14)&gt;0)</f>
        <v>0</v>
      </c>
      <c r="K14" s="38">
        <f t="shared" si="2"/>
        <v>1275</v>
      </c>
      <c r="L14" s="37" t="str">
        <f>IFERROR(VLOOKUP($A14,Account_Mapping!$A:$C,3,0),"")</f>
        <v>General &amp; Administrative</v>
      </c>
      <c r="M14" s="37" t="str">
        <f>IFERROR(VLOOKUP($A14,Account_Mapping!$A:$C,4,0),"")</f>
        <v/>
      </c>
    </row>
    <row r="15" spans="1:13" x14ac:dyDescent="0.2">
      <c r="A15" s="43">
        <v>8060</v>
      </c>
      <c r="B15" s="43" t="s">
        <v>122</v>
      </c>
      <c r="C15" s="43"/>
      <c r="D15" s="43" t="s">
        <v>141</v>
      </c>
      <c r="E15" s="45">
        <v>45777</v>
      </c>
      <c r="F15" s="46">
        <v>1000</v>
      </c>
      <c r="G15" s="46"/>
      <c r="H15" s="47">
        <f t="shared" si="0"/>
        <v>45777</v>
      </c>
      <c r="I15" s="47" t="str">
        <f t="shared" si="1"/>
        <v>Q2</v>
      </c>
      <c r="J15" s="37" t="b">
        <f ca="1">IF(A15="","",COUNTIF('Consolidated Income Statement_Y'!$C$7:$V$7,D15)&gt;0)</f>
        <v>1</v>
      </c>
      <c r="K15" s="38">
        <f t="shared" si="2"/>
        <v>1000</v>
      </c>
      <c r="L15" s="37" t="str">
        <f>IFERROR(VLOOKUP($A15,Account_Mapping!$A:$C,3,0),"")</f>
        <v>General &amp; Administrative</v>
      </c>
      <c r="M15" s="37" t="str">
        <f>IFERROR(VLOOKUP($A15,Account_Mapping!$A:$C,4,0),"")</f>
        <v/>
      </c>
    </row>
    <row r="16" spans="1:13" x14ac:dyDescent="0.2">
      <c r="A16" s="43">
        <v>9010</v>
      </c>
      <c r="B16" s="43" t="s">
        <v>127</v>
      </c>
      <c r="C16" s="43"/>
      <c r="D16" s="43"/>
      <c r="E16" s="45">
        <v>45777</v>
      </c>
      <c r="F16" s="46"/>
      <c r="G16" s="46">
        <v>512</v>
      </c>
      <c r="H16" s="47">
        <f t="shared" si="0"/>
        <v>45777</v>
      </c>
      <c r="I16" s="47" t="str">
        <f t="shared" si="1"/>
        <v>Q2</v>
      </c>
      <c r="J16" s="37" t="b">
        <f ca="1">IF(A16="","",COUNTIF('Consolidated Income Statement_Y'!$C$7:$V$7,D16)&gt;0)</f>
        <v>0</v>
      </c>
      <c r="K16" s="38">
        <f t="shared" si="2"/>
        <v>-512</v>
      </c>
      <c r="L16" s="37" t="str">
        <f>IFERROR(VLOOKUP($A16,Account_Mapping!$A:$C,3,0),"")</f>
        <v>Other Expenses, net</v>
      </c>
      <c r="M16" s="37" t="str">
        <f>IFERROR(VLOOKUP($A16,Account_Mapping!$A:$C,4,0),"")</f>
        <v/>
      </c>
    </row>
    <row r="17" spans="1:13" x14ac:dyDescent="0.2">
      <c r="A17" s="43">
        <v>8060</v>
      </c>
      <c r="B17" s="43" t="s">
        <v>122</v>
      </c>
      <c r="C17" s="43"/>
      <c r="D17" s="43" t="s">
        <v>141</v>
      </c>
      <c r="E17" s="45">
        <v>45808</v>
      </c>
      <c r="F17" s="46">
        <v>1000</v>
      </c>
      <c r="G17" s="46"/>
      <c r="H17" s="47">
        <f t="shared" si="0"/>
        <v>45808</v>
      </c>
      <c r="I17" s="47" t="str">
        <f t="shared" si="1"/>
        <v>Q2</v>
      </c>
      <c r="J17" s="37" t="b">
        <f ca="1">IF(A17="","",COUNTIF('Consolidated Income Statement_Y'!$C$7:$V$7,D17)&gt;0)</f>
        <v>1</v>
      </c>
      <c r="K17" s="38">
        <f t="shared" si="2"/>
        <v>1000</v>
      </c>
      <c r="L17" s="37" t="str">
        <f>IFERROR(VLOOKUP($A17,Account_Mapping!$A:$C,3,0),"")</f>
        <v>General &amp; Administrative</v>
      </c>
      <c r="M17" s="37" t="str">
        <f>IFERROR(VLOOKUP($A17,Account_Mapping!$A:$C,4,0),"")</f>
        <v/>
      </c>
    </row>
    <row r="18" spans="1:13" x14ac:dyDescent="0.2">
      <c r="A18" s="43">
        <v>9010</v>
      </c>
      <c r="B18" s="43" t="s">
        <v>127</v>
      </c>
      <c r="C18" s="43"/>
      <c r="D18" s="43"/>
      <c r="E18" s="45">
        <v>45808</v>
      </c>
      <c r="F18" s="46"/>
      <c r="G18" s="46">
        <v>551</v>
      </c>
      <c r="H18" s="47">
        <f t="shared" si="0"/>
        <v>45808</v>
      </c>
      <c r="I18" s="47" t="str">
        <f t="shared" si="1"/>
        <v>Q2</v>
      </c>
      <c r="J18" s="37" t="b">
        <f ca="1">IF(A18="","",COUNTIF('Consolidated Income Statement_Y'!$C$7:$V$7,D18)&gt;0)</f>
        <v>0</v>
      </c>
      <c r="K18" s="38">
        <f t="shared" si="2"/>
        <v>-551</v>
      </c>
      <c r="L18" s="37" t="str">
        <f>IFERROR(VLOOKUP($A18,Account_Mapping!$A:$C,3,0),"")</f>
        <v>Other Expenses, net</v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1" spans="1:13" x14ac:dyDescent="0.2">
      <c r="J751" s="37" t="str">
        <f>IF(A751="","",COUNTIF('Consolidated Income Statement_Y'!$C$7:$V$7,D751)&gt;0)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37" t="str">
        <f>IF(A752="","",COUNTIF('Consolidated Income Statement_Y'!$C$7:$V$7,D752)&gt;0)</f>
        <v/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7875</v>
      </c>
      <c r="C761" s="50">
        <f t="shared" si="37"/>
        <v>7875</v>
      </c>
      <c r="D761" s="50">
        <f t="shared" si="37"/>
        <v>7875</v>
      </c>
      <c r="E761" s="50">
        <f t="shared" si="37"/>
        <v>2275</v>
      </c>
      <c r="F761" s="50">
        <f t="shared" si="37"/>
        <v>1000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-563</v>
      </c>
      <c r="C762" s="50">
        <f t="shared" si="37"/>
        <v>-517</v>
      </c>
      <c r="D762" s="50">
        <f t="shared" si="37"/>
        <v>-654</v>
      </c>
      <c r="E762" s="50">
        <f t="shared" si="37"/>
        <v>-512</v>
      </c>
      <c r="F762" s="50">
        <f t="shared" si="37"/>
        <v>-551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23625</v>
      </c>
      <c r="C773" s="50">
        <f t="shared" si="39"/>
        <v>3275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26900</v>
      </c>
    </row>
    <row r="774" spans="1:6" x14ac:dyDescent="0.2">
      <c r="A774" s="49" t="s">
        <v>14</v>
      </c>
      <c r="B774" s="50">
        <f t="shared" si="39"/>
        <v>-1734</v>
      </c>
      <c r="C774" s="50">
        <f t="shared" si="39"/>
        <v>-1063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-2797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22FCE-5056-4882-B9B4-ABEE5EEB26C7}">
  <sheetPr codeName="Sheet21">
    <tabColor theme="1"/>
  </sheetPr>
  <dimension ref="A1:M775"/>
  <sheetViews>
    <sheetView workbookViewId="0">
      <pane ySplit="1" topLeftCell="A2" activePane="bottomLeft" state="frozen"/>
      <selection activeCell="F2" sqref="F2:G59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9.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>
        <v>5000</v>
      </c>
      <c r="B2" s="43" t="s">
        <v>25</v>
      </c>
      <c r="C2" s="43"/>
      <c r="D2" s="43"/>
      <c r="E2" s="45">
        <v>45672</v>
      </c>
      <c r="F2" s="46">
        <v>0</v>
      </c>
      <c r="G2" s="46">
        <v>97500</v>
      </c>
      <c r="H2" s="47">
        <f>IF(E2="","",EOMONTH(E2,0))</f>
        <v>45688</v>
      </c>
      <c r="I2" s="47" t="str">
        <f>IF(H2="","","Q"&amp;ROUNDUP(MONTH(H2)/3,0))</f>
        <v>Q1</v>
      </c>
      <c r="J2" s="37" t="b">
        <f ca="1">IF(A2="","",COUNTIF('Consolidated Income Statement_Y'!$C$7:$V$7,D2)&gt;0)</f>
        <v>0</v>
      </c>
      <c r="K2" s="38">
        <f>F2-G2</f>
        <v>-97500</v>
      </c>
      <c r="L2" s="37" t="str">
        <f>IFERROR(VLOOKUP($A2,Account_Mapping!$A:$C,3,0),"")</f>
        <v>Services Revenue</v>
      </c>
      <c r="M2" s="37" t="str">
        <f>IFERROR(VLOOKUP($A2,Account_Mapping!$A:$C,4,0),"")</f>
        <v/>
      </c>
    </row>
    <row r="3" spans="1:13" x14ac:dyDescent="0.2">
      <c r="A3" s="43">
        <v>5000</v>
      </c>
      <c r="B3" s="43" t="s">
        <v>25</v>
      </c>
      <c r="C3" s="43"/>
      <c r="D3" s="43" t="s">
        <v>142</v>
      </c>
      <c r="E3" s="45">
        <v>45688</v>
      </c>
      <c r="F3" s="46">
        <v>0</v>
      </c>
      <c r="G3" s="46">
        <v>1000</v>
      </c>
      <c r="H3" s="47">
        <f t="shared" ref="H3:H66" si="0">IF(E3="","",EOMONTH(E3,0))</f>
        <v>45688</v>
      </c>
      <c r="I3" s="47" t="str">
        <f t="shared" ref="I3:I66" si="1">IF(H3="","","Q"&amp;ROUNDUP(MONTH(H3)/3,0))</f>
        <v>Q1</v>
      </c>
      <c r="J3" s="37" t="b">
        <f ca="1">IF(A3="","",COUNTIF('Consolidated Income Statement_Y'!$C$7:$V$7,D3)&gt;0)</f>
        <v>1</v>
      </c>
      <c r="K3" s="38">
        <f t="shared" ref="K3:K66" si="2">F3-G3</f>
        <v>-1000</v>
      </c>
      <c r="L3" s="37" t="str">
        <f>IFERROR(VLOOKUP($A3,Account_Mapping!$A:$C,3,0),"")</f>
        <v>Services Revenue</v>
      </c>
      <c r="M3" s="37" t="str">
        <f>IFERROR(VLOOKUP($A3,Account_Mapping!$A:$C,4,0),"")</f>
        <v/>
      </c>
    </row>
    <row r="4" spans="1:13" x14ac:dyDescent="0.2">
      <c r="A4" s="43">
        <v>6000</v>
      </c>
      <c r="B4" s="43" t="s">
        <v>108</v>
      </c>
      <c r="C4" s="43"/>
      <c r="D4" s="43"/>
      <c r="E4" s="45">
        <v>45672</v>
      </c>
      <c r="F4" s="46">
        <v>500</v>
      </c>
      <c r="G4" s="46">
        <v>0</v>
      </c>
      <c r="H4" s="47">
        <f t="shared" si="0"/>
        <v>45688</v>
      </c>
      <c r="I4" s="47" t="str">
        <f t="shared" si="1"/>
        <v>Q1</v>
      </c>
      <c r="J4" s="37" t="b">
        <f ca="1">IF(A4="","",COUNTIF('Consolidated Income Statement_Y'!$C$7:$V$7,D4)&gt;0)</f>
        <v>0</v>
      </c>
      <c r="K4" s="38">
        <f t="shared" si="2"/>
        <v>500</v>
      </c>
      <c r="L4" s="37" t="str">
        <f>IFERROR(VLOOKUP($A4,Account_Mapping!$A:$C,3,0),"")</f>
        <v>Services COR</v>
      </c>
      <c r="M4" s="37" t="str">
        <f>IFERROR(VLOOKUP($A4,Account_Mapping!$A:$C,4,0),"")</f>
        <v/>
      </c>
    </row>
    <row r="5" spans="1:13" x14ac:dyDescent="0.2">
      <c r="A5" s="43">
        <v>7000</v>
      </c>
      <c r="B5" s="43" t="s">
        <v>111</v>
      </c>
      <c r="C5" s="43"/>
      <c r="D5" s="43"/>
      <c r="E5" s="45">
        <v>45688</v>
      </c>
      <c r="F5" s="46">
        <v>1250</v>
      </c>
      <c r="G5" s="46">
        <v>0</v>
      </c>
      <c r="H5" s="47">
        <f t="shared" si="0"/>
        <v>45688</v>
      </c>
      <c r="I5" s="47" t="str">
        <f t="shared" si="1"/>
        <v>Q1</v>
      </c>
      <c r="J5" s="37" t="b">
        <f ca="1">IF(A5="","",COUNTIF('Consolidated Income Statement_Y'!$C$7:$V$7,D5)&gt;0)</f>
        <v>0</v>
      </c>
      <c r="K5" s="38">
        <f t="shared" si="2"/>
        <v>1250</v>
      </c>
      <c r="L5" s="37" t="str">
        <f>IFERROR(VLOOKUP($A5,Account_Mapping!$A:$C,3,0),"")</f>
        <v>Sales &amp; Marketing</v>
      </c>
      <c r="M5" s="37" t="str">
        <f>IFERROR(VLOOKUP($A5,Account_Mapping!$A:$C,4,0),"")</f>
        <v/>
      </c>
    </row>
    <row r="6" spans="1:13" x14ac:dyDescent="0.2">
      <c r="A6" s="43">
        <v>7010</v>
      </c>
      <c r="B6" s="43" t="s">
        <v>112</v>
      </c>
      <c r="C6" s="43"/>
      <c r="D6" s="43"/>
      <c r="E6" s="45">
        <v>45688</v>
      </c>
      <c r="F6" s="46">
        <v>2000</v>
      </c>
      <c r="G6" s="46">
        <v>0</v>
      </c>
      <c r="H6" s="47">
        <f t="shared" si="0"/>
        <v>45688</v>
      </c>
      <c r="I6" s="47" t="str">
        <f t="shared" si="1"/>
        <v>Q1</v>
      </c>
      <c r="J6" s="37" t="b">
        <f ca="1">IF(A6="","",COUNTIF('Consolidated Income Statement_Y'!$C$7:$V$7,D6)&gt;0)</f>
        <v>0</v>
      </c>
      <c r="K6" s="38">
        <f t="shared" si="2"/>
        <v>2000</v>
      </c>
      <c r="L6" s="37" t="str">
        <f>IFERROR(VLOOKUP($A6,Account_Mapping!$A:$C,3,0),"")</f>
        <v>Sales &amp; Marketing</v>
      </c>
      <c r="M6" s="37" t="str">
        <f>IFERROR(VLOOKUP($A6,Account_Mapping!$A:$C,4,0),"")</f>
        <v/>
      </c>
    </row>
    <row r="7" spans="1:13" x14ac:dyDescent="0.2">
      <c r="A7" s="43">
        <v>7020</v>
      </c>
      <c r="B7" s="43" t="s">
        <v>113</v>
      </c>
      <c r="C7" s="43"/>
      <c r="D7" s="43"/>
      <c r="E7" s="45">
        <v>45688</v>
      </c>
      <c r="F7" s="46">
        <v>525</v>
      </c>
      <c r="G7" s="46">
        <v>0</v>
      </c>
      <c r="H7" s="47">
        <f t="shared" si="0"/>
        <v>45688</v>
      </c>
      <c r="I7" s="47" t="str">
        <f t="shared" si="1"/>
        <v>Q1</v>
      </c>
      <c r="J7" s="37" t="b">
        <f ca="1">IF(A7="","",COUNTIF('Consolidated Income Statement_Y'!$C$7:$V$7,D7)&gt;0)</f>
        <v>0</v>
      </c>
      <c r="K7" s="38">
        <f t="shared" si="2"/>
        <v>525</v>
      </c>
      <c r="L7" s="37" t="str">
        <f>IFERROR(VLOOKUP($A7,Account_Mapping!$A:$C,3,0),"")</f>
        <v>Sales &amp; Marketing</v>
      </c>
      <c r="M7" s="37" t="str">
        <f>IFERROR(VLOOKUP($A7,Account_Mapping!$A:$C,4,0),"")</f>
        <v/>
      </c>
    </row>
    <row r="8" spans="1:13" x14ac:dyDescent="0.2">
      <c r="A8" s="43">
        <v>7030</v>
      </c>
      <c r="B8" s="43" t="s">
        <v>114</v>
      </c>
      <c r="C8" s="43"/>
      <c r="D8" s="43"/>
      <c r="E8" s="45">
        <v>45688</v>
      </c>
      <c r="F8" s="46">
        <v>0</v>
      </c>
      <c r="G8" s="46">
        <v>0</v>
      </c>
      <c r="H8" s="47">
        <f t="shared" si="0"/>
        <v>45688</v>
      </c>
      <c r="I8" s="47" t="str">
        <f t="shared" si="1"/>
        <v>Q1</v>
      </c>
      <c r="J8" s="37" t="b">
        <f ca="1">IF(A8="","",COUNTIF('Consolidated Income Statement_Y'!$C$7:$V$7,D8)&gt;0)</f>
        <v>0</v>
      </c>
      <c r="K8" s="38">
        <f t="shared" si="2"/>
        <v>0</v>
      </c>
      <c r="L8" s="37" t="str">
        <f>IFERROR(VLOOKUP($A8,Account_Mapping!$A:$C,3,0),"")</f>
        <v>Sales &amp; Marketing</v>
      </c>
      <c r="M8" s="37" t="str">
        <f>IFERROR(VLOOKUP($A8,Account_Mapping!$A:$C,4,0),"")</f>
        <v/>
      </c>
    </row>
    <row r="9" spans="1:13" x14ac:dyDescent="0.2">
      <c r="A9" s="43">
        <v>7040</v>
      </c>
      <c r="B9" s="43" t="s">
        <v>115</v>
      </c>
      <c r="C9" s="43"/>
      <c r="D9" s="43"/>
      <c r="E9" s="45">
        <v>45688</v>
      </c>
      <c r="F9" s="46">
        <v>5500</v>
      </c>
      <c r="G9" s="46">
        <v>0</v>
      </c>
      <c r="H9" s="47">
        <f t="shared" si="0"/>
        <v>45688</v>
      </c>
      <c r="I9" s="47" t="str">
        <f t="shared" si="1"/>
        <v>Q1</v>
      </c>
      <c r="J9" s="37" t="b">
        <f ca="1">IF(A9="","",COUNTIF('Consolidated Income Statement_Y'!$C$7:$V$7,D9)&gt;0)</f>
        <v>0</v>
      </c>
      <c r="K9" s="38">
        <f t="shared" si="2"/>
        <v>5500</v>
      </c>
      <c r="L9" s="37" t="str">
        <f>IFERROR(VLOOKUP($A9,Account_Mapping!$A:$C,3,0),"")</f>
        <v>Sales &amp; Marketing</v>
      </c>
      <c r="M9" s="37" t="str">
        <f>IFERROR(VLOOKUP($A9,Account_Mapping!$A:$C,4,0),"")</f>
        <v/>
      </c>
    </row>
    <row r="10" spans="1:13" x14ac:dyDescent="0.2">
      <c r="A10" s="43">
        <v>8000</v>
      </c>
      <c r="B10" s="43" t="s">
        <v>116</v>
      </c>
      <c r="C10" s="43"/>
      <c r="D10" s="43"/>
      <c r="E10" s="45">
        <v>45688</v>
      </c>
      <c r="F10" s="46">
        <v>45000</v>
      </c>
      <c r="G10" s="46">
        <v>0</v>
      </c>
      <c r="H10" s="47">
        <f t="shared" si="0"/>
        <v>45688</v>
      </c>
      <c r="I10" s="47" t="str">
        <f t="shared" si="1"/>
        <v>Q1</v>
      </c>
      <c r="J10" s="37" t="b">
        <f ca="1">IF(A10="","",COUNTIF('Consolidated Income Statement_Y'!$C$7:$V$7,D10)&gt;0)</f>
        <v>0</v>
      </c>
      <c r="K10" s="38">
        <f t="shared" si="2"/>
        <v>45000</v>
      </c>
      <c r="L10" s="37" t="str">
        <f>IFERROR(VLOOKUP($A10,Account_Mapping!$A:$C,3,0),"")</f>
        <v>General &amp; Administrative</v>
      </c>
      <c r="M10" s="37" t="str">
        <f>IFERROR(VLOOKUP($A10,Account_Mapping!$A:$C,4,0),"")</f>
        <v/>
      </c>
    </row>
    <row r="11" spans="1:13" x14ac:dyDescent="0.2">
      <c r="A11" s="43">
        <v>8010</v>
      </c>
      <c r="B11" s="43" t="s">
        <v>117</v>
      </c>
      <c r="C11" s="43"/>
      <c r="D11" s="43"/>
      <c r="E11" s="45">
        <v>45688</v>
      </c>
      <c r="F11" s="46">
        <v>4500</v>
      </c>
      <c r="G11" s="46">
        <v>0</v>
      </c>
      <c r="H11" s="47">
        <f t="shared" si="0"/>
        <v>45688</v>
      </c>
      <c r="I11" s="47" t="str">
        <f t="shared" si="1"/>
        <v>Q1</v>
      </c>
      <c r="J11" s="37" t="b">
        <f ca="1">IF(A11="","",COUNTIF('Consolidated Income Statement_Y'!$C$7:$V$7,D11)&gt;0)</f>
        <v>0</v>
      </c>
      <c r="K11" s="38">
        <f t="shared" si="2"/>
        <v>4500</v>
      </c>
      <c r="L11" s="37" t="str">
        <f>IFERROR(VLOOKUP($A11,Account_Mapping!$A:$C,3,0),"")</f>
        <v>General &amp; Administrative</v>
      </c>
      <c r="M11" s="37" t="str">
        <f>IFERROR(VLOOKUP($A11,Account_Mapping!$A:$C,4,0),"")</f>
        <v/>
      </c>
    </row>
    <row r="12" spans="1:13" x14ac:dyDescent="0.2">
      <c r="A12" s="43">
        <v>8020</v>
      </c>
      <c r="B12" s="43" t="s">
        <v>118</v>
      </c>
      <c r="C12" s="43"/>
      <c r="D12" s="43"/>
      <c r="E12" s="45">
        <v>45688</v>
      </c>
      <c r="F12" s="46">
        <v>3250</v>
      </c>
      <c r="G12" s="46">
        <v>0</v>
      </c>
      <c r="H12" s="47">
        <f t="shared" si="0"/>
        <v>45688</v>
      </c>
      <c r="I12" s="47" t="str">
        <f t="shared" si="1"/>
        <v>Q1</v>
      </c>
      <c r="J12" s="37" t="b">
        <f ca="1">IF(A12="","",COUNTIF('Consolidated Income Statement_Y'!$C$7:$V$7,D12)&gt;0)</f>
        <v>0</v>
      </c>
      <c r="K12" s="38">
        <f t="shared" si="2"/>
        <v>3250</v>
      </c>
      <c r="L12" s="37" t="str">
        <f>IFERROR(VLOOKUP($A12,Account_Mapping!$A:$C,3,0),"")</f>
        <v>General &amp; Administrative</v>
      </c>
      <c r="M12" s="37" t="str">
        <f>IFERROR(VLOOKUP($A12,Account_Mapping!$A:$C,4,0),"")</f>
        <v/>
      </c>
    </row>
    <row r="13" spans="1:13" x14ac:dyDescent="0.2">
      <c r="A13" s="43">
        <v>8030</v>
      </c>
      <c r="B13" s="43" t="s">
        <v>119</v>
      </c>
      <c r="C13" s="43"/>
      <c r="D13" s="43"/>
      <c r="E13" s="45">
        <v>45688</v>
      </c>
      <c r="F13" s="46">
        <v>2750</v>
      </c>
      <c r="G13" s="46">
        <v>0</v>
      </c>
      <c r="H13" s="47">
        <f t="shared" si="0"/>
        <v>45688</v>
      </c>
      <c r="I13" s="47" t="str">
        <f t="shared" si="1"/>
        <v>Q1</v>
      </c>
      <c r="J13" s="37" t="b">
        <f ca="1">IF(A13="","",COUNTIF('Consolidated Income Statement_Y'!$C$7:$V$7,D13)&gt;0)</f>
        <v>0</v>
      </c>
      <c r="K13" s="38">
        <f t="shared" si="2"/>
        <v>2750</v>
      </c>
      <c r="L13" s="37" t="str">
        <f>IFERROR(VLOOKUP($A13,Account_Mapping!$A:$C,3,0),"")</f>
        <v>General &amp; Administrative</v>
      </c>
      <c r="M13" s="37" t="str">
        <f>IFERROR(VLOOKUP($A13,Account_Mapping!$A:$C,4,0),"")</f>
        <v/>
      </c>
    </row>
    <row r="14" spans="1:13" x14ac:dyDescent="0.2">
      <c r="A14" s="43">
        <v>8040</v>
      </c>
      <c r="B14" s="43" t="s">
        <v>120</v>
      </c>
      <c r="C14" s="43"/>
      <c r="D14" s="43"/>
      <c r="E14" s="45">
        <v>45672</v>
      </c>
      <c r="F14" s="46">
        <v>3150</v>
      </c>
      <c r="G14" s="46">
        <v>0</v>
      </c>
      <c r="H14" s="47">
        <f t="shared" si="0"/>
        <v>45688</v>
      </c>
      <c r="I14" s="47" t="str">
        <f t="shared" si="1"/>
        <v>Q1</v>
      </c>
      <c r="J14" s="37" t="b">
        <f ca="1">IF(A14="","",COUNTIF('Consolidated Income Statement_Y'!$C$7:$V$7,D14)&gt;0)</f>
        <v>0</v>
      </c>
      <c r="K14" s="38">
        <f t="shared" si="2"/>
        <v>3150</v>
      </c>
      <c r="L14" s="37" t="str">
        <f>IFERROR(VLOOKUP($A14,Account_Mapping!$A:$C,3,0),"")</f>
        <v>General &amp; Administrative</v>
      </c>
      <c r="M14" s="37" t="str">
        <f>IFERROR(VLOOKUP($A14,Account_Mapping!$A:$C,4,0),"")</f>
        <v/>
      </c>
    </row>
    <row r="15" spans="1:13" x14ac:dyDescent="0.2">
      <c r="A15" s="43">
        <v>8050</v>
      </c>
      <c r="B15" s="43" t="s">
        <v>121</v>
      </c>
      <c r="C15" s="43"/>
      <c r="D15" s="43"/>
      <c r="E15" s="45">
        <v>45672</v>
      </c>
      <c r="F15" s="46">
        <v>3350</v>
      </c>
      <c r="G15" s="46">
        <v>0</v>
      </c>
      <c r="H15" s="47">
        <f t="shared" si="0"/>
        <v>45688</v>
      </c>
      <c r="I15" s="47" t="str">
        <f t="shared" si="1"/>
        <v>Q1</v>
      </c>
      <c r="J15" s="37" t="b">
        <f ca="1">IF(A15="","",COUNTIF('Consolidated Income Statement_Y'!$C$7:$V$7,D15)&gt;0)</f>
        <v>0</v>
      </c>
      <c r="K15" s="38">
        <f t="shared" si="2"/>
        <v>3350</v>
      </c>
      <c r="L15" s="37" t="str">
        <f>IFERROR(VLOOKUP($A15,Account_Mapping!$A:$C,3,0),"")</f>
        <v>General &amp; Administrative</v>
      </c>
      <c r="M15" s="37" t="str">
        <f>IFERROR(VLOOKUP($A15,Account_Mapping!$A:$C,4,0),"")</f>
        <v/>
      </c>
    </row>
    <row r="16" spans="1:13" x14ac:dyDescent="0.2">
      <c r="A16" s="43">
        <v>8060</v>
      </c>
      <c r="B16" s="43" t="s">
        <v>122</v>
      </c>
      <c r="C16" s="43"/>
      <c r="D16" s="43"/>
      <c r="E16" s="45">
        <v>45672</v>
      </c>
      <c r="F16" s="46">
        <v>3450</v>
      </c>
      <c r="G16" s="46">
        <v>0</v>
      </c>
      <c r="H16" s="47">
        <f t="shared" si="0"/>
        <v>45688</v>
      </c>
      <c r="I16" s="47" t="str">
        <f t="shared" si="1"/>
        <v>Q1</v>
      </c>
      <c r="J16" s="37" t="b">
        <f ca="1">IF(A16="","",COUNTIF('Consolidated Income Statement_Y'!$C$7:$V$7,D16)&gt;0)</f>
        <v>0</v>
      </c>
      <c r="K16" s="38">
        <f t="shared" si="2"/>
        <v>3450</v>
      </c>
      <c r="L16" s="37" t="str">
        <f>IFERROR(VLOOKUP($A16,Account_Mapping!$A:$C,3,0),"")</f>
        <v>General &amp; Administrative</v>
      </c>
      <c r="M16" s="37" t="str">
        <f>IFERROR(VLOOKUP($A16,Account_Mapping!$A:$C,4,0),"")</f>
        <v/>
      </c>
    </row>
    <row r="17" spans="1:13" x14ac:dyDescent="0.2">
      <c r="A17" s="43">
        <v>8060</v>
      </c>
      <c r="B17" s="43" t="s">
        <v>122</v>
      </c>
      <c r="C17" s="43"/>
      <c r="D17" s="43"/>
      <c r="E17" s="45">
        <v>45672</v>
      </c>
      <c r="F17" s="46">
        <v>3450</v>
      </c>
      <c r="G17" s="46">
        <v>0</v>
      </c>
      <c r="H17" s="47">
        <f t="shared" si="0"/>
        <v>45688</v>
      </c>
      <c r="I17" s="47" t="str">
        <f t="shared" si="1"/>
        <v>Q1</v>
      </c>
      <c r="J17" s="37" t="b">
        <f ca="1">IF(A17="","",COUNTIF('Consolidated Income Statement_Y'!$C$7:$V$7,D17)&gt;0)</f>
        <v>0</v>
      </c>
      <c r="K17" s="38">
        <f t="shared" si="2"/>
        <v>3450</v>
      </c>
      <c r="L17" s="37" t="str">
        <f>IFERROR(VLOOKUP($A17,Account_Mapping!$A:$C,3,0),"")</f>
        <v>General &amp; Administrative</v>
      </c>
      <c r="M17" s="37" t="str">
        <f>IFERROR(VLOOKUP($A17,Account_Mapping!$A:$C,4,0),"")</f>
        <v/>
      </c>
    </row>
    <row r="18" spans="1:13" x14ac:dyDescent="0.2">
      <c r="A18" s="43">
        <v>8070</v>
      </c>
      <c r="B18" s="43" t="s">
        <v>123</v>
      </c>
      <c r="C18" s="43"/>
      <c r="D18" s="43"/>
      <c r="E18" s="45">
        <v>45672</v>
      </c>
      <c r="F18" s="46">
        <v>3950</v>
      </c>
      <c r="G18" s="46">
        <v>0</v>
      </c>
      <c r="H18" s="47">
        <f t="shared" si="0"/>
        <v>45688</v>
      </c>
      <c r="I18" s="47" t="str">
        <f t="shared" si="1"/>
        <v>Q1</v>
      </c>
      <c r="J18" s="37" t="b">
        <f ca="1">IF(A18="","",COUNTIF('Consolidated Income Statement_Y'!$C$7:$V$7,D18)&gt;0)</f>
        <v>0</v>
      </c>
      <c r="K18" s="38">
        <f t="shared" si="2"/>
        <v>3950</v>
      </c>
      <c r="L18" s="37" t="str">
        <f>IFERROR(VLOOKUP($A18,Account_Mapping!$A:$C,3,0),"")</f>
        <v>General &amp; Administrative</v>
      </c>
      <c r="M18" s="37" t="str">
        <f>IFERROR(VLOOKUP($A18,Account_Mapping!$A:$C,4,0),"")</f>
        <v/>
      </c>
    </row>
    <row r="19" spans="1:13" x14ac:dyDescent="0.2">
      <c r="A19" s="43">
        <v>8080</v>
      </c>
      <c r="B19" s="43" t="s">
        <v>124</v>
      </c>
      <c r="C19" s="43"/>
      <c r="D19" s="43"/>
      <c r="E19" s="45">
        <v>45672</v>
      </c>
      <c r="F19" s="46">
        <v>6950</v>
      </c>
      <c r="G19" s="46">
        <v>0</v>
      </c>
      <c r="H19" s="47">
        <f t="shared" si="0"/>
        <v>45688</v>
      </c>
      <c r="I19" s="47" t="str">
        <f t="shared" si="1"/>
        <v>Q1</v>
      </c>
      <c r="J19" s="37" t="b">
        <f ca="1">IF(A19="","",COUNTIF('Consolidated Income Statement_Y'!$C$7:$V$7,D19)&gt;0)</f>
        <v>0</v>
      </c>
      <c r="K19" s="38">
        <f t="shared" si="2"/>
        <v>6950</v>
      </c>
      <c r="L19" s="37" t="str">
        <f>IFERROR(VLOOKUP($A19,Account_Mapping!$A:$C,3,0),"")</f>
        <v>General &amp; Administrative</v>
      </c>
      <c r="M19" s="37" t="str">
        <f>IFERROR(VLOOKUP($A19,Account_Mapping!$A:$C,4,0),"")</f>
        <v/>
      </c>
    </row>
    <row r="20" spans="1:13" x14ac:dyDescent="0.2">
      <c r="A20" s="43">
        <v>8090</v>
      </c>
      <c r="B20" s="43" t="s">
        <v>125</v>
      </c>
      <c r="C20" s="43"/>
      <c r="D20" s="43"/>
      <c r="E20" s="45">
        <v>45672</v>
      </c>
      <c r="F20" s="46">
        <v>7950</v>
      </c>
      <c r="G20" s="46">
        <v>0</v>
      </c>
      <c r="H20" s="47">
        <f t="shared" si="0"/>
        <v>45688</v>
      </c>
      <c r="I20" s="47" t="str">
        <f t="shared" si="1"/>
        <v>Q1</v>
      </c>
      <c r="J20" s="37" t="b">
        <f ca="1">IF(A20="","",COUNTIF('Consolidated Income Statement_Y'!$C$7:$V$7,D20)&gt;0)</f>
        <v>0</v>
      </c>
      <c r="K20" s="38">
        <f t="shared" si="2"/>
        <v>7950</v>
      </c>
      <c r="L20" s="37" t="str">
        <f>IFERROR(VLOOKUP($A20,Account_Mapping!$A:$C,3,0),"")</f>
        <v>General &amp; Administrative</v>
      </c>
      <c r="M20" s="37" t="str">
        <f>IFERROR(VLOOKUP($A20,Account_Mapping!$A:$C,4,0),"")</f>
        <v/>
      </c>
    </row>
    <row r="21" spans="1:13" x14ac:dyDescent="0.2">
      <c r="A21" s="43">
        <v>9000</v>
      </c>
      <c r="B21" s="43" t="s">
        <v>126</v>
      </c>
      <c r="C21" s="43"/>
      <c r="D21" s="43"/>
      <c r="E21" s="45">
        <v>45672</v>
      </c>
      <c r="F21" s="46">
        <v>1400</v>
      </c>
      <c r="G21" s="46">
        <v>0</v>
      </c>
      <c r="H21" s="47">
        <f t="shared" si="0"/>
        <v>45688</v>
      </c>
      <c r="I21" s="47" t="str">
        <f t="shared" si="1"/>
        <v>Q1</v>
      </c>
      <c r="J21" s="37" t="b">
        <f ca="1">IF(A21="","",COUNTIF('Consolidated Income Statement_Y'!$C$7:$V$7,D21)&gt;0)</f>
        <v>0</v>
      </c>
      <c r="K21" s="38">
        <f t="shared" si="2"/>
        <v>1400</v>
      </c>
      <c r="L21" s="37" t="str">
        <f>IFERROR(VLOOKUP($A21,Account_Mapping!$A:$C,3,0),"")</f>
        <v>Other Expenses, net</v>
      </c>
      <c r="M21" s="37" t="str">
        <f>IFERROR(VLOOKUP($A21,Account_Mapping!$A:$C,4,0),"")</f>
        <v/>
      </c>
    </row>
    <row r="22" spans="1:13" x14ac:dyDescent="0.2">
      <c r="A22" s="43">
        <v>9010</v>
      </c>
      <c r="B22" s="43" t="s">
        <v>127</v>
      </c>
      <c r="C22" s="43"/>
      <c r="D22" s="43"/>
      <c r="E22" s="45">
        <v>45672</v>
      </c>
      <c r="F22" s="46">
        <v>0</v>
      </c>
      <c r="G22" s="46">
        <v>5630</v>
      </c>
      <c r="H22" s="47">
        <f t="shared" si="0"/>
        <v>45688</v>
      </c>
      <c r="I22" s="47" t="str">
        <f t="shared" si="1"/>
        <v>Q1</v>
      </c>
      <c r="J22" s="37" t="b">
        <f ca="1">IF(A22="","",COUNTIF('Consolidated Income Statement_Y'!$C$7:$V$7,D22)&gt;0)</f>
        <v>0</v>
      </c>
      <c r="K22" s="38">
        <f t="shared" si="2"/>
        <v>-5630</v>
      </c>
      <c r="L22" s="37" t="str">
        <f>IFERROR(VLOOKUP($A22,Account_Mapping!$A:$C,3,0),"")</f>
        <v>Other Expenses, net</v>
      </c>
      <c r="M22" s="37" t="str">
        <f>IFERROR(VLOOKUP($A22,Account_Mapping!$A:$C,4,0),"")</f>
        <v/>
      </c>
    </row>
    <row r="23" spans="1:13" x14ac:dyDescent="0.2">
      <c r="A23" s="43">
        <v>9900</v>
      </c>
      <c r="B23" s="43" t="s">
        <v>128</v>
      </c>
      <c r="C23" s="43"/>
      <c r="D23" s="43"/>
      <c r="E23" s="45">
        <v>45672</v>
      </c>
      <c r="F23" s="46">
        <v>560</v>
      </c>
      <c r="G23" s="46">
        <v>0</v>
      </c>
      <c r="H23" s="47">
        <f t="shared" si="0"/>
        <v>45688</v>
      </c>
      <c r="I23" s="47" t="str">
        <f t="shared" si="1"/>
        <v>Q1</v>
      </c>
      <c r="J23" s="37" t="b">
        <f ca="1">IF(A23="","",COUNTIF('Consolidated Income Statement_Y'!$C$7:$V$7,D23)&gt;0)</f>
        <v>0</v>
      </c>
      <c r="K23" s="38">
        <f t="shared" si="2"/>
        <v>560</v>
      </c>
      <c r="L23" s="37" t="str">
        <f>IFERROR(VLOOKUP($A23,Account_Mapping!$A:$C,3,0),"")</f>
        <v>Provision for Income Taxes</v>
      </c>
      <c r="M23" s="37" t="str">
        <f>IFERROR(VLOOKUP($A23,Account_Mapping!$A:$C,4,0),"")</f>
        <v/>
      </c>
    </row>
    <row r="24" spans="1:13" x14ac:dyDescent="0.2">
      <c r="A24" s="43">
        <v>5000</v>
      </c>
      <c r="B24" s="43" t="s">
        <v>25</v>
      </c>
      <c r="C24" s="43"/>
      <c r="D24" s="43"/>
      <c r="E24" s="45">
        <v>45703</v>
      </c>
      <c r="F24" s="46">
        <v>0</v>
      </c>
      <c r="G24" s="46">
        <v>97500</v>
      </c>
      <c r="H24" s="47">
        <f t="shared" si="0"/>
        <v>45716</v>
      </c>
      <c r="I24" s="47" t="str">
        <f t="shared" si="1"/>
        <v>Q1</v>
      </c>
      <c r="J24" s="37" t="b">
        <f ca="1">IF(A24="","",COUNTIF('Consolidated Income Statement_Y'!$C$7:$V$7,D24)&gt;0)</f>
        <v>0</v>
      </c>
      <c r="K24" s="38">
        <f t="shared" si="2"/>
        <v>-97500</v>
      </c>
      <c r="L24" s="37" t="str">
        <f>IFERROR(VLOOKUP($A24,Account_Mapping!$A:$C,3,0),"")</f>
        <v>Services Revenue</v>
      </c>
      <c r="M24" s="37" t="str">
        <f>IFERROR(VLOOKUP($A24,Account_Mapping!$A:$C,4,0),"")</f>
        <v/>
      </c>
    </row>
    <row r="25" spans="1:13" x14ac:dyDescent="0.2">
      <c r="A25" s="43">
        <v>5000</v>
      </c>
      <c r="B25" s="43" t="s">
        <v>25</v>
      </c>
      <c r="C25" s="43"/>
      <c r="D25" s="43" t="s">
        <v>142</v>
      </c>
      <c r="E25" s="45">
        <v>45716</v>
      </c>
      <c r="F25" s="46">
        <v>0</v>
      </c>
      <c r="G25" s="46">
        <v>1000</v>
      </c>
      <c r="H25" s="47">
        <f t="shared" si="0"/>
        <v>45716</v>
      </c>
      <c r="I25" s="47" t="str">
        <f t="shared" si="1"/>
        <v>Q1</v>
      </c>
      <c r="J25" s="37" t="b">
        <f ca="1">IF(A25="","",COUNTIF('Consolidated Income Statement_Y'!$C$7:$V$7,D25)&gt;0)</f>
        <v>1</v>
      </c>
      <c r="K25" s="38">
        <f t="shared" si="2"/>
        <v>-1000</v>
      </c>
      <c r="L25" s="37" t="str">
        <f>IFERROR(VLOOKUP($A25,Account_Mapping!$A:$C,3,0),"")</f>
        <v>Services Revenue</v>
      </c>
      <c r="M25" s="37" t="str">
        <f>IFERROR(VLOOKUP($A25,Account_Mapping!$A:$C,4,0),"")</f>
        <v/>
      </c>
    </row>
    <row r="26" spans="1:13" x14ac:dyDescent="0.2">
      <c r="A26" s="43">
        <v>6000</v>
      </c>
      <c r="B26" s="43" t="s">
        <v>108</v>
      </c>
      <c r="C26" s="43"/>
      <c r="D26" s="43"/>
      <c r="E26" s="45">
        <v>45703</v>
      </c>
      <c r="F26" s="46">
        <v>500</v>
      </c>
      <c r="G26" s="46">
        <v>0</v>
      </c>
      <c r="H26" s="47">
        <f t="shared" si="0"/>
        <v>45716</v>
      </c>
      <c r="I26" s="47" t="str">
        <f t="shared" si="1"/>
        <v>Q1</v>
      </c>
      <c r="J26" s="37" t="b">
        <f ca="1">IF(A26="","",COUNTIF('Consolidated Income Statement_Y'!$C$7:$V$7,D26)&gt;0)</f>
        <v>0</v>
      </c>
      <c r="K26" s="38">
        <f t="shared" si="2"/>
        <v>500</v>
      </c>
      <c r="L26" s="37" t="str">
        <f>IFERROR(VLOOKUP($A26,Account_Mapping!$A:$C,3,0),"")</f>
        <v>Services COR</v>
      </c>
      <c r="M26" s="37" t="str">
        <f>IFERROR(VLOOKUP($A26,Account_Mapping!$A:$C,4,0),"")</f>
        <v/>
      </c>
    </row>
    <row r="27" spans="1:13" x14ac:dyDescent="0.2">
      <c r="A27" s="43">
        <v>7000</v>
      </c>
      <c r="B27" s="43" t="s">
        <v>111</v>
      </c>
      <c r="C27" s="43"/>
      <c r="D27" s="43"/>
      <c r="E27" s="45">
        <v>45716</v>
      </c>
      <c r="F27" s="46">
        <v>1250</v>
      </c>
      <c r="G27" s="46">
        <v>0</v>
      </c>
      <c r="H27" s="47">
        <f t="shared" si="0"/>
        <v>45716</v>
      </c>
      <c r="I27" s="47" t="str">
        <f t="shared" si="1"/>
        <v>Q1</v>
      </c>
      <c r="J27" s="37" t="b">
        <f ca="1">IF(A27="","",COUNTIF('Consolidated Income Statement_Y'!$C$7:$V$7,D27)&gt;0)</f>
        <v>0</v>
      </c>
      <c r="K27" s="38">
        <f t="shared" si="2"/>
        <v>1250</v>
      </c>
      <c r="L27" s="37" t="str">
        <f>IFERROR(VLOOKUP($A27,Account_Mapping!$A:$C,3,0),"")</f>
        <v>Sales &amp; Marketing</v>
      </c>
      <c r="M27" s="37" t="str">
        <f>IFERROR(VLOOKUP($A27,Account_Mapping!$A:$C,4,0),"")</f>
        <v/>
      </c>
    </row>
    <row r="28" spans="1:13" x14ac:dyDescent="0.2">
      <c r="A28" s="43">
        <v>7010</v>
      </c>
      <c r="B28" s="43" t="s">
        <v>112</v>
      </c>
      <c r="C28" s="43"/>
      <c r="D28" s="43"/>
      <c r="E28" s="45">
        <v>45716</v>
      </c>
      <c r="F28" s="46">
        <v>2000</v>
      </c>
      <c r="G28" s="46">
        <v>0</v>
      </c>
      <c r="H28" s="47">
        <f t="shared" si="0"/>
        <v>45716</v>
      </c>
      <c r="I28" s="47" t="str">
        <f t="shared" si="1"/>
        <v>Q1</v>
      </c>
      <c r="J28" s="37" t="b">
        <f ca="1">IF(A28="","",COUNTIF('Consolidated Income Statement_Y'!$C$7:$V$7,D28)&gt;0)</f>
        <v>0</v>
      </c>
      <c r="K28" s="38">
        <f t="shared" si="2"/>
        <v>2000</v>
      </c>
      <c r="L28" s="37" t="str">
        <f>IFERROR(VLOOKUP($A28,Account_Mapping!$A:$C,3,0),"")</f>
        <v>Sales &amp; Marketing</v>
      </c>
      <c r="M28" s="37" t="str">
        <f>IFERROR(VLOOKUP($A28,Account_Mapping!$A:$C,4,0),"")</f>
        <v/>
      </c>
    </row>
    <row r="29" spans="1:13" x14ac:dyDescent="0.2">
      <c r="A29" s="43">
        <v>7020</v>
      </c>
      <c r="B29" s="43" t="s">
        <v>113</v>
      </c>
      <c r="C29" s="43"/>
      <c r="D29" s="43"/>
      <c r="E29" s="45">
        <v>45716</v>
      </c>
      <c r="F29" s="46">
        <v>525</v>
      </c>
      <c r="G29" s="46">
        <v>0</v>
      </c>
      <c r="H29" s="47">
        <f t="shared" si="0"/>
        <v>45716</v>
      </c>
      <c r="I29" s="47" t="str">
        <f t="shared" si="1"/>
        <v>Q1</v>
      </c>
      <c r="J29" s="37" t="b">
        <f ca="1">IF(A29="","",COUNTIF('Consolidated Income Statement_Y'!$C$7:$V$7,D29)&gt;0)</f>
        <v>0</v>
      </c>
      <c r="K29" s="38">
        <f t="shared" si="2"/>
        <v>525</v>
      </c>
      <c r="L29" s="37" t="str">
        <f>IFERROR(VLOOKUP($A29,Account_Mapping!$A:$C,3,0),"")</f>
        <v>Sales &amp; Marketing</v>
      </c>
      <c r="M29" s="37" t="str">
        <f>IFERROR(VLOOKUP($A29,Account_Mapping!$A:$C,4,0),"")</f>
        <v/>
      </c>
    </row>
    <row r="30" spans="1:13" x14ac:dyDescent="0.2">
      <c r="A30" s="43">
        <v>7030</v>
      </c>
      <c r="B30" s="43" t="s">
        <v>114</v>
      </c>
      <c r="C30" s="43"/>
      <c r="D30" s="43"/>
      <c r="E30" s="45">
        <v>45716</v>
      </c>
      <c r="F30" s="46">
        <v>0</v>
      </c>
      <c r="G30" s="46">
        <v>0</v>
      </c>
      <c r="H30" s="47">
        <f t="shared" si="0"/>
        <v>45716</v>
      </c>
      <c r="I30" s="47" t="str">
        <f t="shared" si="1"/>
        <v>Q1</v>
      </c>
      <c r="J30" s="37" t="b">
        <f ca="1">IF(A30="","",COUNTIF('Consolidated Income Statement_Y'!$C$7:$V$7,D30)&gt;0)</f>
        <v>0</v>
      </c>
      <c r="K30" s="38">
        <f t="shared" si="2"/>
        <v>0</v>
      </c>
      <c r="L30" s="37" t="str">
        <f>IFERROR(VLOOKUP($A30,Account_Mapping!$A:$C,3,0),"")</f>
        <v>Sales &amp; Marketing</v>
      </c>
      <c r="M30" s="37" t="str">
        <f>IFERROR(VLOOKUP($A30,Account_Mapping!$A:$C,4,0),"")</f>
        <v/>
      </c>
    </row>
    <row r="31" spans="1:13" x14ac:dyDescent="0.2">
      <c r="A31" s="43">
        <v>7040</v>
      </c>
      <c r="B31" s="43" t="s">
        <v>115</v>
      </c>
      <c r="C31" s="43"/>
      <c r="D31" s="43"/>
      <c r="E31" s="45">
        <v>45716</v>
      </c>
      <c r="F31" s="46">
        <v>5500</v>
      </c>
      <c r="G31" s="46">
        <v>0</v>
      </c>
      <c r="H31" s="47">
        <f t="shared" si="0"/>
        <v>45716</v>
      </c>
      <c r="I31" s="47" t="str">
        <f t="shared" si="1"/>
        <v>Q1</v>
      </c>
      <c r="J31" s="37" t="b">
        <f ca="1">IF(A31="","",COUNTIF('Consolidated Income Statement_Y'!$C$7:$V$7,D31)&gt;0)</f>
        <v>0</v>
      </c>
      <c r="K31" s="38">
        <f t="shared" si="2"/>
        <v>5500</v>
      </c>
      <c r="L31" s="37" t="str">
        <f>IFERROR(VLOOKUP($A31,Account_Mapping!$A:$C,3,0),"")</f>
        <v>Sales &amp; Marketing</v>
      </c>
      <c r="M31" s="37" t="str">
        <f>IFERROR(VLOOKUP($A31,Account_Mapping!$A:$C,4,0),"")</f>
        <v/>
      </c>
    </row>
    <row r="32" spans="1:13" x14ac:dyDescent="0.2">
      <c r="A32" s="43">
        <v>8000</v>
      </c>
      <c r="B32" s="43" t="s">
        <v>116</v>
      </c>
      <c r="C32" s="43"/>
      <c r="D32" s="43"/>
      <c r="E32" s="45">
        <v>45716</v>
      </c>
      <c r="F32" s="46">
        <v>45000</v>
      </c>
      <c r="G32" s="46">
        <v>0</v>
      </c>
      <c r="H32" s="47">
        <f t="shared" si="0"/>
        <v>45716</v>
      </c>
      <c r="I32" s="47" t="str">
        <f t="shared" si="1"/>
        <v>Q1</v>
      </c>
      <c r="J32" s="37" t="b">
        <f ca="1">IF(A32="","",COUNTIF('Consolidated Income Statement_Y'!$C$7:$V$7,D32)&gt;0)</f>
        <v>0</v>
      </c>
      <c r="K32" s="38">
        <f t="shared" si="2"/>
        <v>45000</v>
      </c>
      <c r="L32" s="37" t="str">
        <f>IFERROR(VLOOKUP($A32,Account_Mapping!$A:$C,3,0),"")</f>
        <v>General &amp; Administrative</v>
      </c>
      <c r="M32" s="37" t="str">
        <f>IFERROR(VLOOKUP($A32,Account_Mapping!$A:$C,4,0),"")</f>
        <v/>
      </c>
    </row>
    <row r="33" spans="1:13" x14ac:dyDescent="0.2">
      <c r="A33" s="43">
        <v>8010</v>
      </c>
      <c r="B33" s="43" t="s">
        <v>117</v>
      </c>
      <c r="C33" s="43"/>
      <c r="D33" s="43"/>
      <c r="E33" s="45">
        <v>45716</v>
      </c>
      <c r="F33" s="46">
        <v>4500</v>
      </c>
      <c r="G33" s="46">
        <v>0</v>
      </c>
      <c r="H33" s="47">
        <f t="shared" si="0"/>
        <v>45716</v>
      </c>
      <c r="I33" s="47" t="str">
        <f t="shared" si="1"/>
        <v>Q1</v>
      </c>
      <c r="J33" s="37" t="b">
        <f ca="1">IF(A33="","",COUNTIF('Consolidated Income Statement_Y'!$C$7:$V$7,D33)&gt;0)</f>
        <v>0</v>
      </c>
      <c r="K33" s="38">
        <f t="shared" si="2"/>
        <v>4500</v>
      </c>
      <c r="L33" s="37" t="str">
        <f>IFERROR(VLOOKUP($A33,Account_Mapping!$A:$C,3,0),"")</f>
        <v>General &amp; Administrative</v>
      </c>
      <c r="M33" s="37" t="str">
        <f>IFERROR(VLOOKUP($A33,Account_Mapping!$A:$C,4,0),"")</f>
        <v/>
      </c>
    </row>
    <row r="34" spans="1:13" x14ac:dyDescent="0.2">
      <c r="A34" s="43">
        <v>8020</v>
      </c>
      <c r="B34" s="43" t="s">
        <v>118</v>
      </c>
      <c r="C34" s="43"/>
      <c r="D34" s="43"/>
      <c r="E34" s="45">
        <v>45716</v>
      </c>
      <c r="F34" s="46">
        <v>3250</v>
      </c>
      <c r="G34" s="46">
        <v>0</v>
      </c>
      <c r="H34" s="47">
        <f t="shared" si="0"/>
        <v>45716</v>
      </c>
      <c r="I34" s="47" t="str">
        <f t="shared" si="1"/>
        <v>Q1</v>
      </c>
      <c r="J34" s="37" t="b">
        <f ca="1">IF(A34="","",COUNTIF('Consolidated Income Statement_Y'!$C$7:$V$7,D34)&gt;0)</f>
        <v>0</v>
      </c>
      <c r="K34" s="38">
        <f t="shared" si="2"/>
        <v>3250</v>
      </c>
      <c r="L34" s="37" t="str">
        <f>IFERROR(VLOOKUP($A34,Account_Mapping!$A:$C,3,0),"")</f>
        <v>General &amp; Administrative</v>
      </c>
      <c r="M34" s="37" t="str">
        <f>IFERROR(VLOOKUP($A34,Account_Mapping!$A:$C,4,0),"")</f>
        <v/>
      </c>
    </row>
    <row r="35" spans="1:13" x14ac:dyDescent="0.2">
      <c r="A35" s="43">
        <v>8030</v>
      </c>
      <c r="B35" s="43" t="s">
        <v>119</v>
      </c>
      <c r="C35" s="43"/>
      <c r="D35" s="43"/>
      <c r="E35" s="45">
        <v>45716</v>
      </c>
      <c r="F35" s="46">
        <v>2750</v>
      </c>
      <c r="G35" s="46">
        <v>0</v>
      </c>
      <c r="H35" s="47">
        <f t="shared" si="0"/>
        <v>45716</v>
      </c>
      <c r="I35" s="47" t="str">
        <f t="shared" si="1"/>
        <v>Q1</v>
      </c>
      <c r="J35" s="37" t="b">
        <f ca="1">IF(A35="","",COUNTIF('Consolidated Income Statement_Y'!$C$7:$V$7,D35)&gt;0)</f>
        <v>0</v>
      </c>
      <c r="K35" s="38">
        <f t="shared" si="2"/>
        <v>2750</v>
      </c>
      <c r="L35" s="37" t="str">
        <f>IFERROR(VLOOKUP($A35,Account_Mapping!$A:$C,3,0),"")</f>
        <v>General &amp; Administrative</v>
      </c>
      <c r="M35" s="37" t="str">
        <f>IFERROR(VLOOKUP($A35,Account_Mapping!$A:$C,4,0),"")</f>
        <v/>
      </c>
    </row>
    <row r="36" spans="1:13" x14ac:dyDescent="0.2">
      <c r="A36" s="43">
        <v>8040</v>
      </c>
      <c r="B36" s="43" t="s">
        <v>120</v>
      </c>
      <c r="C36" s="43"/>
      <c r="D36" s="43"/>
      <c r="E36" s="45">
        <v>45703</v>
      </c>
      <c r="F36" s="46">
        <v>3150</v>
      </c>
      <c r="G36" s="46">
        <v>0</v>
      </c>
      <c r="H36" s="47">
        <f t="shared" si="0"/>
        <v>45716</v>
      </c>
      <c r="I36" s="47" t="str">
        <f t="shared" si="1"/>
        <v>Q1</v>
      </c>
      <c r="J36" s="37" t="b">
        <f ca="1">IF(A36="","",COUNTIF('Consolidated Income Statement_Y'!$C$7:$V$7,D36)&gt;0)</f>
        <v>0</v>
      </c>
      <c r="K36" s="38">
        <f t="shared" si="2"/>
        <v>3150</v>
      </c>
      <c r="L36" s="37" t="str">
        <f>IFERROR(VLOOKUP($A36,Account_Mapping!$A:$C,3,0),"")</f>
        <v>General &amp; Administrative</v>
      </c>
      <c r="M36" s="37" t="str">
        <f>IFERROR(VLOOKUP($A36,Account_Mapping!$A:$C,4,0),"")</f>
        <v/>
      </c>
    </row>
    <row r="37" spans="1:13" x14ac:dyDescent="0.2">
      <c r="A37" s="43">
        <v>8050</v>
      </c>
      <c r="B37" s="43" t="s">
        <v>121</v>
      </c>
      <c r="C37" s="43"/>
      <c r="D37" s="43"/>
      <c r="E37" s="45">
        <v>45703</v>
      </c>
      <c r="F37" s="46">
        <v>3350</v>
      </c>
      <c r="G37" s="46">
        <v>0</v>
      </c>
      <c r="H37" s="47">
        <f t="shared" si="0"/>
        <v>45716</v>
      </c>
      <c r="I37" s="47" t="str">
        <f t="shared" si="1"/>
        <v>Q1</v>
      </c>
      <c r="J37" s="37" t="b">
        <f ca="1">IF(A37="","",COUNTIF('Consolidated Income Statement_Y'!$C$7:$V$7,D37)&gt;0)</f>
        <v>0</v>
      </c>
      <c r="K37" s="38">
        <f t="shared" si="2"/>
        <v>3350</v>
      </c>
      <c r="L37" s="37" t="str">
        <f>IFERROR(VLOOKUP($A37,Account_Mapping!$A:$C,3,0),"")</f>
        <v>General &amp; Administrative</v>
      </c>
      <c r="M37" s="37" t="str">
        <f>IFERROR(VLOOKUP($A37,Account_Mapping!$A:$C,4,0),"")</f>
        <v/>
      </c>
    </row>
    <row r="38" spans="1:13" x14ac:dyDescent="0.2">
      <c r="A38" s="43">
        <v>8060</v>
      </c>
      <c r="B38" s="43" t="s">
        <v>122</v>
      </c>
      <c r="C38" s="43"/>
      <c r="D38" s="43"/>
      <c r="E38" s="45">
        <v>45703</v>
      </c>
      <c r="F38" s="46">
        <v>3450</v>
      </c>
      <c r="G38" s="46">
        <v>0</v>
      </c>
      <c r="H38" s="47">
        <f t="shared" si="0"/>
        <v>45716</v>
      </c>
      <c r="I38" s="47" t="str">
        <f t="shared" si="1"/>
        <v>Q1</v>
      </c>
      <c r="J38" s="37" t="b">
        <f ca="1">IF(A38="","",COUNTIF('Consolidated Income Statement_Y'!$C$7:$V$7,D38)&gt;0)</f>
        <v>0</v>
      </c>
      <c r="K38" s="38">
        <f t="shared" si="2"/>
        <v>3450</v>
      </c>
      <c r="L38" s="37" t="str">
        <f>IFERROR(VLOOKUP($A38,Account_Mapping!$A:$C,3,0),"")</f>
        <v>General &amp; Administrative</v>
      </c>
      <c r="M38" s="37" t="str">
        <f>IFERROR(VLOOKUP($A38,Account_Mapping!$A:$C,4,0),"")</f>
        <v/>
      </c>
    </row>
    <row r="39" spans="1:13" x14ac:dyDescent="0.2">
      <c r="A39" s="43">
        <v>8060</v>
      </c>
      <c r="B39" s="43" t="s">
        <v>122</v>
      </c>
      <c r="C39" s="43"/>
      <c r="D39" s="43"/>
      <c r="E39" s="45">
        <v>45703</v>
      </c>
      <c r="F39" s="46">
        <v>3450</v>
      </c>
      <c r="G39" s="46">
        <v>0</v>
      </c>
      <c r="H39" s="47">
        <f t="shared" si="0"/>
        <v>45716</v>
      </c>
      <c r="I39" s="47" t="str">
        <f t="shared" si="1"/>
        <v>Q1</v>
      </c>
      <c r="J39" s="37" t="b">
        <f ca="1">IF(A39="","",COUNTIF('Consolidated Income Statement_Y'!$C$7:$V$7,D39)&gt;0)</f>
        <v>0</v>
      </c>
      <c r="K39" s="38">
        <f t="shared" si="2"/>
        <v>3450</v>
      </c>
      <c r="L39" s="37" t="str">
        <f>IFERROR(VLOOKUP($A39,Account_Mapping!$A:$C,3,0),"")</f>
        <v>General &amp; Administrative</v>
      </c>
      <c r="M39" s="37" t="str">
        <f>IFERROR(VLOOKUP($A39,Account_Mapping!$A:$C,4,0),"")</f>
        <v/>
      </c>
    </row>
    <row r="40" spans="1:13" x14ac:dyDescent="0.2">
      <c r="A40" s="43">
        <v>8070</v>
      </c>
      <c r="B40" s="43" t="s">
        <v>123</v>
      </c>
      <c r="C40" s="43"/>
      <c r="D40" s="43"/>
      <c r="E40" s="45">
        <v>45703</v>
      </c>
      <c r="F40" s="46">
        <v>3950</v>
      </c>
      <c r="G40" s="46">
        <v>0</v>
      </c>
      <c r="H40" s="47">
        <f t="shared" si="0"/>
        <v>45716</v>
      </c>
      <c r="I40" s="47" t="str">
        <f t="shared" si="1"/>
        <v>Q1</v>
      </c>
      <c r="J40" s="37" t="b">
        <f ca="1">IF(A40="","",COUNTIF('Consolidated Income Statement_Y'!$C$7:$V$7,D40)&gt;0)</f>
        <v>0</v>
      </c>
      <c r="K40" s="38">
        <f t="shared" si="2"/>
        <v>3950</v>
      </c>
      <c r="L40" s="37" t="str">
        <f>IFERROR(VLOOKUP($A40,Account_Mapping!$A:$C,3,0),"")</f>
        <v>General &amp; Administrative</v>
      </c>
      <c r="M40" s="37" t="str">
        <f>IFERROR(VLOOKUP($A40,Account_Mapping!$A:$C,4,0),"")</f>
        <v/>
      </c>
    </row>
    <row r="41" spans="1:13" x14ac:dyDescent="0.2">
      <c r="A41" s="43">
        <v>8080</v>
      </c>
      <c r="B41" s="43" t="s">
        <v>124</v>
      </c>
      <c r="C41" s="43"/>
      <c r="D41" s="43"/>
      <c r="E41" s="45">
        <v>45703</v>
      </c>
      <c r="F41" s="46">
        <v>6950</v>
      </c>
      <c r="G41" s="46">
        <v>0</v>
      </c>
      <c r="H41" s="47">
        <f t="shared" si="0"/>
        <v>45716</v>
      </c>
      <c r="I41" s="47" t="str">
        <f t="shared" si="1"/>
        <v>Q1</v>
      </c>
      <c r="J41" s="37" t="b">
        <f ca="1">IF(A41="","",COUNTIF('Consolidated Income Statement_Y'!$C$7:$V$7,D41)&gt;0)</f>
        <v>0</v>
      </c>
      <c r="K41" s="38">
        <f t="shared" si="2"/>
        <v>6950</v>
      </c>
      <c r="L41" s="37" t="str">
        <f>IFERROR(VLOOKUP($A41,Account_Mapping!$A:$C,3,0),"")</f>
        <v>General &amp; Administrative</v>
      </c>
      <c r="M41" s="37" t="str">
        <f>IFERROR(VLOOKUP($A41,Account_Mapping!$A:$C,4,0),"")</f>
        <v/>
      </c>
    </row>
    <row r="42" spans="1:13" x14ac:dyDescent="0.2">
      <c r="A42" s="43">
        <v>8090</v>
      </c>
      <c r="B42" s="43" t="s">
        <v>125</v>
      </c>
      <c r="C42" s="43"/>
      <c r="D42" s="43"/>
      <c r="E42" s="45">
        <v>45703</v>
      </c>
      <c r="F42" s="46">
        <v>7950</v>
      </c>
      <c r="G42" s="46">
        <v>0</v>
      </c>
      <c r="H42" s="47">
        <f t="shared" si="0"/>
        <v>45716</v>
      </c>
      <c r="I42" s="47" t="str">
        <f t="shared" si="1"/>
        <v>Q1</v>
      </c>
      <c r="J42" s="37" t="b">
        <f ca="1">IF(A42="","",COUNTIF('Consolidated Income Statement_Y'!$C$7:$V$7,D42)&gt;0)</f>
        <v>0</v>
      </c>
      <c r="K42" s="38">
        <f t="shared" si="2"/>
        <v>7950</v>
      </c>
      <c r="L42" s="37" t="str">
        <f>IFERROR(VLOOKUP($A42,Account_Mapping!$A:$C,3,0),"")</f>
        <v>General &amp; Administrative</v>
      </c>
      <c r="M42" s="37" t="str">
        <f>IFERROR(VLOOKUP($A42,Account_Mapping!$A:$C,4,0),"")</f>
        <v/>
      </c>
    </row>
    <row r="43" spans="1:13" x14ac:dyDescent="0.2">
      <c r="A43" s="43">
        <v>8099</v>
      </c>
      <c r="B43" s="43" t="s">
        <v>129</v>
      </c>
      <c r="C43" s="43"/>
      <c r="D43" s="43" t="s">
        <v>131</v>
      </c>
      <c r="E43" s="45">
        <v>45716</v>
      </c>
      <c r="F43" s="46">
        <v>1000</v>
      </c>
      <c r="G43" s="46">
        <v>0</v>
      </c>
      <c r="H43" s="47">
        <f t="shared" si="0"/>
        <v>45716</v>
      </c>
      <c r="I43" s="47" t="str">
        <f t="shared" si="1"/>
        <v>Q1</v>
      </c>
      <c r="J43" s="37" t="b">
        <f ca="1">IF(A43="","",COUNTIF('Consolidated Income Statement_Y'!$C$7:$V$7,D43)&gt;0)</f>
        <v>1</v>
      </c>
      <c r="K43" s="38">
        <f t="shared" si="2"/>
        <v>1000</v>
      </c>
      <c r="L43" s="37" t="str">
        <f>IFERROR(VLOOKUP($A43,Account_Mapping!$A:$C,3,0),"")</f>
        <v>General &amp; Administrative</v>
      </c>
      <c r="M43" s="37" t="str">
        <f>IFERROR(VLOOKUP($A43,Account_Mapping!$A:$C,4,0),"")</f>
        <v/>
      </c>
    </row>
    <row r="44" spans="1:13" x14ac:dyDescent="0.2">
      <c r="A44" s="43">
        <v>9010</v>
      </c>
      <c r="B44" s="43" t="s">
        <v>127</v>
      </c>
      <c r="C44" s="43"/>
      <c r="D44" s="43"/>
      <c r="E44" s="45">
        <v>45703</v>
      </c>
      <c r="F44" s="46">
        <v>0</v>
      </c>
      <c r="G44" s="46">
        <v>5630</v>
      </c>
      <c r="H44" s="47">
        <f t="shared" si="0"/>
        <v>45716</v>
      </c>
      <c r="I44" s="47" t="str">
        <f t="shared" si="1"/>
        <v>Q1</v>
      </c>
      <c r="J44" s="37" t="b">
        <f ca="1">IF(A44="","",COUNTIF('Consolidated Income Statement_Y'!$C$7:$V$7,D44)&gt;0)</f>
        <v>0</v>
      </c>
      <c r="K44" s="38">
        <f t="shared" si="2"/>
        <v>-5630</v>
      </c>
      <c r="L44" s="37" t="str">
        <f>IFERROR(VLOOKUP($A44,Account_Mapping!$A:$C,3,0),"")</f>
        <v>Other Expenses, net</v>
      </c>
      <c r="M44" s="37" t="str">
        <f>IFERROR(VLOOKUP($A44,Account_Mapping!$A:$C,4,0),"")</f>
        <v/>
      </c>
    </row>
    <row r="45" spans="1:13" x14ac:dyDescent="0.2">
      <c r="A45" s="43">
        <v>9900</v>
      </c>
      <c r="B45" s="43" t="s">
        <v>128</v>
      </c>
      <c r="C45" s="43"/>
      <c r="D45" s="43"/>
      <c r="E45" s="45">
        <v>45703</v>
      </c>
      <c r="F45" s="46">
        <v>560</v>
      </c>
      <c r="G45" s="46">
        <v>0</v>
      </c>
      <c r="H45" s="47">
        <f t="shared" si="0"/>
        <v>45716</v>
      </c>
      <c r="I45" s="47" t="str">
        <f t="shared" si="1"/>
        <v>Q1</v>
      </c>
      <c r="J45" s="37" t="b">
        <f ca="1">IF(A45="","",COUNTIF('Consolidated Income Statement_Y'!$C$7:$V$7,D45)&gt;0)</f>
        <v>0</v>
      </c>
      <c r="K45" s="38">
        <f t="shared" si="2"/>
        <v>560</v>
      </c>
      <c r="L45" s="37" t="str">
        <f>IFERROR(VLOOKUP($A45,Account_Mapping!$A:$C,3,0),"")</f>
        <v>Provision for Income Taxes</v>
      </c>
      <c r="M45" s="37" t="str">
        <f>IFERROR(VLOOKUP($A45,Account_Mapping!$A:$C,4,0),"")</f>
        <v/>
      </c>
    </row>
    <row r="46" spans="1:13" x14ac:dyDescent="0.2">
      <c r="A46" s="43">
        <v>5000</v>
      </c>
      <c r="B46" s="43" t="s">
        <v>25</v>
      </c>
      <c r="C46" s="43"/>
      <c r="D46" s="43"/>
      <c r="E46" s="45">
        <v>45731</v>
      </c>
      <c r="F46" s="46">
        <v>0</v>
      </c>
      <c r="G46" s="46">
        <v>97500</v>
      </c>
      <c r="H46" s="47">
        <f t="shared" si="0"/>
        <v>45747</v>
      </c>
      <c r="I46" s="47" t="str">
        <f t="shared" si="1"/>
        <v>Q1</v>
      </c>
      <c r="J46" s="37" t="b">
        <f ca="1">IF(A46="","",COUNTIF('Consolidated Income Statement_Y'!$C$7:$V$7,D46)&gt;0)</f>
        <v>0</v>
      </c>
      <c r="K46" s="38">
        <f t="shared" si="2"/>
        <v>-97500</v>
      </c>
      <c r="L46" s="37" t="str">
        <f>IFERROR(VLOOKUP($A46,Account_Mapping!$A:$C,3,0),"")</f>
        <v>Services Revenue</v>
      </c>
      <c r="M46" s="37" t="str">
        <f>IFERROR(VLOOKUP($A46,Account_Mapping!$A:$C,4,0),"")</f>
        <v/>
      </c>
    </row>
    <row r="47" spans="1:13" x14ac:dyDescent="0.2">
      <c r="A47" s="43">
        <v>5000</v>
      </c>
      <c r="B47" s="43" t="s">
        <v>25</v>
      </c>
      <c r="C47" s="43"/>
      <c r="D47" s="43" t="s">
        <v>142</v>
      </c>
      <c r="E47" s="45">
        <v>45744</v>
      </c>
      <c r="F47" s="46">
        <v>0</v>
      </c>
      <c r="G47" s="46">
        <v>1000</v>
      </c>
      <c r="H47" s="47">
        <f t="shared" si="0"/>
        <v>45747</v>
      </c>
      <c r="I47" s="47" t="str">
        <f t="shared" si="1"/>
        <v>Q1</v>
      </c>
      <c r="J47" s="37" t="b">
        <f ca="1">IF(A47="","",COUNTIF('Consolidated Income Statement_Y'!$C$7:$V$7,D47)&gt;0)</f>
        <v>1</v>
      </c>
      <c r="K47" s="38">
        <f t="shared" si="2"/>
        <v>-1000</v>
      </c>
      <c r="L47" s="37" t="str">
        <f>IFERROR(VLOOKUP($A47,Account_Mapping!$A:$C,3,0),"")</f>
        <v>Services Revenue</v>
      </c>
      <c r="M47" s="37" t="str">
        <f>IFERROR(VLOOKUP($A47,Account_Mapping!$A:$C,4,0),"")</f>
        <v/>
      </c>
    </row>
    <row r="48" spans="1:13" x14ac:dyDescent="0.2">
      <c r="A48" s="43">
        <v>6000</v>
      </c>
      <c r="B48" s="43" t="s">
        <v>108</v>
      </c>
      <c r="C48" s="43"/>
      <c r="D48" s="43"/>
      <c r="E48" s="45">
        <v>45731</v>
      </c>
      <c r="F48" s="46">
        <v>500</v>
      </c>
      <c r="G48" s="46">
        <v>0</v>
      </c>
      <c r="H48" s="47">
        <f t="shared" si="0"/>
        <v>45747</v>
      </c>
      <c r="I48" s="47" t="str">
        <f t="shared" si="1"/>
        <v>Q1</v>
      </c>
      <c r="J48" s="37" t="b">
        <f ca="1">IF(A48="","",COUNTIF('Consolidated Income Statement_Y'!$C$7:$V$7,D48)&gt;0)</f>
        <v>0</v>
      </c>
      <c r="K48" s="38">
        <f t="shared" si="2"/>
        <v>500</v>
      </c>
      <c r="L48" s="37" t="str">
        <f>IFERROR(VLOOKUP($A48,Account_Mapping!$A:$C,3,0),"")</f>
        <v>Services COR</v>
      </c>
      <c r="M48" s="37" t="str">
        <f>IFERROR(VLOOKUP($A48,Account_Mapping!$A:$C,4,0),"")</f>
        <v/>
      </c>
    </row>
    <row r="49" spans="1:13" x14ac:dyDescent="0.2">
      <c r="A49" s="43">
        <v>7000</v>
      </c>
      <c r="B49" s="43" t="s">
        <v>111</v>
      </c>
      <c r="C49" s="43"/>
      <c r="D49" s="43"/>
      <c r="E49" s="45">
        <v>45744</v>
      </c>
      <c r="F49" s="46">
        <v>1250</v>
      </c>
      <c r="G49" s="46">
        <v>0</v>
      </c>
      <c r="H49" s="47">
        <f t="shared" si="0"/>
        <v>45747</v>
      </c>
      <c r="I49" s="47" t="str">
        <f t="shared" si="1"/>
        <v>Q1</v>
      </c>
      <c r="J49" s="37" t="b">
        <f ca="1">IF(A49="","",COUNTIF('Consolidated Income Statement_Y'!$C$7:$V$7,D49)&gt;0)</f>
        <v>0</v>
      </c>
      <c r="K49" s="38">
        <f t="shared" si="2"/>
        <v>1250</v>
      </c>
      <c r="L49" s="37" t="str">
        <f>IFERROR(VLOOKUP($A49,Account_Mapping!$A:$C,3,0),"")</f>
        <v>Sales &amp; Marketing</v>
      </c>
      <c r="M49" s="37" t="str">
        <f>IFERROR(VLOOKUP($A49,Account_Mapping!$A:$C,4,0),"")</f>
        <v/>
      </c>
    </row>
    <row r="50" spans="1:13" x14ac:dyDescent="0.2">
      <c r="A50" s="43">
        <v>7010</v>
      </c>
      <c r="B50" s="43" t="s">
        <v>112</v>
      </c>
      <c r="C50" s="43"/>
      <c r="D50" s="43"/>
      <c r="E50" s="45">
        <v>45744</v>
      </c>
      <c r="F50" s="46">
        <v>2000</v>
      </c>
      <c r="G50" s="46">
        <v>0</v>
      </c>
      <c r="H50" s="47">
        <f t="shared" si="0"/>
        <v>45747</v>
      </c>
      <c r="I50" s="47" t="str">
        <f t="shared" si="1"/>
        <v>Q1</v>
      </c>
      <c r="J50" s="37" t="b">
        <f ca="1">IF(A50="","",COUNTIF('Consolidated Income Statement_Y'!$C$7:$V$7,D50)&gt;0)</f>
        <v>0</v>
      </c>
      <c r="K50" s="38">
        <f t="shared" si="2"/>
        <v>2000</v>
      </c>
      <c r="L50" s="37" t="str">
        <f>IFERROR(VLOOKUP($A50,Account_Mapping!$A:$C,3,0),"")</f>
        <v>Sales &amp; Marketing</v>
      </c>
      <c r="M50" s="37" t="str">
        <f>IFERROR(VLOOKUP($A50,Account_Mapping!$A:$C,4,0),"")</f>
        <v/>
      </c>
    </row>
    <row r="51" spans="1:13" x14ac:dyDescent="0.2">
      <c r="A51" s="43">
        <v>7020</v>
      </c>
      <c r="B51" s="43" t="s">
        <v>113</v>
      </c>
      <c r="C51" s="43"/>
      <c r="D51" s="43"/>
      <c r="E51" s="45">
        <v>45744</v>
      </c>
      <c r="F51" s="46">
        <v>525</v>
      </c>
      <c r="G51" s="46">
        <v>0</v>
      </c>
      <c r="H51" s="47">
        <f t="shared" si="0"/>
        <v>45747</v>
      </c>
      <c r="I51" s="47" t="str">
        <f t="shared" si="1"/>
        <v>Q1</v>
      </c>
      <c r="J51" s="37" t="b">
        <f ca="1">IF(A51="","",COUNTIF('Consolidated Income Statement_Y'!$C$7:$V$7,D51)&gt;0)</f>
        <v>0</v>
      </c>
      <c r="K51" s="38">
        <f t="shared" si="2"/>
        <v>525</v>
      </c>
      <c r="L51" s="37" t="str">
        <f>IFERROR(VLOOKUP($A51,Account_Mapping!$A:$C,3,0),"")</f>
        <v>Sales &amp; Marketing</v>
      </c>
      <c r="M51" s="37" t="str">
        <f>IFERROR(VLOOKUP($A51,Account_Mapping!$A:$C,4,0),"")</f>
        <v/>
      </c>
    </row>
    <row r="52" spans="1:13" x14ac:dyDescent="0.2">
      <c r="A52" s="43">
        <v>7030</v>
      </c>
      <c r="B52" s="43" t="s">
        <v>114</v>
      </c>
      <c r="C52" s="43"/>
      <c r="D52" s="43"/>
      <c r="E52" s="45">
        <v>45744</v>
      </c>
      <c r="F52" s="46">
        <v>0</v>
      </c>
      <c r="G52" s="46">
        <v>0</v>
      </c>
      <c r="H52" s="47">
        <f t="shared" si="0"/>
        <v>45747</v>
      </c>
      <c r="I52" s="47" t="str">
        <f t="shared" si="1"/>
        <v>Q1</v>
      </c>
      <c r="J52" s="37" t="b">
        <f ca="1">IF(A52="","",COUNTIF('Consolidated Income Statement_Y'!$C$7:$V$7,D52)&gt;0)</f>
        <v>0</v>
      </c>
      <c r="K52" s="38">
        <f t="shared" si="2"/>
        <v>0</v>
      </c>
      <c r="L52" s="37" t="str">
        <f>IFERROR(VLOOKUP($A52,Account_Mapping!$A:$C,3,0),"")</f>
        <v>Sales &amp; Marketing</v>
      </c>
      <c r="M52" s="37" t="str">
        <f>IFERROR(VLOOKUP($A52,Account_Mapping!$A:$C,4,0),"")</f>
        <v/>
      </c>
    </row>
    <row r="53" spans="1:13" x14ac:dyDescent="0.2">
      <c r="A53" s="43">
        <v>7040</v>
      </c>
      <c r="B53" s="43" t="s">
        <v>115</v>
      </c>
      <c r="C53" s="43"/>
      <c r="D53" s="43"/>
      <c r="E53" s="45">
        <v>45744</v>
      </c>
      <c r="F53" s="46">
        <v>5500</v>
      </c>
      <c r="G53" s="46">
        <v>0</v>
      </c>
      <c r="H53" s="47">
        <f t="shared" si="0"/>
        <v>45747</v>
      </c>
      <c r="I53" s="47" t="str">
        <f t="shared" si="1"/>
        <v>Q1</v>
      </c>
      <c r="J53" s="37" t="b">
        <f ca="1">IF(A53="","",COUNTIF('Consolidated Income Statement_Y'!$C$7:$V$7,D53)&gt;0)</f>
        <v>0</v>
      </c>
      <c r="K53" s="38">
        <f t="shared" si="2"/>
        <v>5500</v>
      </c>
      <c r="L53" s="37" t="str">
        <f>IFERROR(VLOOKUP($A53,Account_Mapping!$A:$C,3,0),"")</f>
        <v>Sales &amp; Marketing</v>
      </c>
      <c r="M53" s="37" t="str">
        <f>IFERROR(VLOOKUP($A53,Account_Mapping!$A:$C,4,0),"")</f>
        <v/>
      </c>
    </row>
    <row r="54" spans="1:13" x14ac:dyDescent="0.2">
      <c r="A54" s="43">
        <v>8000</v>
      </c>
      <c r="B54" s="43" t="s">
        <v>116</v>
      </c>
      <c r="C54" s="43"/>
      <c r="D54" s="43"/>
      <c r="E54" s="45">
        <v>45744</v>
      </c>
      <c r="F54" s="46">
        <v>45000</v>
      </c>
      <c r="G54" s="46">
        <v>0</v>
      </c>
      <c r="H54" s="47">
        <f t="shared" si="0"/>
        <v>45747</v>
      </c>
      <c r="I54" s="47" t="str">
        <f t="shared" si="1"/>
        <v>Q1</v>
      </c>
      <c r="J54" s="37" t="b">
        <f ca="1">IF(A54="","",COUNTIF('Consolidated Income Statement_Y'!$C$7:$V$7,D54)&gt;0)</f>
        <v>0</v>
      </c>
      <c r="K54" s="38">
        <f t="shared" si="2"/>
        <v>45000</v>
      </c>
      <c r="L54" s="37" t="str">
        <f>IFERROR(VLOOKUP($A54,Account_Mapping!$A:$C,3,0),"")</f>
        <v>General &amp; Administrative</v>
      </c>
      <c r="M54" s="37" t="str">
        <f>IFERROR(VLOOKUP($A54,Account_Mapping!$A:$C,4,0),"")</f>
        <v/>
      </c>
    </row>
    <row r="55" spans="1:13" x14ac:dyDescent="0.2">
      <c r="A55" s="43">
        <v>8010</v>
      </c>
      <c r="B55" s="43" t="s">
        <v>117</v>
      </c>
      <c r="C55" s="43"/>
      <c r="D55" s="43"/>
      <c r="E55" s="45">
        <v>45744</v>
      </c>
      <c r="F55" s="46">
        <v>4500</v>
      </c>
      <c r="G55" s="46">
        <v>0</v>
      </c>
      <c r="H55" s="47">
        <f t="shared" si="0"/>
        <v>45747</v>
      </c>
      <c r="I55" s="47" t="str">
        <f t="shared" si="1"/>
        <v>Q1</v>
      </c>
      <c r="J55" s="37" t="b">
        <f ca="1">IF(A55="","",COUNTIF('Consolidated Income Statement_Y'!$C$7:$V$7,D55)&gt;0)</f>
        <v>0</v>
      </c>
      <c r="K55" s="38">
        <f t="shared" si="2"/>
        <v>4500</v>
      </c>
      <c r="L55" s="37" t="str">
        <f>IFERROR(VLOOKUP($A55,Account_Mapping!$A:$C,3,0),"")</f>
        <v>General &amp; Administrative</v>
      </c>
      <c r="M55" s="37" t="str">
        <f>IFERROR(VLOOKUP($A55,Account_Mapping!$A:$C,4,0),"")</f>
        <v/>
      </c>
    </row>
    <row r="56" spans="1:13" x14ac:dyDescent="0.2">
      <c r="A56" s="43">
        <v>8020</v>
      </c>
      <c r="B56" s="43" t="s">
        <v>118</v>
      </c>
      <c r="C56" s="43"/>
      <c r="D56" s="43"/>
      <c r="E56" s="45">
        <v>45744</v>
      </c>
      <c r="F56" s="46">
        <v>3250</v>
      </c>
      <c r="G56" s="46">
        <v>0</v>
      </c>
      <c r="H56" s="47">
        <f t="shared" si="0"/>
        <v>45747</v>
      </c>
      <c r="I56" s="47" t="str">
        <f t="shared" si="1"/>
        <v>Q1</v>
      </c>
      <c r="J56" s="37" t="b">
        <f ca="1">IF(A56="","",COUNTIF('Consolidated Income Statement_Y'!$C$7:$V$7,D56)&gt;0)</f>
        <v>0</v>
      </c>
      <c r="K56" s="38">
        <f t="shared" si="2"/>
        <v>3250</v>
      </c>
      <c r="L56" s="37" t="str">
        <f>IFERROR(VLOOKUP($A56,Account_Mapping!$A:$C,3,0),"")</f>
        <v>General &amp; Administrative</v>
      </c>
      <c r="M56" s="37" t="str">
        <f>IFERROR(VLOOKUP($A56,Account_Mapping!$A:$C,4,0),"")</f>
        <v/>
      </c>
    </row>
    <row r="57" spans="1:13" x14ac:dyDescent="0.2">
      <c r="A57" s="43">
        <v>8030</v>
      </c>
      <c r="B57" s="43" t="s">
        <v>119</v>
      </c>
      <c r="C57" s="43"/>
      <c r="D57" s="43"/>
      <c r="E57" s="45">
        <v>45744</v>
      </c>
      <c r="F57" s="46">
        <v>2750</v>
      </c>
      <c r="G57" s="46">
        <v>0</v>
      </c>
      <c r="H57" s="47">
        <f t="shared" si="0"/>
        <v>45747</v>
      </c>
      <c r="I57" s="47" t="str">
        <f t="shared" si="1"/>
        <v>Q1</v>
      </c>
      <c r="J57" s="37" t="b">
        <f ca="1">IF(A57="","",COUNTIF('Consolidated Income Statement_Y'!$C$7:$V$7,D57)&gt;0)</f>
        <v>0</v>
      </c>
      <c r="K57" s="38">
        <f t="shared" si="2"/>
        <v>2750</v>
      </c>
      <c r="L57" s="37" t="str">
        <f>IFERROR(VLOOKUP($A57,Account_Mapping!$A:$C,3,0),"")</f>
        <v>General &amp; Administrative</v>
      </c>
      <c r="M57" s="37" t="str">
        <f>IFERROR(VLOOKUP($A57,Account_Mapping!$A:$C,4,0),"")</f>
        <v/>
      </c>
    </row>
    <row r="58" spans="1:13" x14ac:dyDescent="0.2">
      <c r="A58" s="43">
        <v>8040</v>
      </c>
      <c r="B58" s="43" t="s">
        <v>120</v>
      </c>
      <c r="C58" s="43"/>
      <c r="D58" s="43"/>
      <c r="E58" s="45">
        <v>45731</v>
      </c>
      <c r="F58" s="46">
        <v>3150</v>
      </c>
      <c r="G58" s="46">
        <v>0</v>
      </c>
      <c r="H58" s="47">
        <f t="shared" si="0"/>
        <v>45747</v>
      </c>
      <c r="I58" s="47" t="str">
        <f t="shared" si="1"/>
        <v>Q1</v>
      </c>
      <c r="J58" s="37" t="b">
        <f ca="1">IF(A58="","",COUNTIF('Consolidated Income Statement_Y'!$C$7:$V$7,D58)&gt;0)</f>
        <v>0</v>
      </c>
      <c r="K58" s="38">
        <f t="shared" si="2"/>
        <v>3150</v>
      </c>
      <c r="L58" s="37" t="str">
        <f>IFERROR(VLOOKUP($A58,Account_Mapping!$A:$C,3,0),"")</f>
        <v>General &amp; Administrative</v>
      </c>
      <c r="M58" s="37" t="str">
        <f>IFERROR(VLOOKUP($A58,Account_Mapping!$A:$C,4,0),"")</f>
        <v/>
      </c>
    </row>
    <row r="59" spans="1:13" x14ac:dyDescent="0.2">
      <c r="A59" s="43">
        <v>8050</v>
      </c>
      <c r="B59" s="43" t="s">
        <v>121</v>
      </c>
      <c r="C59" s="43"/>
      <c r="D59" s="43"/>
      <c r="E59" s="45">
        <v>45731</v>
      </c>
      <c r="F59" s="46">
        <v>3350</v>
      </c>
      <c r="G59" s="46">
        <v>0</v>
      </c>
      <c r="H59" s="47">
        <f t="shared" si="0"/>
        <v>45747</v>
      </c>
      <c r="I59" s="47" t="str">
        <f t="shared" si="1"/>
        <v>Q1</v>
      </c>
      <c r="J59" s="37" t="b">
        <f ca="1">IF(A59="","",COUNTIF('Consolidated Income Statement_Y'!$C$7:$V$7,D59)&gt;0)</f>
        <v>0</v>
      </c>
      <c r="K59" s="38">
        <f t="shared" si="2"/>
        <v>3350</v>
      </c>
      <c r="L59" s="37" t="str">
        <f>IFERROR(VLOOKUP($A59,Account_Mapping!$A:$C,3,0),"")</f>
        <v>General &amp; Administrative</v>
      </c>
      <c r="M59" s="37" t="str">
        <f>IFERROR(VLOOKUP($A59,Account_Mapping!$A:$C,4,0),"")</f>
        <v/>
      </c>
    </row>
    <row r="60" spans="1:13" x14ac:dyDescent="0.2">
      <c r="A60" s="43">
        <v>8060</v>
      </c>
      <c r="B60" s="43" t="s">
        <v>122</v>
      </c>
      <c r="C60" s="43"/>
      <c r="D60" s="43"/>
      <c r="E60" s="45">
        <v>45731</v>
      </c>
      <c r="F60" s="46">
        <v>3450</v>
      </c>
      <c r="G60" s="46">
        <v>0</v>
      </c>
      <c r="H60" s="47">
        <f t="shared" si="0"/>
        <v>45747</v>
      </c>
      <c r="I60" s="47" t="str">
        <f t="shared" si="1"/>
        <v>Q1</v>
      </c>
      <c r="J60" s="37" t="b">
        <f ca="1">IF(A60="","",COUNTIF('Consolidated Income Statement_Y'!$C$7:$V$7,D60)&gt;0)</f>
        <v>0</v>
      </c>
      <c r="K60" s="38">
        <f t="shared" si="2"/>
        <v>3450</v>
      </c>
      <c r="L60" s="37" t="str">
        <f>IFERROR(VLOOKUP($A60,Account_Mapping!$A:$C,3,0),"")</f>
        <v>General &amp; Administrative</v>
      </c>
      <c r="M60" s="37" t="str">
        <f>IFERROR(VLOOKUP($A60,Account_Mapping!$A:$C,4,0),"")</f>
        <v/>
      </c>
    </row>
    <row r="61" spans="1:13" x14ac:dyDescent="0.2">
      <c r="A61" s="43">
        <v>8060</v>
      </c>
      <c r="B61" s="43" t="s">
        <v>122</v>
      </c>
      <c r="C61" s="43"/>
      <c r="D61" s="43"/>
      <c r="E61" s="45">
        <v>45731</v>
      </c>
      <c r="F61" s="46">
        <v>3450</v>
      </c>
      <c r="G61" s="46">
        <v>0</v>
      </c>
      <c r="H61" s="47">
        <f t="shared" si="0"/>
        <v>45747</v>
      </c>
      <c r="I61" s="47" t="str">
        <f t="shared" si="1"/>
        <v>Q1</v>
      </c>
      <c r="J61" s="37" t="b">
        <f ca="1">IF(A61="","",COUNTIF('Consolidated Income Statement_Y'!$C$7:$V$7,D61)&gt;0)</f>
        <v>0</v>
      </c>
      <c r="K61" s="38">
        <f t="shared" si="2"/>
        <v>3450</v>
      </c>
      <c r="L61" s="37" t="str">
        <f>IFERROR(VLOOKUP($A61,Account_Mapping!$A:$C,3,0),"")</f>
        <v>General &amp; Administrative</v>
      </c>
      <c r="M61" s="37" t="str">
        <f>IFERROR(VLOOKUP($A61,Account_Mapping!$A:$C,4,0),"")</f>
        <v/>
      </c>
    </row>
    <row r="62" spans="1:13" x14ac:dyDescent="0.2">
      <c r="A62" s="43">
        <v>8070</v>
      </c>
      <c r="B62" s="43" t="s">
        <v>123</v>
      </c>
      <c r="C62" s="43"/>
      <c r="D62" s="43"/>
      <c r="E62" s="45">
        <v>45731</v>
      </c>
      <c r="F62" s="46">
        <v>3950</v>
      </c>
      <c r="G62" s="46">
        <v>0</v>
      </c>
      <c r="H62" s="47">
        <f t="shared" si="0"/>
        <v>45747</v>
      </c>
      <c r="I62" s="47" t="str">
        <f t="shared" si="1"/>
        <v>Q1</v>
      </c>
      <c r="J62" s="37" t="b">
        <f ca="1">IF(A62="","",COUNTIF('Consolidated Income Statement_Y'!$C$7:$V$7,D62)&gt;0)</f>
        <v>0</v>
      </c>
      <c r="K62" s="38">
        <f t="shared" si="2"/>
        <v>3950</v>
      </c>
      <c r="L62" s="37" t="str">
        <f>IFERROR(VLOOKUP($A62,Account_Mapping!$A:$C,3,0),"")</f>
        <v>General &amp; Administrative</v>
      </c>
      <c r="M62" s="37" t="str">
        <f>IFERROR(VLOOKUP($A62,Account_Mapping!$A:$C,4,0),"")</f>
        <v/>
      </c>
    </row>
    <row r="63" spans="1:13" x14ac:dyDescent="0.2">
      <c r="A63" s="43">
        <v>8080</v>
      </c>
      <c r="B63" s="43" t="s">
        <v>124</v>
      </c>
      <c r="C63" s="43"/>
      <c r="D63" s="43"/>
      <c r="E63" s="45">
        <v>45731</v>
      </c>
      <c r="F63" s="46">
        <v>6950</v>
      </c>
      <c r="G63" s="46">
        <v>0</v>
      </c>
      <c r="H63" s="47">
        <f t="shared" si="0"/>
        <v>45747</v>
      </c>
      <c r="I63" s="47" t="str">
        <f t="shared" si="1"/>
        <v>Q1</v>
      </c>
      <c r="J63" s="37" t="b">
        <f ca="1">IF(A63="","",COUNTIF('Consolidated Income Statement_Y'!$C$7:$V$7,D63)&gt;0)</f>
        <v>0</v>
      </c>
      <c r="K63" s="38">
        <f t="shared" si="2"/>
        <v>6950</v>
      </c>
      <c r="L63" s="37" t="str">
        <f>IFERROR(VLOOKUP($A63,Account_Mapping!$A:$C,3,0),"")</f>
        <v>General &amp; Administrative</v>
      </c>
      <c r="M63" s="37" t="str">
        <f>IFERROR(VLOOKUP($A63,Account_Mapping!$A:$C,4,0),"")</f>
        <v/>
      </c>
    </row>
    <row r="64" spans="1:13" x14ac:dyDescent="0.2">
      <c r="A64" s="43">
        <v>8090</v>
      </c>
      <c r="B64" s="43" t="s">
        <v>125</v>
      </c>
      <c r="C64" s="43"/>
      <c r="D64" s="43"/>
      <c r="E64" s="45">
        <v>45731</v>
      </c>
      <c r="F64" s="46">
        <v>7950</v>
      </c>
      <c r="G64" s="46">
        <v>0</v>
      </c>
      <c r="H64" s="47">
        <f t="shared" si="0"/>
        <v>45747</v>
      </c>
      <c r="I64" s="47" t="str">
        <f t="shared" si="1"/>
        <v>Q1</v>
      </c>
      <c r="J64" s="37" t="b">
        <f ca="1">IF(A64="","",COUNTIF('Consolidated Income Statement_Y'!$C$7:$V$7,D64)&gt;0)</f>
        <v>0</v>
      </c>
      <c r="K64" s="38">
        <f t="shared" si="2"/>
        <v>7950</v>
      </c>
      <c r="L64" s="37" t="str">
        <f>IFERROR(VLOOKUP($A64,Account_Mapping!$A:$C,3,0),"")</f>
        <v>General &amp; Administrative</v>
      </c>
      <c r="M64" s="37" t="str">
        <f>IFERROR(VLOOKUP($A64,Account_Mapping!$A:$C,4,0),"")</f>
        <v/>
      </c>
    </row>
    <row r="65" spans="1:13" x14ac:dyDescent="0.2">
      <c r="A65" s="43">
        <v>8099</v>
      </c>
      <c r="B65" s="43" t="s">
        <v>129</v>
      </c>
      <c r="C65" s="43"/>
      <c r="D65" s="43" t="s">
        <v>131</v>
      </c>
      <c r="E65" s="45">
        <v>45747</v>
      </c>
      <c r="F65" s="46">
        <v>1000</v>
      </c>
      <c r="G65" s="46">
        <v>0</v>
      </c>
      <c r="H65" s="47">
        <f t="shared" si="0"/>
        <v>45747</v>
      </c>
      <c r="I65" s="47" t="str">
        <f t="shared" si="1"/>
        <v>Q1</v>
      </c>
      <c r="J65" s="37" t="b">
        <f ca="1">IF(A65="","",COUNTIF('Consolidated Income Statement_Y'!$C$7:$V$7,D65)&gt;0)</f>
        <v>1</v>
      </c>
      <c r="K65" s="38">
        <f t="shared" si="2"/>
        <v>1000</v>
      </c>
      <c r="L65" s="37" t="str">
        <f>IFERROR(VLOOKUP($A65,Account_Mapping!$A:$C,3,0),"")</f>
        <v>General &amp; Administrative</v>
      </c>
      <c r="M65" s="37" t="str">
        <f>IFERROR(VLOOKUP($A65,Account_Mapping!$A:$C,4,0),"")</f>
        <v/>
      </c>
    </row>
    <row r="66" spans="1:13" x14ac:dyDescent="0.2">
      <c r="A66" s="43">
        <v>9010</v>
      </c>
      <c r="B66" s="43" t="s">
        <v>127</v>
      </c>
      <c r="C66" s="43"/>
      <c r="D66" s="43"/>
      <c r="E66" s="45">
        <v>45731</v>
      </c>
      <c r="F66" s="46">
        <v>0</v>
      </c>
      <c r="G66" s="46">
        <v>5630</v>
      </c>
      <c r="H66" s="47">
        <f t="shared" si="0"/>
        <v>45747</v>
      </c>
      <c r="I66" s="47" t="str">
        <f t="shared" si="1"/>
        <v>Q1</v>
      </c>
      <c r="J66" s="37" t="b">
        <f ca="1">IF(A66="","",COUNTIF('Consolidated Income Statement_Y'!$C$7:$V$7,D66)&gt;0)</f>
        <v>0</v>
      </c>
      <c r="K66" s="38">
        <f t="shared" si="2"/>
        <v>-5630</v>
      </c>
      <c r="L66" s="37" t="str">
        <f>IFERROR(VLOOKUP($A66,Account_Mapping!$A:$C,3,0),"")</f>
        <v>Other Expenses, net</v>
      </c>
      <c r="M66" s="37" t="str">
        <f>IFERROR(VLOOKUP($A66,Account_Mapping!$A:$C,4,0),"")</f>
        <v/>
      </c>
    </row>
    <row r="67" spans="1:13" x14ac:dyDescent="0.2">
      <c r="A67" s="43">
        <v>9900</v>
      </c>
      <c r="B67" s="43" t="s">
        <v>128</v>
      </c>
      <c r="C67" s="43"/>
      <c r="D67" s="43"/>
      <c r="E67" s="45">
        <v>45731</v>
      </c>
      <c r="F67" s="46">
        <v>560</v>
      </c>
      <c r="G67" s="46">
        <v>0</v>
      </c>
      <c r="H67" s="47">
        <f t="shared" ref="H67:H130" si="3">IF(E67="","",EOMONTH(E67,0))</f>
        <v>45747</v>
      </c>
      <c r="I67" s="47" t="str">
        <f t="shared" ref="I67:I130" si="4">IF(H67="","","Q"&amp;ROUNDUP(MONTH(H67)/3,0))</f>
        <v>Q1</v>
      </c>
      <c r="J67" s="37" t="b">
        <f ca="1">IF(A67="","",COUNTIF('Consolidated Income Statement_Y'!$C$7:$V$7,D67)&gt;0)</f>
        <v>0</v>
      </c>
      <c r="K67" s="38">
        <f t="shared" ref="K67:K130" si="5">F67-G67</f>
        <v>560</v>
      </c>
      <c r="L67" s="37" t="str">
        <f>IFERROR(VLOOKUP($A67,Account_Mapping!$A:$C,3,0),"")</f>
        <v>Provision for Income Taxes</v>
      </c>
      <c r="M67" s="37" t="str">
        <f>IFERROR(VLOOKUP($A67,Account_Mapping!$A:$C,4,0),"")</f>
        <v/>
      </c>
    </row>
    <row r="68" spans="1:13" x14ac:dyDescent="0.2">
      <c r="A68" s="43">
        <v>5000</v>
      </c>
      <c r="B68" s="43" t="s">
        <v>25</v>
      </c>
      <c r="C68" s="43"/>
      <c r="D68" s="43"/>
      <c r="E68" s="45">
        <v>45762</v>
      </c>
      <c r="F68" s="46">
        <v>0</v>
      </c>
      <c r="G68" s="46">
        <v>97500</v>
      </c>
      <c r="H68" s="47">
        <f t="shared" si="3"/>
        <v>45777</v>
      </c>
      <c r="I68" s="47" t="str">
        <f t="shared" si="4"/>
        <v>Q2</v>
      </c>
      <c r="J68" s="37" t="b">
        <f ca="1">IF(A68="","",COUNTIF('Consolidated Income Statement_Y'!$C$7:$V$7,D68)&gt;0)</f>
        <v>0</v>
      </c>
      <c r="K68" s="38">
        <f t="shared" si="5"/>
        <v>-97500</v>
      </c>
      <c r="L68" s="37" t="str">
        <f>IFERROR(VLOOKUP($A68,Account_Mapping!$A:$C,3,0),"")</f>
        <v>Services Revenue</v>
      </c>
      <c r="M68" s="37" t="str">
        <f>IFERROR(VLOOKUP($A68,Account_Mapping!$A:$C,4,0),"")</f>
        <v/>
      </c>
    </row>
    <row r="69" spans="1:13" x14ac:dyDescent="0.2">
      <c r="A69" s="43">
        <v>5000</v>
      </c>
      <c r="B69" s="43" t="s">
        <v>25</v>
      </c>
      <c r="C69" s="43"/>
      <c r="D69" s="43" t="s">
        <v>142</v>
      </c>
      <c r="E69" s="45">
        <v>45775</v>
      </c>
      <c r="F69" s="46">
        <v>0</v>
      </c>
      <c r="G69" s="46">
        <v>1000</v>
      </c>
      <c r="H69" s="47">
        <f t="shared" si="3"/>
        <v>45777</v>
      </c>
      <c r="I69" s="47" t="str">
        <f t="shared" si="4"/>
        <v>Q2</v>
      </c>
      <c r="J69" s="37" t="b">
        <f ca="1">IF(A69="","",COUNTIF('Consolidated Income Statement_Y'!$C$7:$V$7,D69)&gt;0)</f>
        <v>1</v>
      </c>
      <c r="K69" s="38">
        <f t="shared" si="5"/>
        <v>-1000</v>
      </c>
      <c r="L69" s="37" t="str">
        <f>IFERROR(VLOOKUP($A69,Account_Mapping!$A:$C,3,0),"")</f>
        <v>Services Revenue</v>
      </c>
      <c r="M69" s="37" t="str">
        <f>IFERROR(VLOOKUP($A69,Account_Mapping!$A:$C,4,0),"")</f>
        <v/>
      </c>
    </row>
    <row r="70" spans="1:13" x14ac:dyDescent="0.2">
      <c r="A70" s="43">
        <v>6000</v>
      </c>
      <c r="B70" s="43" t="s">
        <v>108</v>
      </c>
      <c r="C70" s="43"/>
      <c r="D70" s="43"/>
      <c r="E70" s="45">
        <v>45762</v>
      </c>
      <c r="F70" s="46">
        <v>500</v>
      </c>
      <c r="G70" s="46">
        <v>0</v>
      </c>
      <c r="H70" s="47">
        <f t="shared" si="3"/>
        <v>45777</v>
      </c>
      <c r="I70" s="47" t="str">
        <f t="shared" si="4"/>
        <v>Q2</v>
      </c>
      <c r="J70" s="37" t="b">
        <f ca="1">IF(A70="","",COUNTIF('Consolidated Income Statement_Y'!$C$7:$V$7,D70)&gt;0)</f>
        <v>0</v>
      </c>
      <c r="K70" s="38">
        <f t="shared" si="5"/>
        <v>500</v>
      </c>
      <c r="L70" s="37" t="str">
        <f>IFERROR(VLOOKUP($A70,Account_Mapping!$A:$C,3,0),"")</f>
        <v>Services COR</v>
      </c>
      <c r="M70" s="37" t="str">
        <f>IFERROR(VLOOKUP($A70,Account_Mapping!$A:$C,4,0),"")</f>
        <v/>
      </c>
    </row>
    <row r="71" spans="1:13" x14ac:dyDescent="0.2">
      <c r="A71" s="43">
        <v>7000</v>
      </c>
      <c r="B71" s="43" t="s">
        <v>111</v>
      </c>
      <c r="C71" s="43"/>
      <c r="D71" s="43"/>
      <c r="E71" s="45">
        <v>45775</v>
      </c>
      <c r="F71" s="46">
        <v>1250</v>
      </c>
      <c r="G71" s="46">
        <v>0</v>
      </c>
      <c r="H71" s="47">
        <f t="shared" si="3"/>
        <v>45777</v>
      </c>
      <c r="I71" s="47" t="str">
        <f t="shared" si="4"/>
        <v>Q2</v>
      </c>
      <c r="J71" s="37" t="b">
        <f ca="1">IF(A71="","",COUNTIF('Consolidated Income Statement_Y'!$C$7:$V$7,D71)&gt;0)</f>
        <v>0</v>
      </c>
      <c r="K71" s="38">
        <f t="shared" si="5"/>
        <v>1250</v>
      </c>
      <c r="L71" s="37" t="str">
        <f>IFERROR(VLOOKUP($A71,Account_Mapping!$A:$C,3,0),"")</f>
        <v>Sales &amp; Marketing</v>
      </c>
      <c r="M71" s="37" t="str">
        <f>IFERROR(VLOOKUP($A71,Account_Mapping!$A:$C,4,0),"")</f>
        <v/>
      </c>
    </row>
    <row r="72" spans="1:13" x14ac:dyDescent="0.2">
      <c r="A72" s="43">
        <v>7010</v>
      </c>
      <c r="B72" s="43" t="s">
        <v>112</v>
      </c>
      <c r="C72" s="43"/>
      <c r="D72" s="43"/>
      <c r="E72" s="45">
        <v>45775</v>
      </c>
      <c r="F72" s="46">
        <v>2000</v>
      </c>
      <c r="G72" s="46">
        <v>0</v>
      </c>
      <c r="H72" s="47">
        <f t="shared" si="3"/>
        <v>45777</v>
      </c>
      <c r="I72" s="47" t="str">
        <f t="shared" si="4"/>
        <v>Q2</v>
      </c>
      <c r="J72" s="37" t="b">
        <f ca="1">IF(A72="","",COUNTIF('Consolidated Income Statement_Y'!$C$7:$V$7,D72)&gt;0)</f>
        <v>0</v>
      </c>
      <c r="K72" s="38">
        <f t="shared" si="5"/>
        <v>2000</v>
      </c>
      <c r="L72" s="37" t="str">
        <f>IFERROR(VLOOKUP($A72,Account_Mapping!$A:$C,3,0),"")</f>
        <v>Sales &amp; Marketing</v>
      </c>
      <c r="M72" s="37" t="str">
        <f>IFERROR(VLOOKUP($A72,Account_Mapping!$A:$C,4,0),"")</f>
        <v/>
      </c>
    </row>
    <row r="73" spans="1:13" x14ac:dyDescent="0.2">
      <c r="A73" s="43">
        <v>7020</v>
      </c>
      <c r="B73" s="43" t="s">
        <v>113</v>
      </c>
      <c r="C73" s="43"/>
      <c r="D73" s="43"/>
      <c r="E73" s="45">
        <v>45775</v>
      </c>
      <c r="F73" s="46">
        <v>525</v>
      </c>
      <c r="G73" s="46">
        <v>0</v>
      </c>
      <c r="H73" s="47">
        <f t="shared" si="3"/>
        <v>45777</v>
      </c>
      <c r="I73" s="47" t="str">
        <f t="shared" si="4"/>
        <v>Q2</v>
      </c>
      <c r="J73" s="37" t="b">
        <f ca="1">IF(A73="","",COUNTIF('Consolidated Income Statement_Y'!$C$7:$V$7,D73)&gt;0)</f>
        <v>0</v>
      </c>
      <c r="K73" s="38">
        <f t="shared" si="5"/>
        <v>525</v>
      </c>
      <c r="L73" s="37" t="str">
        <f>IFERROR(VLOOKUP($A73,Account_Mapping!$A:$C,3,0),"")</f>
        <v>Sales &amp; Marketing</v>
      </c>
      <c r="M73" s="37" t="str">
        <f>IFERROR(VLOOKUP($A73,Account_Mapping!$A:$C,4,0),"")</f>
        <v/>
      </c>
    </row>
    <row r="74" spans="1:13" x14ac:dyDescent="0.2">
      <c r="A74" s="43">
        <v>7030</v>
      </c>
      <c r="B74" s="43" t="s">
        <v>114</v>
      </c>
      <c r="C74" s="43"/>
      <c r="D74" s="43"/>
      <c r="E74" s="45">
        <v>45775</v>
      </c>
      <c r="F74" s="46">
        <v>0</v>
      </c>
      <c r="G74" s="46">
        <v>0</v>
      </c>
      <c r="H74" s="47">
        <f t="shared" si="3"/>
        <v>45777</v>
      </c>
      <c r="I74" s="47" t="str">
        <f t="shared" si="4"/>
        <v>Q2</v>
      </c>
      <c r="J74" s="37" t="b">
        <f ca="1">IF(A74="","",COUNTIF('Consolidated Income Statement_Y'!$C$7:$V$7,D74)&gt;0)</f>
        <v>0</v>
      </c>
      <c r="K74" s="38">
        <f t="shared" si="5"/>
        <v>0</v>
      </c>
      <c r="L74" s="37" t="str">
        <f>IFERROR(VLOOKUP($A74,Account_Mapping!$A:$C,3,0),"")</f>
        <v>Sales &amp; Marketing</v>
      </c>
      <c r="M74" s="37" t="str">
        <f>IFERROR(VLOOKUP($A74,Account_Mapping!$A:$C,4,0),"")</f>
        <v/>
      </c>
    </row>
    <row r="75" spans="1:13" x14ac:dyDescent="0.2">
      <c r="A75" s="43">
        <v>7040</v>
      </c>
      <c r="B75" s="43" t="s">
        <v>115</v>
      </c>
      <c r="C75" s="43"/>
      <c r="D75" s="43"/>
      <c r="E75" s="45">
        <v>45775</v>
      </c>
      <c r="F75" s="46">
        <v>5500</v>
      </c>
      <c r="G75" s="46">
        <v>0</v>
      </c>
      <c r="H75" s="47">
        <f t="shared" si="3"/>
        <v>45777</v>
      </c>
      <c r="I75" s="47" t="str">
        <f t="shared" si="4"/>
        <v>Q2</v>
      </c>
      <c r="J75" s="37" t="b">
        <f ca="1">IF(A75="","",COUNTIF('Consolidated Income Statement_Y'!$C$7:$V$7,D75)&gt;0)</f>
        <v>0</v>
      </c>
      <c r="K75" s="38">
        <f t="shared" si="5"/>
        <v>5500</v>
      </c>
      <c r="L75" s="37" t="str">
        <f>IFERROR(VLOOKUP($A75,Account_Mapping!$A:$C,3,0),"")</f>
        <v>Sales &amp; Marketing</v>
      </c>
      <c r="M75" s="37" t="str">
        <f>IFERROR(VLOOKUP($A75,Account_Mapping!$A:$C,4,0),"")</f>
        <v/>
      </c>
    </row>
    <row r="76" spans="1:13" x14ac:dyDescent="0.2">
      <c r="A76" s="43">
        <v>8000</v>
      </c>
      <c r="B76" s="43" t="s">
        <v>116</v>
      </c>
      <c r="C76" s="43"/>
      <c r="D76" s="43"/>
      <c r="E76" s="45">
        <v>45775</v>
      </c>
      <c r="F76" s="46">
        <v>45000</v>
      </c>
      <c r="G76" s="46">
        <v>0</v>
      </c>
      <c r="H76" s="47">
        <f t="shared" si="3"/>
        <v>45777</v>
      </c>
      <c r="I76" s="47" t="str">
        <f t="shared" si="4"/>
        <v>Q2</v>
      </c>
      <c r="J76" s="37" t="b">
        <f ca="1">IF(A76="","",COUNTIF('Consolidated Income Statement_Y'!$C$7:$V$7,D76)&gt;0)</f>
        <v>0</v>
      </c>
      <c r="K76" s="38">
        <f t="shared" si="5"/>
        <v>45000</v>
      </c>
      <c r="L76" s="37" t="str">
        <f>IFERROR(VLOOKUP($A76,Account_Mapping!$A:$C,3,0),"")</f>
        <v>General &amp; Administrative</v>
      </c>
      <c r="M76" s="37" t="str">
        <f>IFERROR(VLOOKUP($A76,Account_Mapping!$A:$C,4,0),"")</f>
        <v/>
      </c>
    </row>
    <row r="77" spans="1:13" x14ac:dyDescent="0.2">
      <c r="A77" s="43">
        <v>8010</v>
      </c>
      <c r="B77" s="43" t="s">
        <v>117</v>
      </c>
      <c r="C77" s="43"/>
      <c r="D77" s="43"/>
      <c r="E77" s="45">
        <v>45775</v>
      </c>
      <c r="F77" s="46">
        <v>4500</v>
      </c>
      <c r="G77" s="46">
        <v>0</v>
      </c>
      <c r="H77" s="47">
        <f t="shared" si="3"/>
        <v>45777</v>
      </c>
      <c r="I77" s="47" t="str">
        <f t="shared" si="4"/>
        <v>Q2</v>
      </c>
      <c r="J77" s="37" t="b">
        <f ca="1">IF(A77="","",COUNTIF('Consolidated Income Statement_Y'!$C$7:$V$7,D77)&gt;0)</f>
        <v>0</v>
      </c>
      <c r="K77" s="38">
        <f t="shared" si="5"/>
        <v>4500</v>
      </c>
      <c r="L77" s="37" t="str">
        <f>IFERROR(VLOOKUP($A77,Account_Mapping!$A:$C,3,0),"")</f>
        <v>General &amp; Administrative</v>
      </c>
      <c r="M77" s="37" t="str">
        <f>IFERROR(VLOOKUP($A77,Account_Mapping!$A:$C,4,0),"")</f>
        <v/>
      </c>
    </row>
    <row r="78" spans="1:13" x14ac:dyDescent="0.2">
      <c r="A78" s="43">
        <v>8020</v>
      </c>
      <c r="B78" s="43" t="s">
        <v>118</v>
      </c>
      <c r="C78" s="43"/>
      <c r="D78" s="43"/>
      <c r="E78" s="45">
        <v>45775</v>
      </c>
      <c r="F78" s="46">
        <v>3250</v>
      </c>
      <c r="G78" s="46">
        <v>0</v>
      </c>
      <c r="H78" s="47">
        <f t="shared" si="3"/>
        <v>45777</v>
      </c>
      <c r="I78" s="47" t="str">
        <f t="shared" si="4"/>
        <v>Q2</v>
      </c>
      <c r="J78" s="37" t="b">
        <f ca="1">IF(A78="","",COUNTIF('Consolidated Income Statement_Y'!$C$7:$V$7,D78)&gt;0)</f>
        <v>0</v>
      </c>
      <c r="K78" s="38">
        <f t="shared" si="5"/>
        <v>3250</v>
      </c>
      <c r="L78" s="37" t="str">
        <f>IFERROR(VLOOKUP($A78,Account_Mapping!$A:$C,3,0),"")</f>
        <v>General &amp; Administrative</v>
      </c>
      <c r="M78" s="37" t="str">
        <f>IFERROR(VLOOKUP($A78,Account_Mapping!$A:$C,4,0),"")</f>
        <v/>
      </c>
    </row>
    <row r="79" spans="1:13" x14ac:dyDescent="0.2">
      <c r="A79" s="43">
        <v>8030</v>
      </c>
      <c r="B79" s="43" t="s">
        <v>119</v>
      </c>
      <c r="C79" s="43"/>
      <c r="D79" s="43"/>
      <c r="E79" s="45">
        <v>45775</v>
      </c>
      <c r="F79" s="46">
        <v>2750</v>
      </c>
      <c r="G79" s="46">
        <v>0</v>
      </c>
      <c r="H79" s="47">
        <f t="shared" si="3"/>
        <v>45777</v>
      </c>
      <c r="I79" s="47" t="str">
        <f t="shared" si="4"/>
        <v>Q2</v>
      </c>
      <c r="J79" s="37" t="b">
        <f ca="1">IF(A79="","",COUNTIF('Consolidated Income Statement_Y'!$C$7:$V$7,D79)&gt;0)</f>
        <v>0</v>
      </c>
      <c r="K79" s="38">
        <f t="shared" si="5"/>
        <v>2750</v>
      </c>
      <c r="L79" s="37" t="str">
        <f>IFERROR(VLOOKUP($A79,Account_Mapping!$A:$C,3,0),"")</f>
        <v>General &amp; Administrative</v>
      </c>
      <c r="M79" s="37" t="str">
        <f>IFERROR(VLOOKUP($A79,Account_Mapping!$A:$C,4,0),"")</f>
        <v/>
      </c>
    </row>
    <row r="80" spans="1:13" x14ac:dyDescent="0.2">
      <c r="A80" s="43">
        <v>8040</v>
      </c>
      <c r="B80" s="43" t="s">
        <v>120</v>
      </c>
      <c r="C80" s="43"/>
      <c r="D80" s="43"/>
      <c r="E80" s="45">
        <v>45762</v>
      </c>
      <c r="F80" s="46">
        <v>3150</v>
      </c>
      <c r="G80" s="46">
        <v>0</v>
      </c>
      <c r="H80" s="47">
        <f t="shared" si="3"/>
        <v>45777</v>
      </c>
      <c r="I80" s="47" t="str">
        <f t="shared" si="4"/>
        <v>Q2</v>
      </c>
      <c r="J80" s="37" t="b">
        <f ca="1">IF(A80="","",COUNTIF('Consolidated Income Statement_Y'!$C$7:$V$7,D80)&gt;0)</f>
        <v>0</v>
      </c>
      <c r="K80" s="38">
        <f t="shared" si="5"/>
        <v>3150</v>
      </c>
      <c r="L80" s="37" t="str">
        <f>IFERROR(VLOOKUP($A80,Account_Mapping!$A:$C,3,0),"")</f>
        <v>General &amp; Administrative</v>
      </c>
      <c r="M80" s="37" t="str">
        <f>IFERROR(VLOOKUP($A80,Account_Mapping!$A:$C,4,0),"")</f>
        <v/>
      </c>
    </row>
    <row r="81" spans="1:13" x14ac:dyDescent="0.2">
      <c r="A81" s="43">
        <v>8050</v>
      </c>
      <c r="B81" s="43" t="s">
        <v>121</v>
      </c>
      <c r="C81" s="43"/>
      <c r="D81" s="43"/>
      <c r="E81" s="45">
        <v>45762</v>
      </c>
      <c r="F81" s="46">
        <v>3350</v>
      </c>
      <c r="G81" s="46">
        <v>0</v>
      </c>
      <c r="H81" s="47">
        <f t="shared" si="3"/>
        <v>45777</v>
      </c>
      <c r="I81" s="47" t="str">
        <f t="shared" si="4"/>
        <v>Q2</v>
      </c>
      <c r="J81" s="37" t="b">
        <f ca="1">IF(A81="","",COUNTIF('Consolidated Income Statement_Y'!$C$7:$V$7,D81)&gt;0)</f>
        <v>0</v>
      </c>
      <c r="K81" s="38">
        <f t="shared" si="5"/>
        <v>3350</v>
      </c>
      <c r="L81" s="37" t="str">
        <f>IFERROR(VLOOKUP($A81,Account_Mapping!$A:$C,3,0),"")</f>
        <v>General &amp; Administrative</v>
      </c>
      <c r="M81" s="37" t="str">
        <f>IFERROR(VLOOKUP($A81,Account_Mapping!$A:$C,4,0),"")</f>
        <v/>
      </c>
    </row>
    <row r="82" spans="1:13" x14ac:dyDescent="0.2">
      <c r="A82" s="43">
        <v>8060</v>
      </c>
      <c r="B82" s="43" t="s">
        <v>122</v>
      </c>
      <c r="C82" s="43"/>
      <c r="D82" s="43"/>
      <c r="E82" s="45">
        <v>45762</v>
      </c>
      <c r="F82" s="46">
        <v>3450</v>
      </c>
      <c r="G82" s="46">
        <v>0</v>
      </c>
      <c r="H82" s="47">
        <f t="shared" si="3"/>
        <v>45777</v>
      </c>
      <c r="I82" s="47" t="str">
        <f t="shared" si="4"/>
        <v>Q2</v>
      </c>
      <c r="J82" s="37" t="b">
        <f ca="1">IF(A82="","",COUNTIF('Consolidated Income Statement_Y'!$C$7:$V$7,D82)&gt;0)</f>
        <v>0</v>
      </c>
      <c r="K82" s="38">
        <f t="shared" si="5"/>
        <v>3450</v>
      </c>
      <c r="L82" s="37" t="str">
        <f>IFERROR(VLOOKUP($A82,Account_Mapping!$A:$C,3,0),"")</f>
        <v>General &amp; Administrative</v>
      </c>
      <c r="M82" s="37" t="str">
        <f>IFERROR(VLOOKUP($A82,Account_Mapping!$A:$C,4,0),"")</f>
        <v/>
      </c>
    </row>
    <row r="83" spans="1:13" x14ac:dyDescent="0.2">
      <c r="A83" s="43">
        <v>8060</v>
      </c>
      <c r="B83" s="43" t="s">
        <v>122</v>
      </c>
      <c r="C83" s="43"/>
      <c r="D83" s="43"/>
      <c r="E83" s="45">
        <v>45762</v>
      </c>
      <c r="F83" s="46">
        <v>3450</v>
      </c>
      <c r="G83" s="46">
        <v>0</v>
      </c>
      <c r="H83" s="47">
        <f t="shared" si="3"/>
        <v>45777</v>
      </c>
      <c r="I83" s="47" t="str">
        <f t="shared" si="4"/>
        <v>Q2</v>
      </c>
      <c r="J83" s="37" t="b">
        <f ca="1">IF(A83="","",COUNTIF('Consolidated Income Statement_Y'!$C$7:$V$7,D83)&gt;0)</f>
        <v>0</v>
      </c>
      <c r="K83" s="38">
        <f t="shared" si="5"/>
        <v>3450</v>
      </c>
      <c r="L83" s="37" t="str">
        <f>IFERROR(VLOOKUP($A83,Account_Mapping!$A:$C,3,0),"")</f>
        <v>General &amp; Administrative</v>
      </c>
      <c r="M83" s="37" t="str">
        <f>IFERROR(VLOOKUP($A83,Account_Mapping!$A:$C,4,0),"")</f>
        <v/>
      </c>
    </row>
    <row r="84" spans="1:13" x14ac:dyDescent="0.2">
      <c r="A84" s="43">
        <v>8070</v>
      </c>
      <c r="B84" s="43" t="s">
        <v>123</v>
      </c>
      <c r="C84" s="43"/>
      <c r="D84" s="43"/>
      <c r="E84" s="45">
        <v>45762</v>
      </c>
      <c r="F84" s="46">
        <v>3950</v>
      </c>
      <c r="G84" s="46">
        <v>0</v>
      </c>
      <c r="H84" s="47">
        <f t="shared" si="3"/>
        <v>45777</v>
      </c>
      <c r="I84" s="47" t="str">
        <f t="shared" si="4"/>
        <v>Q2</v>
      </c>
      <c r="J84" s="37" t="b">
        <f ca="1">IF(A84="","",COUNTIF('Consolidated Income Statement_Y'!$C$7:$V$7,D84)&gt;0)</f>
        <v>0</v>
      </c>
      <c r="K84" s="38">
        <f t="shared" si="5"/>
        <v>3950</v>
      </c>
      <c r="L84" s="37" t="str">
        <f>IFERROR(VLOOKUP($A84,Account_Mapping!$A:$C,3,0),"")</f>
        <v>General &amp; Administrative</v>
      </c>
      <c r="M84" s="37" t="str">
        <f>IFERROR(VLOOKUP($A84,Account_Mapping!$A:$C,4,0),"")</f>
        <v/>
      </c>
    </row>
    <row r="85" spans="1:13" x14ac:dyDescent="0.2">
      <c r="A85" s="43">
        <v>8080</v>
      </c>
      <c r="B85" s="43" t="s">
        <v>124</v>
      </c>
      <c r="C85" s="43"/>
      <c r="D85" s="43"/>
      <c r="E85" s="45">
        <v>45762</v>
      </c>
      <c r="F85" s="46">
        <v>6950</v>
      </c>
      <c r="G85" s="46">
        <v>0</v>
      </c>
      <c r="H85" s="47">
        <f t="shared" si="3"/>
        <v>45777</v>
      </c>
      <c r="I85" s="47" t="str">
        <f t="shared" si="4"/>
        <v>Q2</v>
      </c>
      <c r="J85" s="37" t="b">
        <f ca="1">IF(A85="","",COUNTIF('Consolidated Income Statement_Y'!$C$7:$V$7,D85)&gt;0)</f>
        <v>0</v>
      </c>
      <c r="K85" s="38">
        <f t="shared" si="5"/>
        <v>6950</v>
      </c>
      <c r="L85" s="37" t="str">
        <f>IFERROR(VLOOKUP($A85,Account_Mapping!$A:$C,3,0),"")</f>
        <v>General &amp; Administrative</v>
      </c>
      <c r="M85" s="37" t="str">
        <f>IFERROR(VLOOKUP($A85,Account_Mapping!$A:$C,4,0),"")</f>
        <v/>
      </c>
    </row>
    <row r="86" spans="1:13" x14ac:dyDescent="0.2">
      <c r="A86" s="43">
        <v>8090</v>
      </c>
      <c r="B86" s="43" t="s">
        <v>125</v>
      </c>
      <c r="C86" s="43"/>
      <c r="D86" s="43"/>
      <c r="E86" s="45">
        <v>45762</v>
      </c>
      <c r="F86" s="46">
        <v>7950</v>
      </c>
      <c r="G86" s="46">
        <v>0</v>
      </c>
      <c r="H86" s="47">
        <f t="shared" si="3"/>
        <v>45777</v>
      </c>
      <c r="I86" s="47" t="str">
        <f t="shared" si="4"/>
        <v>Q2</v>
      </c>
      <c r="J86" s="37" t="b">
        <f ca="1">IF(A86="","",COUNTIF('Consolidated Income Statement_Y'!$C$7:$V$7,D86)&gt;0)</f>
        <v>0</v>
      </c>
      <c r="K86" s="38">
        <f t="shared" si="5"/>
        <v>7950</v>
      </c>
      <c r="L86" s="37" t="str">
        <f>IFERROR(VLOOKUP($A86,Account_Mapping!$A:$C,3,0),"")</f>
        <v>General &amp; Administrative</v>
      </c>
      <c r="M86" s="37" t="str">
        <f>IFERROR(VLOOKUP($A86,Account_Mapping!$A:$C,4,0),"")</f>
        <v/>
      </c>
    </row>
    <row r="87" spans="1:13" x14ac:dyDescent="0.2">
      <c r="A87" s="43">
        <v>8099</v>
      </c>
      <c r="B87" s="43" t="s">
        <v>129</v>
      </c>
      <c r="C87" s="43"/>
      <c r="D87" s="43" t="s">
        <v>131</v>
      </c>
      <c r="E87" s="45">
        <v>45777</v>
      </c>
      <c r="F87" s="46">
        <v>1000</v>
      </c>
      <c r="G87" s="46">
        <v>0</v>
      </c>
      <c r="H87" s="47">
        <f t="shared" si="3"/>
        <v>45777</v>
      </c>
      <c r="I87" s="47" t="str">
        <f t="shared" si="4"/>
        <v>Q2</v>
      </c>
      <c r="J87" s="37" t="b">
        <f ca="1">IF(A87="","",COUNTIF('Consolidated Income Statement_Y'!$C$7:$V$7,D87)&gt;0)</f>
        <v>1</v>
      </c>
      <c r="K87" s="38">
        <f t="shared" si="5"/>
        <v>1000</v>
      </c>
      <c r="L87" s="37" t="str">
        <f>IFERROR(VLOOKUP($A87,Account_Mapping!$A:$C,3,0),"")</f>
        <v>General &amp; Administrative</v>
      </c>
      <c r="M87" s="37" t="str">
        <f>IFERROR(VLOOKUP($A87,Account_Mapping!$A:$C,4,0),"")</f>
        <v/>
      </c>
    </row>
    <row r="88" spans="1:13" x14ac:dyDescent="0.2">
      <c r="A88" s="43">
        <v>9010</v>
      </c>
      <c r="B88" s="43" t="s">
        <v>127</v>
      </c>
      <c r="C88" s="43"/>
      <c r="D88" s="43"/>
      <c r="E88" s="45">
        <v>45762</v>
      </c>
      <c r="F88" s="46">
        <v>0</v>
      </c>
      <c r="G88" s="46">
        <v>5630</v>
      </c>
      <c r="H88" s="47">
        <f t="shared" si="3"/>
        <v>45777</v>
      </c>
      <c r="I88" s="47" t="str">
        <f t="shared" si="4"/>
        <v>Q2</v>
      </c>
      <c r="J88" s="37" t="b">
        <f ca="1">IF(A88="","",COUNTIF('Consolidated Income Statement_Y'!$C$7:$V$7,D88)&gt;0)</f>
        <v>0</v>
      </c>
      <c r="K88" s="38">
        <f t="shared" si="5"/>
        <v>-5630</v>
      </c>
      <c r="L88" s="37" t="str">
        <f>IFERROR(VLOOKUP($A88,Account_Mapping!$A:$C,3,0),"")</f>
        <v>Other Expenses, net</v>
      </c>
      <c r="M88" s="37" t="str">
        <f>IFERROR(VLOOKUP($A88,Account_Mapping!$A:$C,4,0),"")</f>
        <v/>
      </c>
    </row>
    <row r="89" spans="1:13" x14ac:dyDescent="0.2">
      <c r="A89" s="43">
        <v>9900</v>
      </c>
      <c r="B89" s="43" t="s">
        <v>128</v>
      </c>
      <c r="C89" s="43"/>
      <c r="D89" s="43"/>
      <c r="E89" s="45">
        <v>45762</v>
      </c>
      <c r="F89" s="46">
        <v>560</v>
      </c>
      <c r="G89" s="46">
        <v>0</v>
      </c>
      <c r="H89" s="47">
        <f t="shared" si="3"/>
        <v>45777</v>
      </c>
      <c r="I89" s="47" t="str">
        <f t="shared" si="4"/>
        <v>Q2</v>
      </c>
      <c r="J89" s="37" t="b">
        <f ca="1">IF(A89="","",COUNTIF('Consolidated Income Statement_Y'!$C$7:$V$7,D89)&gt;0)</f>
        <v>0</v>
      </c>
      <c r="K89" s="38">
        <f t="shared" si="5"/>
        <v>560</v>
      </c>
      <c r="L89" s="37" t="str">
        <f>IFERROR(VLOOKUP($A89,Account_Mapping!$A:$C,3,0),"")</f>
        <v>Provision for Income Taxes</v>
      </c>
      <c r="M89" s="37" t="str">
        <f>IFERROR(VLOOKUP($A89,Account_Mapping!$A:$C,4,0),"")</f>
        <v/>
      </c>
    </row>
    <row r="90" spans="1:13" x14ac:dyDescent="0.2">
      <c r="A90" s="43">
        <v>5000</v>
      </c>
      <c r="B90" s="43" t="s">
        <v>25</v>
      </c>
      <c r="C90" s="43"/>
      <c r="D90" s="43"/>
      <c r="E90" s="45">
        <v>45792</v>
      </c>
      <c r="F90" s="46">
        <v>0</v>
      </c>
      <c r="G90" s="46">
        <v>97500</v>
      </c>
      <c r="H90" s="47">
        <f t="shared" si="3"/>
        <v>45808</v>
      </c>
      <c r="I90" s="47" t="str">
        <f t="shared" si="4"/>
        <v>Q2</v>
      </c>
      <c r="J90" s="37" t="b">
        <f ca="1">IF(A90="","",COUNTIF('Consolidated Income Statement_Y'!$C$7:$V$7,D90)&gt;0)</f>
        <v>0</v>
      </c>
      <c r="K90" s="38">
        <f t="shared" si="5"/>
        <v>-97500</v>
      </c>
      <c r="L90" s="37" t="str">
        <f>IFERROR(VLOOKUP($A90,Account_Mapping!$A:$C,3,0),"")</f>
        <v>Services Revenue</v>
      </c>
      <c r="M90" s="37" t="str">
        <f>IFERROR(VLOOKUP($A90,Account_Mapping!$A:$C,4,0),"")</f>
        <v/>
      </c>
    </row>
    <row r="91" spans="1:13" x14ac:dyDescent="0.2">
      <c r="A91" s="43">
        <v>5000</v>
      </c>
      <c r="B91" s="43" t="s">
        <v>25</v>
      </c>
      <c r="C91" s="43"/>
      <c r="D91" s="43" t="s">
        <v>142</v>
      </c>
      <c r="E91" s="45">
        <v>45805</v>
      </c>
      <c r="F91" s="46">
        <v>0</v>
      </c>
      <c r="G91" s="46">
        <v>1000</v>
      </c>
      <c r="H91" s="47">
        <f t="shared" si="3"/>
        <v>45808</v>
      </c>
      <c r="I91" s="47" t="str">
        <f t="shared" si="4"/>
        <v>Q2</v>
      </c>
      <c r="J91" s="37" t="b">
        <f ca="1">IF(A91="","",COUNTIF('Consolidated Income Statement_Y'!$C$7:$V$7,D91)&gt;0)</f>
        <v>1</v>
      </c>
      <c r="K91" s="38">
        <f t="shared" si="5"/>
        <v>-1000</v>
      </c>
      <c r="L91" s="37" t="str">
        <f>IFERROR(VLOOKUP($A91,Account_Mapping!$A:$C,3,0),"")</f>
        <v>Services Revenue</v>
      </c>
      <c r="M91" s="37" t="str">
        <f>IFERROR(VLOOKUP($A91,Account_Mapping!$A:$C,4,0),"")</f>
        <v/>
      </c>
    </row>
    <row r="92" spans="1:13" x14ac:dyDescent="0.2">
      <c r="A92" s="43">
        <v>6000</v>
      </c>
      <c r="B92" s="43" t="s">
        <v>108</v>
      </c>
      <c r="C92" s="43"/>
      <c r="D92" s="43"/>
      <c r="E92" s="45">
        <v>45792</v>
      </c>
      <c r="F92" s="46">
        <v>500</v>
      </c>
      <c r="G92" s="46">
        <v>0</v>
      </c>
      <c r="H92" s="47">
        <f t="shared" si="3"/>
        <v>45808</v>
      </c>
      <c r="I92" s="47" t="str">
        <f t="shared" si="4"/>
        <v>Q2</v>
      </c>
      <c r="J92" s="37" t="b">
        <f ca="1">IF(A92="","",COUNTIF('Consolidated Income Statement_Y'!$C$7:$V$7,D92)&gt;0)</f>
        <v>0</v>
      </c>
      <c r="K92" s="38">
        <f t="shared" si="5"/>
        <v>500</v>
      </c>
      <c r="L92" s="37" t="str">
        <f>IFERROR(VLOOKUP($A92,Account_Mapping!$A:$C,3,0),"")</f>
        <v>Services COR</v>
      </c>
      <c r="M92" s="37" t="str">
        <f>IFERROR(VLOOKUP($A92,Account_Mapping!$A:$C,4,0),"")</f>
        <v/>
      </c>
    </row>
    <row r="93" spans="1:13" x14ac:dyDescent="0.2">
      <c r="A93" s="43">
        <v>7000</v>
      </c>
      <c r="B93" s="43" t="s">
        <v>111</v>
      </c>
      <c r="C93" s="43"/>
      <c r="D93" s="43"/>
      <c r="E93" s="45">
        <v>45805</v>
      </c>
      <c r="F93" s="46">
        <v>1250</v>
      </c>
      <c r="G93" s="46">
        <v>0</v>
      </c>
      <c r="H93" s="47">
        <f t="shared" si="3"/>
        <v>45808</v>
      </c>
      <c r="I93" s="47" t="str">
        <f t="shared" si="4"/>
        <v>Q2</v>
      </c>
      <c r="J93" s="37" t="b">
        <f ca="1">IF(A93="","",COUNTIF('Consolidated Income Statement_Y'!$C$7:$V$7,D93)&gt;0)</f>
        <v>0</v>
      </c>
      <c r="K93" s="38">
        <f t="shared" si="5"/>
        <v>1250</v>
      </c>
      <c r="L93" s="37" t="str">
        <f>IFERROR(VLOOKUP($A93,Account_Mapping!$A:$C,3,0),"")</f>
        <v>Sales &amp; Marketing</v>
      </c>
      <c r="M93" s="37" t="str">
        <f>IFERROR(VLOOKUP($A93,Account_Mapping!$A:$C,4,0),"")</f>
        <v/>
      </c>
    </row>
    <row r="94" spans="1:13" x14ac:dyDescent="0.2">
      <c r="A94" s="43">
        <v>7010</v>
      </c>
      <c r="B94" s="43" t="s">
        <v>112</v>
      </c>
      <c r="C94" s="43"/>
      <c r="D94" s="43"/>
      <c r="E94" s="45">
        <v>45805</v>
      </c>
      <c r="F94" s="46">
        <v>2000</v>
      </c>
      <c r="G94" s="46">
        <v>0</v>
      </c>
      <c r="H94" s="47">
        <f t="shared" si="3"/>
        <v>45808</v>
      </c>
      <c r="I94" s="47" t="str">
        <f t="shared" si="4"/>
        <v>Q2</v>
      </c>
      <c r="J94" s="37" t="b">
        <f ca="1">IF(A94="","",COUNTIF('Consolidated Income Statement_Y'!$C$7:$V$7,D94)&gt;0)</f>
        <v>0</v>
      </c>
      <c r="K94" s="38">
        <f t="shared" si="5"/>
        <v>2000</v>
      </c>
      <c r="L94" s="37" t="str">
        <f>IFERROR(VLOOKUP($A94,Account_Mapping!$A:$C,3,0),"")</f>
        <v>Sales &amp; Marketing</v>
      </c>
      <c r="M94" s="37" t="str">
        <f>IFERROR(VLOOKUP($A94,Account_Mapping!$A:$C,4,0),"")</f>
        <v/>
      </c>
    </row>
    <row r="95" spans="1:13" x14ac:dyDescent="0.2">
      <c r="A95" s="43">
        <v>7020</v>
      </c>
      <c r="B95" s="43" t="s">
        <v>113</v>
      </c>
      <c r="C95" s="43"/>
      <c r="D95" s="43"/>
      <c r="E95" s="45">
        <v>45805</v>
      </c>
      <c r="F95" s="46">
        <v>525</v>
      </c>
      <c r="G95" s="46">
        <v>0</v>
      </c>
      <c r="H95" s="47">
        <f t="shared" si="3"/>
        <v>45808</v>
      </c>
      <c r="I95" s="47" t="str">
        <f t="shared" si="4"/>
        <v>Q2</v>
      </c>
      <c r="J95" s="37" t="b">
        <f ca="1">IF(A95="","",COUNTIF('Consolidated Income Statement_Y'!$C$7:$V$7,D95)&gt;0)</f>
        <v>0</v>
      </c>
      <c r="K95" s="38">
        <f t="shared" si="5"/>
        <v>525</v>
      </c>
      <c r="L95" s="37" t="str">
        <f>IFERROR(VLOOKUP($A95,Account_Mapping!$A:$C,3,0),"")</f>
        <v>Sales &amp; Marketing</v>
      </c>
      <c r="M95" s="37" t="str">
        <f>IFERROR(VLOOKUP($A95,Account_Mapping!$A:$C,4,0),"")</f>
        <v/>
      </c>
    </row>
    <row r="96" spans="1:13" x14ac:dyDescent="0.2">
      <c r="A96" s="43">
        <v>7030</v>
      </c>
      <c r="B96" s="43" t="s">
        <v>114</v>
      </c>
      <c r="C96" s="43"/>
      <c r="D96" s="43"/>
      <c r="E96" s="45">
        <v>45805</v>
      </c>
      <c r="F96" s="46">
        <v>0</v>
      </c>
      <c r="G96" s="46">
        <v>0</v>
      </c>
      <c r="H96" s="47">
        <f t="shared" si="3"/>
        <v>45808</v>
      </c>
      <c r="I96" s="47" t="str">
        <f t="shared" si="4"/>
        <v>Q2</v>
      </c>
      <c r="J96" s="37" t="b">
        <f ca="1">IF(A96="","",COUNTIF('Consolidated Income Statement_Y'!$C$7:$V$7,D96)&gt;0)</f>
        <v>0</v>
      </c>
      <c r="K96" s="38">
        <f t="shared" si="5"/>
        <v>0</v>
      </c>
      <c r="L96" s="37" t="str">
        <f>IFERROR(VLOOKUP($A96,Account_Mapping!$A:$C,3,0),"")</f>
        <v>Sales &amp; Marketing</v>
      </c>
      <c r="M96" s="37" t="str">
        <f>IFERROR(VLOOKUP($A96,Account_Mapping!$A:$C,4,0),"")</f>
        <v/>
      </c>
    </row>
    <row r="97" spans="1:13" x14ac:dyDescent="0.2">
      <c r="A97" s="43">
        <v>7040</v>
      </c>
      <c r="B97" s="43" t="s">
        <v>115</v>
      </c>
      <c r="C97" s="43"/>
      <c r="D97" s="43"/>
      <c r="E97" s="45">
        <v>45805</v>
      </c>
      <c r="F97" s="46">
        <v>5500</v>
      </c>
      <c r="G97" s="46">
        <v>0</v>
      </c>
      <c r="H97" s="47">
        <f t="shared" si="3"/>
        <v>45808</v>
      </c>
      <c r="I97" s="47" t="str">
        <f t="shared" si="4"/>
        <v>Q2</v>
      </c>
      <c r="J97" s="37" t="b">
        <f ca="1">IF(A97="","",COUNTIF('Consolidated Income Statement_Y'!$C$7:$V$7,D97)&gt;0)</f>
        <v>0</v>
      </c>
      <c r="K97" s="38">
        <f t="shared" si="5"/>
        <v>5500</v>
      </c>
      <c r="L97" s="37" t="str">
        <f>IFERROR(VLOOKUP($A97,Account_Mapping!$A:$C,3,0),"")</f>
        <v>Sales &amp; Marketing</v>
      </c>
      <c r="M97" s="37" t="str">
        <f>IFERROR(VLOOKUP($A97,Account_Mapping!$A:$C,4,0),"")</f>
        <v/>
      </c>
    </row>
    <row r="98" spans="1:13" x14ac:dyDescent="0.2">
      <c r="A98" s="43">
        <v>8000</v>
      </c>
      <c r="B98" s="43" t="s">
        <v>116</v>
      </c>
      <c r="C98" s="43"/>
      <c r="D98" s="43"/>
      <c r="E98" s="45">
        <v>45805</v>
      </c>
      <c r="F98" s="46">
        <v>45000</v>
      </c>
      <c r="G98" s="46">
        <v>0</v>
      </c>
      <c r="H98" s="47">
        <f t="shared" si="3"/>
        <v>45808</v>
      </c>
      <c r="I98" s="47" t="str">
        <f t="shared" si="4"/>
        <v>Q2</v>
      </c>
      <c r="J98" s="37" t="b">
        <f ca="1">IF(A98="","",COUNTIF('Consolidated Income Statement_Y'!$C$7:$V$7,D98)&gt;0)</f>
        <v>0</v>
      </c>
      <c r="K98" s="38">
        <f t="shared" si="5"/>
        <v>45000</v>
      </c>
      <c r="L98" s="37" t="str">
        <f>IFERROR(VLOOKUP($A98,Account_Mapping!$A:$C,3,0),"")</f>
        <v>General &amp; Administrative</v>
      </c>
      <c r="M98" s="37" t="str">
        <f>IFERROR(VLOOKUP($A98,Account_Mapping!$A:$C,4,0),"")</f>
        <v/>
      </c>
    </row>
    <row r="99" spans="1:13" x14ac:dyDescent="0.2">
      <c r="A99" s="43">
        <v>8010</v>
      </c>
      <c r="B99" s="43" t="s">
        <v>117</v>
      </c>
      <c r="C99" s="43"/>
      <c r="D99" s="43"/>
      <c r="E99" s="45">
        <v>45805</v>
      </c>
      <c r="F99" s="46">
        <v>4500</v>
      </c>
      <c r="G99" s="46">
        <v>0</v>
      </c>
      <c r="H99" s="47">
        <f t="shared" si="3"/>
        <v>45808</v>
      </c>
      <c r="I99" s="47" t="str">
        <f t="shared" si="4"/>
        <v>Q2</v>
      </c>
      <c r="J99" s="37" t="b">
        <f ca="1">IF(A99="","",COUNTIF('Consolidated Income Statement_Y'!$C$7:$V$7,D99)&gt;0)</f>
        <v>0</v>
      </c>
      <c r="K99" s="38">
        <f t="shared" si="5"/>
        <v>4500</v>
      </c>
      <c r="L99" s="37" t="str">
        <f>IFERROR(VLOOKUP($A99,Account_Mapping!$A:$C,3,0),"")</f>
        <v>General &amp; Administrative</v>
      </c>
      <c r="M99" s="37" t="str">
        <f>IFERROR(VLOOKUP($A99,Account_Mapping!$A:$C,4,0),"")</f>
        <v/>
      </c>
    </row>
    <row r="100" spans="1:13" x14ac:dyDescent="0.2">
      <c r="A100" s="43">
        <v>8020</v>
      </c>
      <c r="B100" s="43" t="s">
        <v>118</v>
      </c>
      <c r="C100" s="43"/>
      <c r="D100" s="43"/>
      <c r="E100" s="45">
        <v>45805</v>
      </c>
      <c r="F100" s="46">
        <v>3250</v>
      </c>
      <c r="G100" s="46">
        <v>0</v>
      </c>
      <c r="H100" s="47">
        <f t="shared" si="3"/>
        <v>45808</v>
      </c>
      <c r="I100" s="47" t="str">
        <f t="shared" si="4"/>
        <v>Q2</v>
      </c>
      <c r="J100" s="37" t="b">
        <f ca="1">IF(A100="","",COUNTIF('Consolidated Income Statement_Y'!$C$7:$V$7,D100)&gt;0)</f>
        <v>0</v>
      </c>
      <c r="K100" s="38">
        <f t="shared" si="5"/>
        <v>3250</v>
      </c>
      <c r="L100" s="37" t="str">
        <f>IFERROR(VLOOKUP($A100,Account_Mapping!$A:$C,3,0),"")</f>
        <v>General &amp; Administrative</v>
      </c>
      <c r="M100" s="37" t="str">
        <f>IFERROR(VLOOKUP($A100,Account_Mapping!$A:$C,4,0),"")</f>
        <v/>
      </c>
    </row>
    <row r="101" spans="1:13" x14ac:dyDescent="0.2">
      <c r="A101" s="43">
        <v>8030</v>
      </c>
      <c r="B101" s="43" t="s">
        <v>119</v>
      </c>
      <c r="C101" s="43"/>
      <c r="D101" s="43"/>
      <c r="E101" s="45">
        <v>45805</v>
      </c>
      <c r="F101" s="46">
        <v>2750</v>
      </c>
      <c r="G101" s="46">
        <v>0</v>
      </c>
      <c r="H101" s="47">
        <f t="shared" si="3"/>
        <v>45808</v>
      </c>
      <c r="I101" s="47" t="str">
        <f t="shared" si="4"/>
        <v>Q2</v>
      </c>
      <c r="J101" s="37" t="b">
        <f ca="1">IF(A101="","",COUNTIF('Consolidated Income Statement_Y'!$C$7:$V$7,D101)&gt;0)</f>
        <v>0</v>
      </c>
      <c r="K101" s="38">
        <f t="shared" si="5"/>
        <v>2750</v>
      </c>
      <c r="L101" s="37" t="str">
        <f>IFERROR(VLOOKUP($A101,Account_Mapping!$A:$C,3,0),"")</f>
        <v>General &amp; Administrative</v>
      </c>
      <c r="M101" s="37" t="str">
        <f>IFERROR(VLOOKUP($A101,Account_Mapping!$A:$C,4,0),"")</f>
        <v/>
      </c>
    </row>
    <row r="102" spans="1:13" x14ac:dyDescent="0.2">
      <c r="A102" s="43">
        <v>8040</v>
      </c>
      <c r="B102" s="43" t="s">
        <v>120</v>
      </c>
      <c r="C102" s="43"/>
      <c r="D102" s="43"/>
      <c r="E102" s="45">
        <v>45792</v>
      </c>
      <c r="F102" s="46">
        <v>3150</v>
      </c>
      <c r="G102" s="46">
        <v>0</v>
      </c>
      <c r="H102" s="47">
        <f t="shared" si="3"/>
        <v>45808</v>
      </c>
      <c r="I102" s="47" t="str">
        <f t="shared" si="4"/>
        <v>Q2</v>
      </c>
      <c r="J102" s="37" t="b">
        <f ca="1">IF(A102="","",COUNTIF('Consolidated Income Statement_Y'!$C$7:$V$7,D102)&gt;0)</f>
        <v>0</v>
      </c>
      <c r="K102" s="38">
        <f t="shared" si="5"/>
        <v>3150</v>
      </c>
      <c r="L102" s="37" t="str">
        <f>IFERROR(VLOOKUP($A102,Account_Mapping!$A:$C,3,0),"")</f>
        <v>General &amp; Administrative</v>
      </c>
      <c r="M102" s="37" t="str">
        <f>IFERROR(VLOOKUP($A102,Account_Mapping!$A:$C,4,0),"")</f>
        <v/>
      </c>
    </row>
    <row r="103" spans="1:13" x14ac:dyDescent="0.2">
      <c r="A103" s="43">
        <v>8050</v>
      </c>
      <c r="B103" s="43" t="s">
        <v>121</v>
      </c>
      <c r="C103" s="43"/>
      <c r="D103" s="43"/>
      <c r="E103" s="45">
        <v>45792</v>
      </c>
      <c r="F103" s="46">
        <v>3350</v>
      </c>
      <c r="G103" s="46">
        <v>0</v>
      </c>
      <c r="H103" s="47">
        <f t="shared" si="3"/>
        <v>45808</v>
      </c>
      <c r="I103" s="47" t="str">
        <f t="shared" si="4"/>
        <v>Q2</v>
      </c>
      <c r="J103" s="37" t="b">
        <f ca="1">IF(A103="","",COUNTIF('Consolidated Income Statement_Y'!$C$7:$V$7,D103)&gt;0)</f>
        <v>0</v>
      </c>
      <c r="K103" s="38">
        <f t="shared" si="5"/>
        <v>3350</v>
      </c>
      <c r="L103" s="37" t="str">
        <f>IFERROR(VLOOKUP($A103,Account_Mapping!$A:$C,3,0),"")</f>
        <v>General &amp; Administrative</v>
      </c>
      <c r="M103" s="37" t="str">
        <f>IFERROR(VLOOKUP($A103,Account_Mapping!$A:$C,4,0),"")</f>
        <v/>
      </c>
    </row>
    <row r="104" spans="1:13" x14ac:dyDescent="0.2">
      <c r="A104" s="43">
        <v>8060</v>
      </c>
      <c r="B104" s="43" t="s">
        <v>122</v>
      </c>
      <c r="C104" s="43"/>
      <c r="D104" s="43"/>
      <c r="E104" s="45">
        <v>45792</v>
      </c>
      <c r="F104" s="46">
        <v>3450</v>
      </c>
      <c r="G104" s="46">
        <v>0</v>
      </c>
      <c r="H104" s="47">
        <f t="shared" si="3"/>
        <v>45808</v>
      </c>
      <c r="I104" s="47" t="str">
        <f t="shared" si="4"/>
        <v>Q2</v>
      </c>
      <c r="J104" s="37" t="b">
        <f ca="1">IF(A104="","",COUNTIF('Consolidated Income Statement_Y'!$C$7:$V$7,D104)&gt;0)</f>
        <v>0</v>
      </c>
      <c r="K104" s="38">
        <f t="shared" si="5"/>
        <v>3450</v>
      </c>
      <c r="L104" s="37" t="str">
        <f>IFERROR(VLOOKUP($A104,Account_Mapping!$A:$C,3,0),"")</f>
        <v>General &amp; Administrative</v>
      </c>
      <c r="M104" s="37" t="str">
        <f>IFERROR(VLOOKUP($A104,Account_Mapping!$A:$C,4,0),"")</f>
        <v/>
      </c>
    </row>
    <row r="105" spans="1:13" x14ac:dyDescent="0.2">
      <c r="A105" s="43">
        <v>8060</v>
      </c>
      <c r="B105" s="43" t="s">
        <v>122</v>
      </c>
      <c r="C105" s="43"/>
      <c r="D105" s="43"/>
      <c r="E105" s="45">
        <v>45792</v>
      </c>
      <c r="F105" s="46">
        <v>3450</v>
      </c>
      <c r="G105" s="46">
        <v>0</v>
      </c>
      <c r="H105" s="47">
        <f t="shared" si="3"/>
        <v>45808</v>
      </c>
      <c r="I105" s="47" t="str">
        <f t="shared" si="4"/>
        <v>Q2</v>
      </c>
      <c r="J105" s="37" t="b">
        <f ca="1">IF(A105="","",COUNTIF('Consolidated Income Statement_Y'!$C$7:$V$7,D105)&gt;0)</f>
        <v>0</v>
      </c>
      <c r="K105" s="38">
        <f t="shared" si="5"/>
        <v>3450</v>
      </c>
      <c r="L105" s="37" t="str">
        <f>IFERROR(VLOOKUP($A105,Account_Mapping!$A:$C,3,0),"")</f>
        <v>General &amp; Administrative</v>
      </c>
      <c r="M105" s="37" t="str">
        <f>IFERROR(VLOOKUP($A105,Account_Mapping!$A:$C,4,0),"")</f>
        <v/>
      </c>
    </row>
    <row r="106" spans="1:13" x14ac:dyDescent="0.2">
      <c r="A106" s="43">
        <v>8070</v>
      </c>
      <c r="B106" s="43" t="s">
        <v>123</v>
      </c>
      <c r="C106" s="43"/>
      <c r="D106" s="43"/>
      <c r="E106" s="45">
        <v>45792</v>
      </c>
      <c r="F106" s="46">
        <v>3950</v>
      </c>
      <c r="G106" s="46">
        <v>0</v>
      </c>
      <c r="H106" s="47">
        <f t="shared" si="3"/>
        <v>45808</v>
      </c>
      <c r="I106" s="47" t="str">
        <f t="shared" si="4"/>
        <v>Q2</v>
      </c>
      <c r="J106" s="37" t="b">
        <f ca="1">IF(A106="","",COUNTIF('Consolidated Income Statement_Y'!$C$7:$V$7,D106)&gt;0)</f>
        <v>0</v>
      </c>
      <c r="K106" s="38">
        <f t="shared" si="5"/>
        <v>3950</v>
      </c>
      <c r="L106" s="37" t="str">
        <f>IFERROR(VLOOKUP($A106,Account_Mapping!$A:$C,3,0),"")</f>
        <v>General &amp; Administrative</v>
      </c>
      <c r="M106" s="37" t="str">
        <f>IFERROR(VLOOKUP($A106,Account_Mapping!$A:$C,4,0),"")</f>
        <v/>
      </c>
    </row>
    <row r="107" spans="1:13" x14ac:dyDescent="0.2">
      <c r="A107" s="43">
        <v>8080</v>
      </c>
      <c r="B107" s="43" t="s">
        <v>124</v>
      </c>
      <c r="C107" s="43"/>
      <c r="D107" s="43"/>
      <c r="E107" s="45">
        <v>45792</v>
      </c>
      <c r="F107" s="46">
        <v>6950</v>
      </c>
      <c r="G107" s="46">
        <v>0</v>
      </c>
      <c r="H107" s="47">
        <f t="shared" si="3"/>
        <v>45808</v>
      </c>
      <c r="I107" s="47" t="str">
        <f t="shared" si="4"/>
        <v>Q2</v>
      </c>
      <c r="J107" s="37" t="b">
        <f ca="1">IF(A107="","",COUNTIF('Consolidated Income Statement_Y'!$C$7:$V$7,D107)&gt;0)</f>
        <v>0</v>
      </c>
      <c r="K107" s="38">
        <f t="shared" si="5"/>
        <v>6950</v>
      </c>
      <c r="L107" s="37" t="str">
        <f>IFERROR(VLOOKUP($A107,Account_Mapping!$A:$C,3,0),"")</f>
        <v>General &amp; Administrative</v>
      </c>
      <c r="M107" s="37" t="str">
        <f>IFERROR(VLOOKUP($A107,Account_Mapping!$A:$C,4,0),"")</f>
        <v/>
      </c>
    </row>
    <row r="108" spans="1:13" x14ac:dyDescent="0.2">
      <c r="A108" s="43">
        <v>8090</v>
      </c>
      <c r="B108" s="43" t="s">
        <v>125</v>
      </c>
      <c r="C108" s="43"/>
      <c r="D108" s="43"/>
      <c r="E108" s="45">
        <v>45792</v>
      </c>
      <c r="F108" s="46">
        <v>7950</v>
      </c>
      <c r="G108" s="46">
        <v>0</v>
      </c>
      <c r="H108" s="47">
        <f t="shared" si="3"/>
        <v>45808</v>
      </c>
      <c r="I108" s="47" t="str">
        <f t="shared" si="4"/>
        <v>Q2</v>
      </c>
      <c r="J108" s="37" t="b">
        <f ca="1">IF(A108="","",COUNTIF('Consolidated Income Statement_Y'!$C$7:$V$7,D108)&gt;0)</f>
        <v>0</v>
      </c>
      <c r="K108" s="38">
        <f t="shared" si="5"/>
        <v>7950</v>
      </c>
      <c r="L108" s="37" t="str">
        <f>IFERROR(VLOOKUP($A108,Account_Mapping!$A:$C,3,0),"")</f>
        <v>General &amp; Administrative</v>
      </c>
      <c r="M108" s="37" t="str">
        <f>IFERROR(VLOOKUP($A108,Account_Mapping!$A:$C,4,0),"")</f>
        <v/>
      </c>
    </row>
    <row r="109" spans="1:13" x14ac:dyDescent="0.2">
      <c r="A109" s="43">
        <v>8099</v>
      </c>
      <c r="B109" s="43" t="s">
        <v>129</v>
      </c>
      <c r="C109" s="43"/>
      <c r="D109" s="43" t="s">
        <v>131</v>
      </c>
      <c r="E109" s="45">
        <v>45808</v>
      </c>
      <c r="F109" s="46">
        <v>1000</v>
      </c>
      <c r="G109" s="46">
        <v>0</v>
      </c>
      <c r="H109" s="47">
        <f t="shared" si="3"/>
        <v>45808</v>
      </c>
      <c r="I109" s="47" t="str">
        <f t="shared" si="4"/>
        <v>Q2</v>
      </c>
      <c r="J109" s="37" t="b">
        <f ca="1">IF(A109="","",COUNTIF('Consolidated Income Statement_Y'!$C$7:$V$7,D109)&gt;0)</f>
        <v>1</v>
      </c>
      <c r="K109" s="38">
        <f t="shared" si="5"/>
        <v>1000</v>
      </c>
      <c r="L109" s="37" t="str">
        <f>IFERROR(VLOOKUP($A109,Account_Mapping!$A:$C,3,0),"")</f>
        <v>General &amp; Administrative</v>
      </c>
      <c r="M109" s="37" t="str">
        <f>IFERROR(VLOOKUP($A109,Account_Mapping!$A:$C,4,0),"")</f>
        <v/>
      </c>
    </row>
    <row r="110" spans="1:13" x14ac:dyDescent="0.2">
      <c r="A110" s="43">
        <v>9000</v>
      </c>
      <c r="B110" s="43" t="s">
        <v>126</v>
      </c>
      <c r="C110" s="43"/>
      <c r="D110" s="43"/>
      <c r="E110" s="45">
        <v>45792</v>
      </c>
      <c r="F110" s="46">
        <v>1400</v>
      </c>
      <c r="G110" s="46">
        <v>0</v>
      </c>
      <c r="H110" s="47">
        <f t="shared" si="3"/>
        <v>45808</v>
      </c>
      <c r="I110" s="47" t="str">
        <f t="shared" si="4"/>
        <v>Q2</v>
      </c>
      <c r="J110" s="37" t="b">
        <f ca="1">IF(A110="","",COUNTIF('Consolidated Income Statement_Y'!$C$7:$V$7,D110)&gt;0)</f>
        <v>0</v>
      </c>
      <c r="K110" s="38">
        <f t="shared" si="5"/>
        <v>1400</v>
      </c>
      <c r="L110" s="37" t="str">
        <f>IFERROR(VLOOKUP($A110,Account_Mapping!$A:$C,3,0),"")</f>
        <v>Other Expenses, net</v>
      </c>
      <c r="M110" s="37" t="str">
        <f>IFERROR(VLOOKUP($A110,Account_Mapping!$A:$C,4,0),"")</f>
        <v/>
      </c>
    </row>
    <row r="111" spans="1:13" x14ac:dyDescent="0.2">
      <c r="A111" s="43">
        <v>9010</v>
      </c>
      <c r="B111" s="43" t="s">
        <v>127</v>
      </c>
      <c r="C111" s="43"/>
      <c r="D111" s="43"/>
      <c r="E111" s="45">
        <v>45792</v>
      </c>
      <c r="F111" s="46">
        <v>0</v>
      </c>
      <c r="G111" s="46">
        <v>5630</v>
      </c>
      <c r="H111" s="47">
        <f t="shared" si="3"/>
        <v>45808</v>
      </c>
      <c r="I111" s="47" t="str">
        <f t="shared" si="4"/>
        <v>Q2</v>
      </c>
      <c r="J111" s="37" t="b">
        <f ca="1">IF(A111="","",COUNTIF('Consolidated Income Statement_Y'!$C$7:$V$7,D111)&gt;0)</f>
        <v>0</v>
      </c>
      <c r="K111" s="38">
        <f t="shared" si="5"/>
        <v>-5630</v>
      </c>
      <c r="L111" s="37" t="str">
        <f>IFERROR(VLOOKUP($A111,Account_Mapping!$A:$C,3,0),"")</f>
        <v>Other Expenses, net</v>
      </c>
      <c r="M111" s="37" t="str">
        <f>IFERROR(VLOOKUP($A111,Account_Mapping!$A:$C,4,0),"")</f>
        <v/>
      </c>
    </row>
    <row r="112" spans="1:13" x14ac:dyDescent="0.2">
      <c r="A112" s="43">
        <v>9900</v>
      </c>
      <c r="B112" s="43" t="s">
        <v>128</v>
      </c>
      <c r="C112" s="43"/>
      <c r="D112" s="43"/>
      <c r="E112" s="45">
        <v>45792</v>
      </c>
      <c r="F112" s="46">
        <v>560</v>
      </c>
      <c r="G112" s="46">
        <v>0</v>
      </c>
      <c r="H112" s="47">
        <f t="shared" si="3"/>
        <v>45808</v>
      </c>
      <c r="I112" s="47" t="str">
        <f t="shared" si="4"/>
        <v>Q2</v>
      </c>
      <c r="J112" s="37" t="b">
        <f ca="1">IF(A112="","",COUNTIF('Consolidated Income Statement_Y'!$C$7:$V$7,D112)&gt;0)</f>
        <v>0</v>
      </c>
      <c r="K112" s="38">
        <f t="shared" si="5"/>
        <v>560</v>
      </c>
      <c r="L112" s="37" t="str">
        <f>IFERROR(VLOOKUP($A112,Account_Mapping!$A:$C,3,0),"")</f>
        <v>Provision for Income Taxes</v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1" spans="1:13" x14ac:dyDescent="0.2">
      <c r="J751" s="37" t="str">
        <f>IF(A751="","",COUNTIF('Consolidated Income Statement_Y'!$C$7:$V$7,D751)&gt;0)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37" t="str">
        <f>IF(A752="","",COUNTIF('Consolidated Income Statement_Y'!$C$7:$V$7,D752)&gt;0)</f>
        <v/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-98500</v>
      </c>
      <c r="C754" s="50">
        <f t="shared" si="37"/>
        <v>-98500</v>
      </c>
      <c r="D754" s="50">
        <f t="shared" si="37"/>
        <v>-98500</v>
      </c>
      <c r="E754" s="50">
        <f t="shared" si="37"/>
        <v>-98500</v>
      </c>
      <c r="F754" s="50">
        <f t="shared" si="37"/>
        <v>-98500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500</v>
      </c>
      <c r="C757" s="50">
        <f t="shared" si="37"/>
        <v>500</v>
      </c>
      <c r="D757" s="50">
        <f t="shared" si="37"/>
        <v>500</v>
      </c>
      <c r="E757" s="50">
        <f t="shared" si="37"/>
        <v>500</v>
      </c>
      <c r="F757" s="50">
        <f t="shared" si="37"/>
        <v>500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9275</v>
      </c>
      <c r="C760" s="50">
        <f t="shared" si="37"/>
        <v>9275</v>
      </c>
      <c r="D760" s="50">
        <f t="shared" si="37"/>
        <v>9275</v>
      </c>
      <c r="E760" s="50">
        <f t="shared" si="37"/>
        <v>9275</v>
      </c>
      <c r="F760" s="50">
        <f t="shared" si="37"/>
        <v>9275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87750</v>
      </c>
      <c r="C761" s="50">
        <f t="shared" si="37"/>
        <v>88750</v>
      </c>
      <c r="D761" s="50">
        <f t="shared" si="37"/>
        <v>88750</v>
      </c>
      <c r="E761" s="50">
        <f t="shared" si="37"/>
        <v>88750</v>
      </c>
      <c r="F761" s="50">
        <f t="shared" si="37"/>
        <v>88750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-4230</v>
      </c>
      <c r="C762" s="50">
        <f t="shared" si="37"/>
        <v>-5630</v>
      </c>
      <c r="D762" s="50">
        <f t="shared" si="37"/>
        <v>-5630</v>
      </c>
      <c r="E762" s="50">
        <f t="shared" si="37"/>
        <v>-5630</v>
      </c>
      <c r="F762" s="50">
        <f t="shared" si="37"/>
        <v>-4230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560</v>
      </c>
      <c r="C763" s="52">
        <f t="shared" si="37"/>
        <v>560</v>
      </c>
      <c r="D763" s="52">
        <f t="shared" si="37"/>
        <v>560</v>
      </c>
      <c r="E763" s="52">
        <f t="shared" si="37"/>
        <v>560</v>
      </c>
      <c r="F763" s="52">
        <f t="shared" si="37"/>
        <v>560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-295500</v>
      </c>
      <c r="C766" s="50">
        <f t="shared" ref="C766:E766" si="38">SUMIF($B$752:$M$752,C$765,$B754:$M754)</f>
        <v>-197000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-492500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1500</v>
      </c>
      <c r="C769" s="50">
        <f t="shared" si="39"/>
        <v>1000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2500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27825</v>
      </c>
      <c r="C772" s="50">
        <f t="shared" si="39"/>
        <v>18550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46375</v>
      </c>
    </row>
    <row r="773" spans="1:6" x14ac:dyDescent="0.2">
      <c r="A773" s="49" t="s">
        <v>10</v>
      </c>
      <c r="B773" s="50">
        <f t="shared" si="39"/>
        <v>265250</v>
      </c>
      <c r="C773" s="50">
        <f t="shared" si="39"/>
        <v>177500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442750</v>
      </c>
    </row>
    <row r="774" spans="1:6" x14ac:dyDescent="0.2">
      <c r="A774" s="49" t="s">
        <v>14</v>
      </c>
      <c r="B774" s="50">
        <f t="shared" si="39"/>
        <v>-15490</v>
      </c>
      <c r="C774" s="50">
        <f t="shared" si="39"/>
        <v>-9860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-25350</v>
      </c>
    </row>
    <row r="775" spans="1:6" x14ac:dyDescent="0.2">
      <c r="A775" s="51" t="s">
        <v>13</v>
      </c>
      <c r="B775" s="52">
        <f t="shared" si="39"/>
        <v>1680</v>
      </c>
      <c r="C775" s="52">
        <f t="shared" si="39"/>
        <v>1120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2800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B750E-A573-4061-83CE-20C5C1703094}">
  <sheetPr codeName="Sheet22">
    <tabColor theme="1"/>
  </sheetPr>
  <dimension ref="A1:M775"/>
  <sheetViews>
    <sheetView workbookViewId="0">
      <pane ySplit="1" topLeftCell="A2" activePane="bottomLeft" state="frozen"/>
      <selection activeCell="F2" sqref="F2:G59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9.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>
        <v>5010</v>
      </c>
      <c r="B2" s="43" t="s">
        <v>24</v>
      </c>
      <c r="C2" s="43"/>
      <c r="D2" s="43"/>
      <c r="E2" s="45">
        <v>45672</v>
      </c>
      <c r="F2" s="46">
        <v>0</v>
      </c>
      <c r="G2" s="46">
        <v>115000</v>
      </c>
      <c r="H2" s="47">
        <f>IF(E2="","",EOMONTH(E2,0))</f>
        <v>45688</v>
      </c>
      <c r="I2" s="47" t="str">
        <f>IF(H2="","","Q"&amp;ROUNDUP(MONTH(H2)/3,0))</f>
        <v>Q1</v>
      </c>
      <c r="J2" s="37" t="b">
        <f ca="1">IF(A2="","",COUNTIF('Consolidated Income Statement_Y'!$C$7:$V$7,D2)&gt;0)</f>
        <v>0</v>
      </c>
      <c r="K2" s="38">
        <f>F2-G2</f>
        <v>-115000</v>
      </c>
      <c r="L2" s="37" t="str">
        <f>IFERROR(VLOOKUP($A2,Account_Mapping!$A:$C,3,0),"")</f>
        <v>Products Revenue</v>
      </c>
      <c r="M2" s="37" t="str">
        <f>IFERROR(VLOOKUP($A2,Account_Mapping!$A:$C,4,0),"")</f>
        <v/>
      </c>
    </row>
    <row r="3" spans="1:13" x14ac:dyDescent="0.2">
      <c r="A3" s="43">
        <v>6010</v>
      </c>
      <c r="B3" s="43" t="s">
        <v>109</v>
      </c>
      <c r="C3" s="43"/>
      <c r="D3" s="43"/>
      <c r="E3" s="45">
        <v>45672</v>
      </c>
      <c r="F3" s="46">
        <v>15000</v>
      </c>
      <c r="G3" s="46"/>
      <c r="H3" s="47">
        <f t="shared" ref="H3:H66" si="0">IF(E3="","",EOMONTH(E3,0))</f>
        <v>45688</v>
      </c>
      <c r="I3" s="47" t="str">
        <f t="shared" ref="I3:I66" si="1">IF(H3="","","Q"&amp;ROUNDUP(MONTH(H3)/3,0))</f>
        <v>Q1</v>
      </c>
      <c r="J3" s="37" t="b">
        <f ca="1">IF(A3="","",COUNTIF('Consolidated Income Statement_Y'!$C$7:$V$7,D3)&gt;0)</f>
        <v>0</v>
      </c>
      <c r="K3" s="38">
        <f t="shared" ref="K3:K66" si="2">F3-G3</f>
        <v>15000</v>
      </c>
      <c r="L3" s="37" t="str">
        <f>IFERROR(VLOOKUP($A3,Account_Mapping!$A:$C,3,0),"")</f>
        <v>Products COR</v>
      </c>
      <c r="M3" s="37" t="str">
        <f>IFERROR(VLOOKUP($A3,Account_Mapping!$A:$C,4,0),"")</f>
        <v/>
      </c>
    </row>
    <row r="4" spans="1:13" x14ac:dyDescent="0.2">
      <c r="A4" s="43">
        <v>7000</v>
      </c>
      <c r="B4" s="43" t="s">
        <v>111</v>
      </c>
      <c r="C4" s="43"/>
      <c r="D4" s="43"/>
      <c r="E4" s="45">
        <v>45688</v>
      </c>
      <c r="F4" s="46">
        <v>1250</v>
      </c>
      <c r="G4" s="46">
        <v>0</v>
      </c>
      <c r="H4" s="47">
        <f t="shared" si="0"/>
        <v>45688</v>
      </c>
      <c r="I4" s="47" t="str">
        <f t="shared" si="1"/>
        <v>Q1</v>
      </c>
      <c r="J4" s="37" t="b">
        <f ca="1">IF(A4="","",COUNTIF('Consolidated Income Statement_Y'!$C$7:$V$7,D4)&gt;0)</f>
        <v>0</v>
      </c>
      <c r="K4" s="38">
        <f t="shared" si="2"/>
        <v>1250</v>
      </c>
      <c r="L4" s="37" t="str">
        <f>IFERROR(VLOOKUP($A4,Account_Mapping!$A:$C,3,0),"")</f>
        <v>Sales &amp; Marketing</v>
      </c>
      <c r="M4" s="37" t="str">
        <f>IFERROR(VLOOKUP($A4,Account_Mapping!$A:$C,4,0),"")</f>
        <v/>
      </c>
    </row>
    <row r="5" spans="1:13" x14ac:dyDescent="0.2">
      <c r="A5" s="43">
        <v>7010</v>
      </c>
      <c r="B5" s="43" t="s">
        <v>112</v>
      </c>
      <c r="C5" s="43"/>
      <c r="D5" s="43"/>
      <c r="E5" s="45">
        <v>45688</v>
      </c>
      <c r="F5" s="46">
        <v>2000</v>
      </c>
      <c r="G5" s="46">
        <v>0</v>
      </c>
      <c r="H5" s="47">
        <f t="shared" si="0"/>
        <v>45688</v>
      </c>
      <c r="I5" s="47" t="str">
        <f t="shared" si="1"/>
        <v>Q1</v>
      </c>
      <c r="J5" s="37" t="b">
        <f ca="1">IF(A5="","",COUNTIF('Consolidated Income Statement_Y'!$C$7:$V$7,D5)&gt;0)</f>
        <v>0</v>
      </c>
      <c r="K5" s="38">
        <f t="shared" si="2"/>
        <v>2000</v>
      </c>
      <c r="L5" s="37" t="str">
        <f>IFERROR(VLOOKUP($A5,Account_Mapping!$A:$C,3,0),"")</f>
        <v>Sales &amp; Marketing</v>
      </c>
      <c r="M5" s="37" t="str">
        <f>IFERROR(VLOOKUP($A5,Account_Mapping!$A:$C,4,0),"")</f>
        <v/>
      </c>
    </row>
    <row r="6" spans="1:13" x14ac:dyDescent="0.2">
      <c r="A6" s="43">
        <v>7020</v>
      </c>
      <c r="B6" s="43" t="s">
        <v>113</v>
      </c>
      <c r="C6" s="43"/>
      <c r="D6" s="43"/>
      <c r="E6" s="45">
        <v>45688</v>
      </c>
      <c r="F6" s="46">
        <v>525</v>
      </c>
      <c r="G6" s="46">
        <v>0</v>
      </c>
      <c r="H6" s="47">
        <f t="shared" si="0"/>
        <v>45688</v>
      </c>
      <c r="I6" s="47" t="str">
        <f t="shared" si="1"/>
        <v>Q1</v>
      </c>
      <c r="J6" s="37" t="b">
        <f ca="1">IF(A6="","",COUNTIF('Consolidated Income Statement_Y'!$C$7:$V$7,D6)&gt;0)</f>
        <v>0</v>
      </c>
      <c r="K6" s="38">
        <f t="shared" si="2"/>
        <v>525</v>
      </c>
      <c r="L6" s="37" t="str">
        <f>IFERROR(VLOOKUP($A6,Account_Mapping!$A:$C,3,0),"")</f>
        <v>Sales &amp; Marketing</v>
      </c>
      <c r="M6" s="37" t="str">
        <f>IFERROR(VLOOKUP($A6,Account_Mapping!$A:$C,4,0),"")</f>
        <v/>
      </c>
    </row>
    <row r="7" spans="1:13" x14ac:dyDescent="0.2">
      <c r="A7" s="43">
        <v>8050</v>
      </c>
      <c r="B7" s="43" t="s">
        <v>121</v>
      </c>
      <c r="C7" s="43"/>
      <c r="D7" s="43" t="s">
        <v>140</v>
      </c>
      <c r="E7" s="45">
        <v>45688</v>
      </c>
      <c r="F7" s="46">
        <v>1750</v>
      </c>
      <c r="G7" s="46">
        <v>0</v>
      </c>
      <c r="H7" s="47">
        <f t="shared" si="0"/>
        <v>45688</v>
      </c>
      <c r="I7" s="47" t="str">
        <f t="shared" si="1"/>
        <v>Q1</v>
      </c>
      <c r="J7" s="37" t="b">
        <f ca="1">IF(A7="","",COUNTIF('Consolidated Income Statement_Y'!$C$7:$V$7,D7)&gt;0)</f>
        <v>1</v>
      </c>
      <c r="K7" s="38">
        <f t="shared" si="2"/>
        <v>1750</v>
      </c>
      <c r="L7" s="37" t="str">
        <f>IFERROR(VLOOKUP($A7,Account_Mapping!$A:$C,3,0),"")</f>
        <v>General &amp; Administrative</v>
      </c>
      <c r="M7" s="37" t="str">
        <f>IFERROR(VLOOKUP($A7,Account_Mapping!$A:$C,4,0),"")</f>
        <v/>
      </c>
    </row>
    <row r="8" spans="1:13" x14ac:dyDescent="0.2">
      <c r="A8" s="43">
        <v>8000</v>
      </c>
      <c r="B8" s="43" t="s">
        <v>116</v>
      </c>
      <c r="C8" s="43"/>
      <c r="D8" s="43"/>
      <c r="E8" s="45">
        <v>45688</v>
      </c>
      <c r="F8" s="46">
        <v>25000</v>
      </c>
      <c r="G8" s="46">
        <v>0</v>
      </c>
      <c r="H8" s="47">
        <f t="shared" si="0"/>
        <v>45688</v>
      </c>
      <c r="I8" s="47" t="str">
        <f t="shared" si="1"/>
        <v>Q1</v>
      </c>
      <c r="J8" s="37" t="b">
        <f ca="1">IF(A8="","",COUNTIF('Consolidated Income Statement_Y'!$C$7:$V$7,D8)&gt;0)</f>
        <v>0</v>
      </c>
      <c r="K8" s="38">
        <f t="shared" si="2"/>
        <v>25000</v>
      </c>
      <c r="L8" s="37" t="str">
        <f>IFERROR(VLOOKUP($A8,Account_Mapping!$A:$C,3,0),"")</f>
        <v>General &amp; Administrative</v>
      </c>
      <c r="M8" s="37" t="str">
        <f>IFERROR(VLOOKUP($A8,Account_Mapping!$A:$C,4,0),"")</f>
        <v/>
      </c>
    </row>
    <row r="9" spans="1:13" x14ac:dyDescent="0.2">
      <c r="A9" s="43">
        <v>8010</v>
      </c>
      <c r="B9" s="43" t="s">
        <v>117</v>
      </c>
      <c r="C9" s="43"/>
      <c r="D9" s="43"/>
      <c r="E9" s="45">
        <v>45688</v>
      </c>
      <c r="F9" s="46">
        <v>2500</v>
      </c>
      <c r="G9" s="46">
        <v>0</v>
      </c>
      <c r="H9" s="47">
        <f t="shared" si="0"/>
        <v>45688</v>
      </c>
      <c r="I9" s="47" t="str">
        <f t="shared" si="1"/>
        <v>Q1</v>
      </c>
      <c r="J9" s="37" t="b">
        <f ca="1">IF(A9="","",COUNTIF('Consolidated Income Statement_Y'!$C$7:$V$7,D9)&gt;0)</f>
        <v>0</v>
      </c>
      <c r="K9" s="38">
        <f t="shared" si="2"/>
        <v>2500</v>
      </c>
      <c r="L9" s="37" t="str">
        <f>IFERROR(VLOOKUP($A9,Account_Mapping!$A:$C,3,0),"")</f>
        <v>General &amp; Administrative</v>
      </c>
      <c r="M9" s="37" t="str">
        <f>IFERROR(VLOOKUP($A9,Account_Mapping!$A:$C,4,0),"")</f>
        <v/>
      </c>
    </row>
    <row r="10" spans="1:13" x14ac:dyDescent="0.2">
      <c r="A10" s="43">
        <v>8020</v>
      </c>
      <c r="B10" s="43" t="s">
        <v>118</v>
      </c>
      <c r="C10" s="43"/>
      <c r="D10" s="43"/>
      <c r="E10" s="45">
        <v>45688</v>
      </c>
      <c r="F10" s="46">
        <v>1895</v>
      </c>
      <c r="G10" s="46">
        <v>0</v>
      </c>
      <c r="H10" s="47">
        <f t="shared" si="0"/>
        <v>45688</v>
      </c>
      <c r="I10" s="47" t="str">
        <f t="shared" si="1"/>
        <v>Q1</v>
      </c>
      <c r="J10" s="37" t="b">
        <f ca="1">IF(A10="","",COUNTIF('Consolidated Income Statement_Y'!$C$7:$V$7,D10)&gt;0)</f>
        <v>0</v>
      </c>
      <c r="K10" s="38">
        <f t="shared" si="2"/>
        <v>1895</v>
      </c>
      <c r="L10" s="37" t="str">
        <f>IFERROR(VLOOKUP($A10,Account_Mapping!$A:$C,3,0),"")</f>
        <v>General &amp; Administrative</v>
      </c>
      <c r="M10" s="37" t="str">
        <f>IFERROR(VLOOKUP($A10,Account_Mapping!$A:$C,4,0),"")</f>
        <v/>
      </c>
    </row>
    <row r="11" spans="1:13" x14ac:dyDescent="0.2">
      <c r="A11" s="43">
        <v>8030</v>
      </c>
      <c r="B11" s="43" t="s">
        <v>119</v>
      </c>
      <c r="C11" s="43"/>
      <c r="D11" s="43"/>
      <c r="E11" s="45">
        <v>45688</v>
      </c>
      <c r="F11" s="46">
        <v>1500</v>
      </c>
      <c r="G11" s="46">
        <v>0</v>
      </c>
      <c r="H11" s="47">
        <f t="shared" si="0"/>
        <v>45688</v>
      </c>
      <c r="I11" s="47" t="str">
        <f t="shared" si="1"/>
        <v>Q1</v>
      </c>
      <c r="J11" s="37" t="b">
        <f ca="1">IF(A11="","",COUNTIF('Consolidated Income Statement_Y'!$C$7:$V$7,D11)&gt;0)</f>
        <v>0</v>
      </c>
      <c r="K11" s="38">
        <f t="shared" si="2"/>
        <v>1500</v>
      </c>
      <c r="L11" s="37" t="str">
        <f>IFERROR(VLOOKUP($A11,Account_Mapping!$A:$C,3,0),"")</f>
        <v>General &amp; Administrative</v>
      </c>
      <c r="M11" s="37" t="str">
        <f>IFERROR(VLOOKUP($A11,Account_Mapping!$A:$C,4,0),"")</f>
        <v/>
      </c>
    </row>
    <row r="12" spans="1:13" x14ac:dyDescent="0.2">
      <c r="A12" s="43">
        <v>8099</v>
      </c>
      <c r="B12" s="43" t="s">
        <v>129</v>
      </c>
      <c r="C12" s="43"/>
      <c r="D12" s="43" t="s">
        <v>131</v>
      </c>
      <c r="E12" s="45">
        <v>45688</v>
      </c>
      <c r="F12" s="46">
        <v>9500</v>
      </c>
      <c r="G12" s="46"/>
      <c r="H12" s="47">
        <f t="shared" si="0"/>
        <v>45688</v>
      </c>
      <c r="I12" s="47" t="str">
        <f t="shared" si="1"/>
        <v>Q1</v>
      </c>
      <c r="J12" s="37" t="b">
        <f ca="1">IF(A12="","",COUNTIF('Consolidated Income Statement_Y'!$C$7:$V$7,D12)&gt;0)</f>
        <v>1</v>
      </c>
      <c r="K12" s="38">
        <f t="shared" si="2"/>
        <v>9500</v>
      </c>
      <c r="L12" s="37" t="str">
        <f>IFERROR(VLOOKUP($A12,Account_Mapping!$A:$C,3,0),"")</f>
        <v>General &amp; Administrative</v>
      </c>
      <c r="M12" s="37" t="str">
        <f>IFERROR(VLOOKUP($A12,Account_Mapping!$A:$C,4,0),"")</f>
        <v/>
      </c>
    </row>
    <row r="13" spans="1:13" x14ac:dyDescent="0.2">
      <c r="A13" s="43">
        <v>5010</v>
      </c>
      <c r="B13" s="43" t="s">
        <v>24</v>
      </c>
      <c r="C13" s="43"/>
      <c r="D13" s="43"/>
      <c r="E13" s="45">
        <v>45716</v>
      </c>
      <c r="F13" s="46">
        <v>0</v>
      </c>
      <c r="G13" s="46">
        <v>115000</v>
      </c>
      <c r="H13" s="47">
        <f t="shared" si="0"/>
        <v>45716</v>
      </c>
      <c r="I13" s="47" t="str">
        <f t="shared" si="1"/>
        <v>Q1</v>
      </c>
      <c r="J13" s="37" t="b">
        <f ca="1">IF(A13="","",COUNTIF('Consolidated Income Statement_Y'!$C$7:$V$7,D13)&gt;0)</f>
        <v>0</v>
      </c>
      <c r="K13" s="38">
        <f t="shared" si="2"/>
        <v>-115000</v>
      </c>
      <c r="L13" s="37" t="str">
        <f>IFERROR(VLOOKUP($A13,Account_Mapping!$A:$C,3,0),"")</f>
        <v>Products Revenue</v>
      </c>
      <c r="M13" s="37" t="str">
        <f>IFERROR(VLOOKUP($A13,Account_Mapping!$A:$C,4,0),"")</f>
        <v/>
      </c>
    </row>
    <row r="14" spans="1:13" x14ac:dyDescent="0.2">
      <c r="A14" s="43">
        <v>6010</v>
      </c>
      <c r="B14" s="43" t="s">
        <v>109</v>
      </c>
      <c r="C14" s="43"/>
      <c r="D14" s="43"/>
      <c r="E14" s="45">
        <v>45716</v>
      </c>
      <c r="F14" s="46">
        <v>15000</v>
      </c>
      <c r="G14" s="46"/>
      <c r="H14" s="47">
        <f t="shared" si="0"/>
        <v>45716</v>
      </c>
      <c r="I14" s="47" t="str">
        <f t="shared" si="1"/>
        <v>Q1</v>
      </c>
      <c r="J14" s="37" t="b">
        <f ca="1">IF(A14="","",COUNTIF('Consolidated Income Statement_Y'!$C$7:$V$7,D14)&gt;0)</f>
        <v>0</v>
      </c>
      <c r="K14" s="38">
        <f t="shared" si="2"/>
        <v>15000</v>
      </c>
      <c r="L14" s="37" t="str">
        <f>IFERROR(VLOOKUP($A14,Account_Mapping!$A:$C,3,0),"")</f>
        <v>Products COR</v>
      </c>
      <c r="M14" s="37" t="str">
        <f>IFERROR(VLOOKUP($A14,Account_Mapping!$A:$C,4,0),"")</f>
        <v/>
      </c>
    </row>
    <row r="15" spans="1:13" x14ac:dyDescent="0.2">
      <c r="A15" s="43">
        <v>7000</v>
      </c>
      <c r="B15" s="43" t="s">
        <v>111</v>
      </c>
      <c r="C15" s="43"/>
      <c r="D15" s="43"/>
      <c r="E15" s="45">
        <v>45716</v>
      </c>
      <c r="F15" s="46">
        <v>1250</v>
      </c>
      <c r="G15" s="46">
        <v>0</v>
      </c>
      <c r="H15" s="47">
        <f t="shared" si="0"/>
        <v>45716</v>
      </c>
      <c r="I15" s="47" t="str">
        <f t="shared" si="1"/>
        <v>Q1</v>
      </c>
      <c r="J15" s="37" t="b">
        <f ca="1">IF(A15="","",COUNTIF('Consolidated Income Statement_Y'!$C$7:$V$7,D15)&gt;0)</f>
        <v>0</v>
      </c>
      <c r="K15" s="38">
        <f t="shared" si="2"/>
        <v>1250</v>
      </c>
      <c r="L15" s="37" t="str">
        <f>IFERROR(VLOOKUP($A15,Account_Mapping!$A:$C,3,0),"")</f>
        <v>Sales &amp; Marketing</v>
      </c>
      <c r="M15" s="37" t="str">
        <f>IFERROR(VLOOKUP($A15,Account_Mapping!$A:$C,4,0),"")</f>
        <v/>
      </c>
    </row>
    <row r="16" spans="1:13" x14ac:dyDescent="0.2">
      <c r="A16" s="43">
        <v>7010</v>
      </c>
      <c r="B16" s="43" t="s">
        <v>112</v>
      </c>
      <c r="C16" s="43"/>
      <c r="D16" s="43"/>
      <c r="E16" s="45">
        <v>45716</v>
      </c>
      <c r="F16" s="46">
        <v>2000</v>
      </c>
      <c r="G16" s="46">
        <v>0</v>
      </c>
      <c r="H16" s="47">
        <f t="shared" si="0"/>
        <v>45716</v>
      </c>
      <c r="I16" s="47" t="str">
        <f t="shared" si="1"/>
        <v>Q1</v>
      </c>
      <c r="J16" s="37" t="b">
        <f ca="1">IF(A16="","",COUNTIF('Consolidated Income Statement_Y'!$C$7:$V$7,D16)&gt;0)</f>
        <v>0</v>
      </c>
      <c r="K16" s="38">
        <f t="shared" si="2"/>
        <v>2000</v>
      </c>
      <c r="L16" s="37" t="str">
        <f>IFERROR(VLOOKUP($A16,Account_Mapping!$A:$C,3,0),"")</f>
        <v>Sales &amp; Marketing</v>
      </c>
      <c r="M16" s="37" t="str">
        <f>IFERROR(VLOOKUP($A16,Account_Mapping!$A:$C,4,0),"")</f>
        <v/>
      </c>
    </row>
    <row r="17" spans="1:13" x14ac:dyDescent="0.2">
      <c r="A17" s="43">
        <v>7020</v>
      </c>
      <c r="B17" s="43" t="s">
        <v>113</v>
      </c>
      <c r="C17" s="43"/>
      <c r="D17" s="43"/>
      <c r="E17" s="45">
        <v>45716</v>
      </c>
      <c r="F17" s="46">
        <v>525</v>
      </c>
      <c r="G17" s="46">
        <v>0</v>
      </c>
      <c r="H17" s="47">
        <f t="shared" si="0"/>
        <v>45716</v>
      </c>
      <c r="I17" s="47" t="str">
        <f t="shared" si="1"/>
        <v>Q1</v>
      </c>
      <c r="J17" s="37" t="b">
        <f ca="1">IF(A17="","",COUNTIF('Consolidated Income Statement_Y'!$C$7:$V$7,D17)&gt;0)</f>
        <v>0</v>
      </c>
      <c r="K17" s="38">
        <f t="shared" si="2"/>
        <v>525</v>
      </c>
      <c r="L17" s="37" t="str">
        <f>IFERROR(VLOOKUP($A17,Account_Mapping!$A:$C,3,0),"")</f>
        <v>Sales &amp; Marketing</v>
      </c>
      <c r="M17" s="37" t="str">
        <f>IFERROR(VLOOKUP($A17,Account_Mapping!$A:$C,4,0),"")</f>
        <v/>
      </c>
    </row>
    <row r="18" spans="1:13" x14ac:dyDescent="0.2">
      <c r="A18" s="43">
        <v>8050</v>
      </c>
      <c r="B18" s="43" t="s">
        <v>121</v>
      </c>
      <c r="C18" s="43"/>
      <c r="D18" s="43" t="s">
        <v>140</v>
      </c>
      <c r="E18" s="45">
        <v>45716</v>
      </c>
      <c r="F18" s="46">
        <v>1750</v>
      </c>
      <c r="G18" s="46">
        <v>0</v>
      </c>
      <c r="H18" s="47">
        <f t="shared" si="0"/>
        <v>45716</v>
      </c>
      <c r="I18" s="47" t="str">
        <f t="shared" si="1"/>
        <v>Q1</v>
      </c>
      <c r="J18" s="37" t="b">
        <f ca="1">IF(A18="","",COUNTIF('Consolidated Income Statement_Y'!$C$7:$V$7,D18)&gt;0)</f>
        <v>1</v>
      </c>
      <c r="K18" s="38">
        <f t="shared" si="2"/>
        <v>1750</v>
      </c>
      <c r="L18" s="37" t="str">
        <f>IFERROR(VLOOKUP($A18,Account_Mapping!$A:$C,3,0),"")</f>
        <v>General &amp; Administrative</v>
      </c>
      <c r="M18" s="37" t="str">
        <f>IFERROR(VLOOKUP($A18,Account_Mapping!$A:$C,4,0),"")</f>
        <v/>
      </c>
    </row>
    <row r="19" spans="1:13" x14ac:dyDescent="0.2">
      <c r="A19" s="43">
        <v>8000</v>
      </c>
      <c r="B19" s="43" t="s">
        <v>116</v>
      </c>
      <c r="C19" s="43"/>
      <c r="D19" s="43"/>
      <c r="E19" s="45">
        <v>45716</v>
      </c>
      <c r="F19" s="46">
        <v>25000</v>
      </c>
      <c r="G19" s="46">
        <v>0</v>
      </c>
      <c r="H19" s="47">
        <f t="shared" si="0"/>
        <v>45716</v>
      </c>
      <c r="I19" s="47" t="str">
        <f t="shared" si="1"/>
        <v>Q1</v>
      </c>
      <c r="J19" s="37" t="b">
        <f ca="1">IF(A19="","",COUNTIF('Consolidated Income Statement_Y'!$C$7:$V$7,D19)&gt;0)</f>
        <v>0</v>
      </c>
      <c r="K19" s="38">
        <f t="shared" si="2"/>
        <v>25000</v>
      </c>
      <c r="L19" s="37" t="str">
        <f>IFERROR(VLOOKUP($A19,Account_Mapping!$A:$C,3,0),"")</f>
        <v>General &amp; Administrative</v>
      </c>
      <c r="M19" s="37" t="str">
        <f>IFERROR(VLOOKUP($A19,Account_Mapping!$A:$C,4,0),"")</f>
        <v/>
      </c>
    </row>
    <row r="20" spans="1:13" x14ac:dyDescent="0.2">
      <c r="A20" s="43">
        <v>8010</v>
      </c>
      <c r="B20" s="43" t="s">
        <v>117</v>
      </c>
      <c r="C20" s="43"/>
      <c r="D20" s="43"/>
      <c r="E20" s="45">
        <v>45716</v>
      </c>
      <c r="F20" s="46">
        <v>2500</v>
      </c>
      <c r="G20" s="46">
        <v>0</v>
      </c>
      <c r="H20" s="47">
        <f t="shared" si="0"/>
        <v>45716</v>
      </c>
      <c r="I20" s="47" t="str">
        <f t="shared" si="1"/>
        <v>Q1</v>
      </c>
      <c r="J20" s="37" t="b">
        <f ca="1">IF(A20="","",COUNTIF('Consolidated Income Statement_Y'!$C$7:$V$7,D20)&gt;0)</f>
        <v>0</v>
      </c>
      <c r="K20" s="38">
        <f t="shared" si="2"/>
        <v>2500</v>
      </c>
      <c r="L20" s="37" t="str">
        <f>IFERROR(VLOOKUP($A20,Account_Mapping!$A:$C,3,0),"")</f>
        <v>General &amp; Administrative</v>
      </c>
      <c r="M20" s="37" t="str">
        <f>IFERROR(VLOOKUP($A20,Account_Mapping!$A:$C,4,0),"")</f>
        <v/>
      </c>
    </row>
    <row r="21" spans="1:13" x14ac:dyDescent="0.2">
      <c r="A21" s="43">
        <v>8020</v>
      </c>
      <c r="B21" s="43" t="s">
        <v>118</v>
      </c>
      <c r="C21" s="43"/>
      <c r="D21" s="43"/>
      <c r="E21" s="45">
        <v>45716</v>
      </c>
      <c r="F21" s="46">
        <v>1895</v>
      </c>
      <c r="G21" s="46">
        <v>0</v>
      </c>
      <c r="H21" s="47">
        <f t="shared" si="0"/>
        <v>45716</v>
      </c>
      <c r="I21" s="47" t="str">
        <f t="shared" si="1"/>
        <v>Q1</v>
      </c>
      <c r="J21" s="37" t="b">
        <f ca="1">IF(A21="","",COUNTIF('Consolidated Income Statement_Y'!$C$7:$V$7,D21)&gt;0)</f>
        <v>0</v>
      </c>
      <c r="K21" s="38">
        <f t="shared" si="2"/>
        <v>1895</v>
      </c>
      <c r="L21" s="37" t="str">
        <f>IFERROR(VLOOKUP($A21,Account_Mapping!$A:$C,3,0),"")</f>
        <v>General &amp; Administrative</v>
      </c>
      <c r="M21" s="37" t="str">
        <f>IFERROR(VLOOKUP($A21,Account_Mapping!$A:$C,4,0),"")</f>
        <v/>
      </c>
    </row>
    <row r="22" spans="1:13" x14ac:dyDescent="0.2">
      <c r="A22" s="43">
        <v>8030</v>
      </c>
      <c r="B22" s="43" t="s">
        <v>119</v>
      </c>
      <c r="C22" s="43"/>
      <c r="D22" s="43"/>
      <c r="E22" s="45">
        <v>45716</v>
      </c>
      <c r="F22" s="46">
        <v>1500</v>
      </c>
      <c r="G22" s="46">
        <v>0</v>
      </c>
      <c r="H22" s="47">
        <f t="shared" si="0"/>
        <v>45716</v>
      </c>
      <c r="I22" s="47" t="str">
        <f t="shared" si="1"/>
        <v>Q1</v>
      </c>
      <c r="J22" s="37" t="b">
        <f ca="1">IF(A22="","",COUNTIF('Consolidated Income Statement_Y'!$C$7:$V$7,D22)&gt;0)</f>
        <v>0</v>
      </c>
      <c r="K22" s="38">
        <f t="shared" si="2"/>
        <v>1500</v>
      </c>
      <c r="L22" s="37" t="str">
        <f>IFERROR(VLOOKUP($A22,Account_Mapping!$A:$C,3,0),"")</f>
        <v>General &amp; Administrative</v>
      </c>
      <c r="M22" s="37" t="str">
        <f>IFERROR(VLOOKUP($A22,Account_Mapping!$A:$C,4,0),"")</f>
        <v/>
      </c>
    </row>
    <row r="23" spans="1:13" x14ac:dyDescent="0.2">
      <c r="A23" s="43">
        <v>8099</v>
      </c>
      <c r="B23" s="43" t="s">
        <v>129</v>
      </c>
      <c r="C23" s="43"/>
      <c r="D23" s="43" t="s">
        <v>131</v>
      </c>
      <c r="E23" s="45">
        <v>45716</v>
      </c>
      <c r="F23" s="46">
        <v>9500</v>
      </c>
      <c r="G23" s="46"/>
      <c r="H23" s="47">
        <f t="shared" si="0"/>
        <v>45716</v>
      </c>
      <c r="I23" s="47" t="str">
        <f t="shared" si="1"/>
        <v>Q1</v>
      </c>
      <c r="J23" s="37" t="b">
        <f ca="1">IF(A23="","",COUNTIF('Consolidated Income Statement_Y'!$C$7:$V$7,D23)&gt;0)</f>
        <v>1</v>
      </c>
      <c r="K23" s="38">
        <f t="shared" si="2"/>
        <v>9500</v>
      </c>
      <c r="L23" s="37" t="str">
        <f>IFERROR(VLOOKUP($A23,Account_Mapping!$A:$C,3,0),"")</f>
        <v>General &amp; Administrative</v>
      </c>
      <c r="M23" s="37" t="str">
        <f>IFERROR(VLOOKUP($A23,Account_Mapping!$A:$C,4,0),"")</f>
        <v/>
      </c>
    </row>
    <row r="24" spans="1:13" x14ac:dyDescent="0.2">
      <c r="A24" s="43">
        <v>5010</v>
      </c>
      <c r="B24" s="43" t="s">
        <v>24</v>
      </c>
      <c r="C24" s="43"/>
      <c r="D24" s="43"/>
      <c r="E24" s="45">
        <v>45747</v>
      </c>
      <c r="F24" s="46">
        <v>0</v>
      </c>
      <c r="G24" s="46">
        <v>115000</v>
      </c>
      <c r="H24" s="47">
        <f t="shared" si="0"/>
        <v>45747</v>
      </c>
      <c r="I24" s="47" t="str">
        <f t="shared" si="1"/>
        <v>Q1</v>
      </c>
      <c r="J24" s="37" t="b">
        <f ca="1">IF(A24="","",COUNTIF('Consolidated Income Statement_Y'!$C$7:$V$7,D24)&gt;0)</f>
        <v>0</v>
      </c>
      <c r="K24" s="38">
        <f t="shared" si="2"/>
        <v>-115000</v>
      </c>
      <c r="L24" s="37" t="str">
        <f>IFERROR(VLOOKUP($A24,Account_Mapping!$A:$C,3,0),"")</f>
        <v>Products Revenue</v>
      </c>
      <c r="M24" s="37" t="str">
        <f>IFERROR(VLOOKUP($A24,Account_Mapping!$A:$C,4,0),"")</f>
        <v/>
      </c>
    </row>
    <row r="25" spans="1:13" x14ac:dyDescent="0.2">
      <c r="A25" s="43">
        <v>6010</v>
      </c>
      <c r="B25" s="43" t="s">
        <v>109</v>
      </c>
      <c r="C25" s="43"/>
      <c r="D25" s="43"/>
      <c r="E25" s="45">
        <v>45747</v>
      </c>
      <c r="F25" s="46">
        <v>15000</v>
      </c>
      <c r="G25" s="46"/>
      <c r="H25" s="47">
        <f t="shared" si="0"/>
        <v>45747</v>
      </c>
      <c r="I25" s="47" t="str">
        <f t="shared" si="1"/>
        <v>Q1</v>
      </c>
      <c r="J25" s="37" t="b">
        <f ca="1">IF(A25="","",COUNTIF('Consolidated Income Statement_Y'!$C$7:$V$7,D25)&gt;0)</f>
        <v>0</v>
      </c>
      <c r="K25" s="38">
        <f t="shared" si="2"/>
        <v>15000</v>
      </c>
      <c r="L25" s="37" t="str">
        <f>IFERROR(VLOOKUP($A25,Account_Mapping!$A:$C,3,0),"")</f>
        <v>Products COR</v>
      </c>
      <c r="M25" s="37" t="str">
        <f>IFERROR(VLOOKUP($A25,Account_Mapping!$A:$C,4,0),"")</f>
        <v/>
      </c>
    </row>
    <row r="26" spans="1:13" x14ac:dyDescent="0.2">
      <c r="A26" s="43">
        <v>7000</v>
      </c>
      <c r="B26" s="43" t="s">
        <v>111</v>
      </c>
      <c r="C26" s="43"/>
      <c r="D26" s="43"/>
      <c r="E26" s="45">
        <v>45747</v>
      </c>
      <c r="F26" s="46">
        <v>1250</v>
      </c>
      <c r="G26" s="46">
        <v>0</v>
      </c>
      <c r="H26" s="47">
        <f t="shared" si="0"/>
        <v>45747</v>
      </c>
      <c r="I26" s="47" t="str">
        <f t="shared" si="1"/>
        <v>Q1</v>
      </c>
      <c r="J26" s="37" t="b">
        <f ca="1">IF(A26="","",COUNTIF('Consolidated Income Statement_Y'!$C$7:$V$7,D26)&gt;0)</f>
        <v>0</v>
      </c>
      <c r="K26" s="38">
        <f t="shared" si="2"/>
        <v>1250</v>
      </c>
      <c r="L26" s="37" t="str">
        <f>IFERROR(VLOOKUP($A26,Account_Mapping!$A:$C,3,0),"")</f>
        <v>Sales &amp; Marketing</v>
      </c>
      <c r="M26" s="37" t="str">
        <f>IFERROR(VLOOKUP($A26,Account_Mapping!$A:$C,4,0),"")</f>
        <v/>
      </c>
    </row>
    <row r="27" spans="1:13" x14ac:dyDescent="0.2">
      <c r="A27" s="43">
        <v>7010</v>
      </c>
      <c r="B27" s="43" t="s">
        <v>112</v>
      </c>
      <c r="C27" s="43"/>
      <c r="D27" s="43"/>
      <c r="E27" s="45">
        <v>45747</v>
      </c>
      <c r="F27" s="46">
        <v>2000</v>
      </c>
      <c r="G27" s="46">
        <v>0</v>
      </c>
      <c r="H27" s="47">
        <f t="shared" si="0"/>
        <v>45747</v>
      </c>
      <c r="I27" s="47" t="str">
        <f t="shared" si="1"/>
        <v>Q1</v>
      </c>
      <c r="J27" s="37" t="b">
        <f ca="1">IF(A27="","",COUNTIF('Consolidated Income Statement_Y'!$C$7:$V$7,D27)&gt;0)</f>
        <v>0</v>
      </c>
      <c r="K27" s="38">
        <f t="shared" si="2"/>
        <v>2000</v>
      </c>
      <c r="L27" s="37" t="str">
        <f>IFERROR(VLOOKUP($A27,Account_Mapping!$A:$C,3,0),"")</f>
        <v>Sales &amp; Marketing</v>
      </c>
      <c r="M27" s="37" t="str">
        <f>IFERROR(VLOOKUP($A27,Account_Mapping!$A:$C,4,0),"")</f>
        <v/>
      </c>
    </row>
    <row r="28" spans="1:13" x14ac:dyDescent="0.2">
      <c r="A28" s="43">
        <v>7020</v>
      </c>
      <c r="B28" s="43" t="s">
        <v>113</v>
      </c>
      <c r="C28" s="43"/>
      <c r="D28" s="43"/>
      <c r="E28" s="45">
        <v>45747</v>
      </c>
      <c r="F28" s="46">
        <v>525</v>
      </c>
      <c r="G28" s="46">
        <v>0</v>
      </c>
      <c r="H28" s="47">
        <f t="shared" si="0"/>
        <v>45747</v>
      </c>
      <c r="I28" s="47" t="str">
        <f t="shared" si="1"/>
        <v>Q1</v>
      </c>
      <c r="J28" s="37" t="b">
        <f ca="1">IF(A28="","",COUNTIF('Consolidated Income Statement_Y'!$C$7:$V$7,D28)&gt;0)</f>
        <v>0</v>
      </c>
      <c r="K28" s="38">
        <f t="shared" si="2"/>
        <v>525</v>
      </c>
      <c r="L28" s="37" t="str">
        <f>IFERROR(VLOOKUP($A28,Account_Mapping!$A:$C,3,0),"")</f>
        <v>Sales &amp; Marketing</v>
      </c>
      <c r="M28" s="37" t="str">
        <f>IFERROR(VLOOKUP($A28,Account_Mapping!$A:$C,4,0),"")</f>
        <v/>
      </c>
    </row>
    <row r="29" spans="1:13" x14ac:dyDescent="0.2">
      <c r="A29" s="43">
        <v>8050</v>
      </c>
      <c r="B29" s="43" t="s">
        <v>121</v>
      </c>
      <c r="C29" s="43"/>
      <c r="D29" s="43" t="s">
        <v>140</v>
      </c>
      <c r="E29" s="45">
        <v>45747</v>
      </c>
      <c r="F29" s="46">
        <v>1750</v>
      </c>
      <c r="G29" s="46">
        <v>0</v>
      </c>
      <c r="H29" s="47">
        <f t="shared" si="0"/>
        <v>45747</v>
      </c>
      <c r="I29" s="47" t="str">
        <f t="shared" si="1"/>
        <v>Q1</v>
      </c>
      <c r="J29" s="37" t="b">
        <f ca="1">IF(A29="","",COUNTIF('Consolidated Income Statement_Y'!$C$7:$V$7,D29)&gt;0)</f>
        <v>1</v>
      </c>
      <c r="K29" s="38">
        <f t="shared" si="2"/>
        <v>1750</v>
      </c>
      <c r="L29" s="37" t="str">
        <f>IFERROR(VLOOKUP($A29,Account_Mapping!$A:$C,3,0),"")</f>
        <v>General &amp; Administrative</v>
      </c>
      <c r="M29" s="37" t="str">
        <f>IFERROR(VLOOKUP($A29,Account_Mapping!$A:$C,4,0),"")</f>
        <v/>
      </c>
    </row>
    <row r="30" spans="1:13" x14ac:dyDescent="0.2">
      <c r="A30" s="43">
        <v>8000</v>
      </c>
      <c r="B30" s="43" t="s">
        <v>116</v>
      </c>
      <c r="C30" s="43"/>
      <c r="D30" s="43"/>
      <c r="E30" s="45">
        <v>45747</v>
      </c>
      <c r="F30" s="46">
        <v>25000</v>
      </c>
      <c r="G30" s="46">
        <v>0</v>
      </c>
      <c r="H30" s="47">
        <f t="shared" si="0"/>
        <v>45747</v>
      </c>
      <c r="I30" s="47" t="str">
        <f t="shared" si="1"/>
        <v>Q1</v>
      </c>
      <c r="J30" s="37" t="b">
        <f ca="1">IF(A30="","",COUNTIF('Consolidated Income Statement_Y'!$C$7:$V$7,D30)&gt;0)</f>
        <v>0</v>
      </c>
      <c r="K30" s="38">
        <f t="shared" si="2"/>
        <v>25000</v>
      </c>
      <c r="L30" s="37" t="str">
        <f>IFERROR(VLOOKUP($A30,Account_Mapping!$A:$C,3,0),"")</f>
        <v>General &amp; Administrative</v>
      </c>
      <c r="M30" s="37" t="str">
        <f>IFERROR(VLOOKUP($A30,Account_Mapping!$A:$C,4,0),"")</f>
        <v/>
      </c>
    </row>
    <row r="31" spans="1:13" x14ac:dyDescent="0.2">
      <c r="A31" s="43">
        <v>8010</v>
      </c>
      <c r="B31" s="43" t="s">
        <v>117</v>
      </c>
      <c r="C31" s="43"/>
      <c r="D31" s="43"/>
      <c r="E31" s="45">
        <v>45747</v>
      </c>
      <c r="F31" s="46">
        <v>2500</v>
      </c>
      <c r="G31" s="46">
        <v>0</v>
      </c>
      <c r="H31" s="47">
        <f t="shared" si="0"/>
        <v>45747</v>
      </c>
      <c r="I31" s="47" t="str">
        <f t="shared" si="1"/>
        <v>Q1</v>
      </c>
      <c r="J31" s="37" t="b">
        <f ca="1">IF(A31="","",COUNTIF('Consolidated Income Statement_Y'!$C$7:$V$7,D31)&gt;0)</f>
        <v>0</v>
      </c>
      <c r="K31" s="38">
        <f t="shared" si="2"/>
        <v>2500</v>
      </c>
      <c r="L31" s="37" t="str">
        <f>IFERROR(VLOOKUP($A31,Account_Mapping!$A:$C,3,0),"")</f>
        <v>General &amp; Administrative</v>
      </c>
      <c r="M31" s="37" t="str">
        <f>IFERROR(VLOOKUP($A31,Account_Mapping!$A:$C,4,0),"")</f>
        <v/>
      </c>
    </row>
    <row r="32" spans="1:13" x14ac:dyDescent="0.2">
      <c r="A32" s="43">
        <v>8020</v>
      </c>
      <c r="B32" s="43" t="s">
        <v>118</v>
      </c>
      <c r="C32" s="43"/>
      <c r="D32" s="43"/>
      <c r="E32" s="45">
        <v>45747</v>
      </c>
      <c r="F32" s="46">
        <v>1895</v>
      </c>
      <c r="G32" s="46">
        <v>0</v>
      </c>
      <c r="H32" s="47">
        <f t="shared" si="0"/>
        <v>45747</v>
      </c>
      <c r="I32" s="47" t="str">
        <f t="shared" si="1"/>
        <v>Q1</v>
      </c>
      <c r="J32" s="37" t="b">
        <f ca="1">IF(A32="","",COUNTIF('Consolidated Income Statement_Y'!$C$7:$V$7,D32)&gt;0)</f>
        <v>0</v>
      </c>
      <c r="K32" s="38">
        <f t="shared" si="2"/>
        <v>1895</v>
      </c>
      <c r="L32" s="37" t="str">
        <f>IFERROR(VLOOKUP($A32,Account_Mapping!$A:$C,3,0),"")</f>
        <v>General &amp; Administrative</v>
      </c>
      <c r="M32" s="37" t="str">
        <f>IFERROR(VLOOKUP($A32,Account_Mapping!$A:$C,4,0),"")</f>
        <v/>
      </c>
    </row>
    <row r="33" spans="1:13" x14ac:dyDescent="0.2">
      <c r="A33" s="43">
        <v>8030</v>
      </c>
      <c r="B33" s="43" t="s">
        <v>119</v>
      </c>
      <c r="C33" s="43"/>
      <c r="D33" s="43"/>
      <c r="E33" s="45">
        <v>45747</v>
      </c>
      <c r="F33" s="46">
        <v>1500</v>
      </c>
      <c r="G33" s="46">
        <v>0</v>
      </c>
      <c r="H33" s="47">
        <f t="shared" si="0"/>
        <v>45747</v>
      </c>
      <c r="I33" s="47" t="str">
        <f t="shared" si="1"/>
        <v>Q1</v>
      </c>
      <c r="J33" s="37" t="b">
        <f ca="1">IF(A33="","",COUNTIF('Consolidated Income Statement_Y'!$C$7:$V$7,D33)&gt;0)</f>
        <v>0</v>
      </c>
      <c r="K33" s="38">
        <f t="shared" si="2"/>
        <v>1500</v>
      </c>
      <c r="L33" s="37" t="str">
        <f>IFERROR(VLOOKUP($A33,Account_Mapping!$A:$C,3,0),"")</f>
        <v>General &amp; Administrative</v>
      </c>
      <c r="M33" s="37" t="str">
        <f>IFERROR(VLOOKUP($A33,Account_Mapping!$A:$C,4,0),"")</f>
        <v/>
      </c>
    </row>
    <row r="34" spans="1:13" x14ac:dyDescent="0.2">
      <c r="A34" s="43">
        <v>8099</v>
      </c>
      <c r="B34" s="43" t="s">
        <v>129</v>
      </c>
      <c r="C34" s="43"/>
      <c r="D34" s="43" t="s">
        <v>131</v>
      </c>
      <c r="E34" s="45">
        <v>45747</v>
      </c>
      <c r="F34" s="46">
        <v>9500</v>
      </c>
      <c r="G34" s="46"/>
      <c r="H34" s="47">
        <f t="shared" si="0"/>
        <v>45747</v>
      </c>
      <c r="I34" s="47" t="str">
        <f t="shared" si="1"/>
        <v>Q1</v>
      </c>
      <c r="J34" s="37" t="b">
        <f ca="1">IF(A34="","",COUNTIF('Consolidated Income Statement_Y'!$C$7:$V$7,D34)&gt;0)</f>
        <v>1</v>
      </c>
      <c r="K34" s="38">
        <f t="shared" si="2"/>
        <v>9500</v>
      </c>
      <c r="L34" s="37" t="str">
        <f>IFERROR(VLOOKUP($A34,Account_Mapping!$A:$C,3,0),"")</f>
        <v>General &amp; Administrative</v>
      </c>
      <c r="M34" s="37" t="str">
        <f>IFERROR(VLOOKUP($A34,Account_Mapping!$A:$C,4,0),"")</f>
        <v/>
      </c>
    </row>
    <row r="35" spans="1:13" x14ac:dyDescent="0.2">
      <c r="A35" s="43">
        <v>5010</v>
      </c>
      <c r="B35" s="43" t="s">
        <v>24</v>
      </c>
      <c r="C35" s="43"/>
      <c r="D35" s="43"/>
      <c r="E35" s="45">
        <v>45777</v>
      </c>
      <c r="F35" s="46">
        <v>0</v>
      </c>
      <c r="G35" s="46">
        <v>115000</v>
      </c>
      <c r="H35" s="47">
        <f t="shared" si="0"/>
        <v>45777</v>
      </c>
      <c r="I35" s="47" t="str">
        <f t="shared" si="1"/>
        <v>Q2</v>
      </c>
      <c r="J35" s="37" t="b">
        <f ca="1">IF(A35="","",COUNTIF('Consolidated Income Statement_Y'!$C$7:$V$7,D35)&gt;0)</f>
        <v>0</v>
      </c>
      <c r="K35" s="38">
        <f t="shared" si="2"/>
        <v>-115000</v>
      </c>
      <c r="L35" s="37" t="str">
        <f>IFERROR(VLOOKUP($A35,Account_Mapping!$A:$C,3,0),"")</f>
        <v>Products Revenue</v>
      </c>
      <c r="M35" s="37" t="str">
        <f>IFERROR(VLOOKUP($A35,Account_Mapping!$A:$C,4,0),"")</f>
        <v/>
      </c>
    </row>
    <row r="36" spans="1:13" x14ac:dyDescent="0.2">
      <c r="A36" s="43">
        <v>6010</v>
      </c>
      <c r="B36" s="43" t="s">
        <v>109</v>
      </c>
      <c r="C36" s="43"/>
      <c r="D36" s="43"/>
      <c r="E36" s="45">
        <v>45777</v>
      </c>
      <c r="F36" s="46">
        <v>15000</v>
      </c>
      <c r="G36" s="46"/>
      <c r="H36" s="47">
        <f t="shared" si="0"/>
        <v>45777</v>
      </c>
      <c r="I36" s="47" t="str">
        <f t="shared" si="1"/>
        <v>Q2</v>
      </c>
      <c r="J36" s="37" t="b">
        <f ca="1">IF(A36="","",COUNTIF('Consolidated Income Statement_Y'!$C$7:$V$7,D36)&gt;0)</f>
        <v>0</v>
      </c>
      <c r="K36" s="38">
        <f t="shared" si="2"/>
        <v>15000</v>
      </c>
      <c r="L36" s="37" t="str">
        <f>IFERROR(VLOOKUP($A36,Account_Mapping!$A:$C,3,0),"")</f>
        <v>Products COR</v>
      </c>
      <c r="M36" s="37" t="str">
        <f>IFERROR(VLOOKUP($A36,Account_Mapping!$A:$C,4,0),"")</f>
        <v/>
      </c>
    </row>
    <row r="37" spans="1:13" x14ac:dyDescent="0.2">
      <c r="A37" s="43">
        <v>7000</v>
      </c>
      <c r="B37" s="43" t="s">
        <v>111</v>
      </c>
      <c r="C37" s="43"/>
      <c r="D37" s="43"/>
      <c r="E37" s="45">
        <v>45777</v>
      </c>
      <c r="F37" s="46">
        <v>1250</v>
      </c>
      <c r="G37" s="46">
        <v>0</v>
      </c>
      <c r="H37" s="47">
        <f t="shared" si="0"/>
        <v>45777</v>
      </c>
      <c r="I37" s="47" t="str">
        <f t="shared" si="1"/>
        <v>Q2</v>
      </c>
      <c r="J37" s="37" t="b">
        <f ca="1">IF(A37="","",COUNTIF('Consolidated Income Statement_Y'!$C$7:$V$7,D37)&gt;0)</f>
        <v>0</v>
      </c>
      <c r="K37" s="38">
        <f t="shared" si="2"/>
        <v>1250</v>
      </c>
      <c r="L37" s="37" t="str">
        <f>IFERROR(VLOOKUP($A37,Account_Mapping!$A:$C,3,0),"")</f>
        <v>Sales &amp; Marketing</v>
      </c>
      <c r="M37" s="37" t="str">
        <f>IFERROR(VLOOKUP($A37,Account_Mapping!$A:$C,4,0),"")</f>
        <v/>
      </c>
    </row>
    <row r="38" spans="1:13" x14ac:dyDescent="0.2">
      <c r="A38" s="43">
        <v>7010</v>
      </c>
      <c r="B38" s="43" t="s">
        <v>112</v>
      </c>
      <c r="C38" s="43"/>
      <c r="D38" s="43"/>
      <c r="E38" s="45">
        <v>45777</v>
      </c>
      <c r="F38" s="46">
        <v>2000</v>
      </c>
      <c r="G38" s="46">
        <v>0</v>
      </c>
      <c r="H38" s="47">
        <f t="shared" si="0"/>
        <v>45777</v>
      </c>
      <c r="I38" s="47" t="str">
        <f t="shared" si="1"/>
        <v>Q2</v>
      </c>
      <c r="J38" s="37" t="b">
        <f ca="1">IF(A38="","",COUNTIF('Consolidated Income Statement_Y'!$C$7:$V$7,D38)&gt;0)</f>
        <v>0</v>
      </c>
      <c r="K38" s="38">
        <f t="shared" si="2"/>
        <v>2000</v>
      </c>
      <c r="L38" s="37" t="str">
        <f>IFERROR(VLOOKUP($A38,Account_Mapping!$A:$C,3,0),"")</f>
        <v>Sales &amp; Marketing</v>
      </c>
      <c r="M38" s="37" t="str">
        <f>IFERROR(VLOOKUP($A38,Account_Mapping!$A:$C,4,0),"")</f>
        <v/>
      </c>
    </row>
    <row r="39" spans="1:13" x14ac:dyDescent="0.2">
      <c r="A39" s="43">
        <v>7020</v>
      </c>
      <c r="B39" s="43" t="s">
        <v>113</v>
      </c>
      <c r="C39" s="43"/>
      <c r="D39" s="43"/>
      <c r="E39" s="45">
        <v>45777</v>
      </c>
      <c r="F39" s="46">
        <v>525</v>
      </c>
      <c r="G39" s="46">
        <v>0</v>
      </c>
      <c r="H39" s="47">
        <f t="shared" si="0"/>
        <v>45777</v>
      </c>
      <c r="I39" s="47" t="str">
        <f t="shared" si="1"/>
        <v>Q2</v>
      </c>
      <c r="J39" s="37" t="b">
        <f ca="1">IF(A39="","",COUNTIF('Consolidated Income Statement_Y'!$C$7:$V$7,D39)&gt;0)</f>
        <v>0</v>
      </c>
      <c r="K39" s="38">
        <f t="shared" si="2"/>
        <v>525</v>
      </c>
      <c r="L39" s="37" t="str">
        <f>IFERROR(VLOOKUP($A39,Account_Mapping!$A:$C,3,0),"")</f>
        <v>Sales &amp; Marketing</v>
      </c>
      <c r="M39" s="37" t="str">
        <f>IFERROR(VLOOKUP($A39,Account_Mapping!$A:$C,4,0),"")</f>
        <v/>
      </c>
    </row>
    <row r="40" spans="1:13" x14ac:dyDescent="0.2">
      <c r="A40" s="43">
        <v>8050</v>
      </c>
      <c r="B40" s="43" t="s">
        <v>121</v>
      </c>
      <c r="C40" s="43"/>
      <c r="D40" s="43" t="s">
        <v>140</v>
      </c>
      <c r="E40" s="45">
        <v>45777</v>
      </c>
      <c r="F40" s="46">
        <v>1750</v>
      </c>
      <c r="G40" s="46">
        <v>0</v>
      </c>
      <c r="H40" s="47">
        <f t="shared" si="0"/>
        <v>45777</v>
      </c>
      <c r="I40" s="47" t="str">
        <f t="shared" si="1"/>
        <v>Q2</v>
      </c>
      <c r="J40" s="37" t="b">
        <f ca="1">IF(A40="","",COUNTIF('Consolidated Income Statement_Y'!$C$7:$V$7,D40)&gt;0)</f>
        <v>1</v>
      </c>
      <c r="K40" s="38">
        <f t="shared" si="2"/>
        <v>1750</v>
      </c>
      <c r="L40" s="37" t="str">
        <f>IFERROR(VLOOKUP($A40,Account_Mapping!$A:$C,3,0),"")</f>
        <v>General &amp; Administrative</v>
      </c>
      <c r="M40" s="37" t="str">
        <f>IFERROR(VLOOKUP($A40,Account_Mapping!$A:$C,4,0),"")</f>
        <v/>
      </c>
    </row>
    <row r="41" spans="1:13" x14ac:dyDescent="0.2">
      <c r="A41" s="43">
        <v>8000</v>
      </c>
      <c r="B41" s="43" t="s">
        <v>116</v>
      </c>
      <c r="C41" s="43"/>
      <c r="D41" s="43"/>
      <c r="E41" s="45">
        <v>45777</v>
      </c>
      <c r="F41" s="46">
        <v>25000</v>
      </c>
      <c r="G41" s="46">
        <v>0</v>
      </c>
      <c r="H41" s="47">
        <f t="shared" si="0"/>
        <v>45777</v>
      </c>
      <c r="I41" s="47" t="str">
        <f t="shared" si="1"/>
        <v>Q2</v>
      </c>
      <c r="J41" s="37" t="b">
        <f ca="1">IF(A41="","",COUNTIF('Consolidated Income Statement_Y'!$C$7:$V$7,D41)&gt;0)</f>
        <v>0</v>
      </c>
      <c r="K41" s="38">
        <f t="shared" si="2"/>
        <v>25000</v>
      </c>
      <c r="L41" s="37" t="str">
        <f>IFERROR(VLOOKUP($A41,Account_Mapping!$A:$C,3,0),"")</f>
        <v>General &amp; Administrative</v>
      </c>
      <c r="M41" s="37" t="str">
        <f>IFERROR(VLOOKUP($A41,Account_Mapping!$A:$C,4,0),"")</f>
        <v/>
      </c>
    </row>
    <row r="42" spans="1:13" x14ac:dyDescent="0.2">
      <c r="A42" s="43">
        <v>8010</v>
      </c>
      <c r="B42" s="43" t="s">
        <v>117</v>
      </c>
      <c r="C42" s="43"/>
      <c r="D42" s="43"/>
      <c r="E42" s="45">
        <v>45777</v>
      </c>
      <c r="F42" s="46">
        <v>2500</v>
      </c>
      <c r="G42" s="46">
        <v>0</v>
      </c>
      <c r="H42" s="47">
        <f t="shared" si="0"/>
        <v>45777</v>
      </c>
      <c r="I42" s="47" t="str">
        <f t="shared" si="1"/>
        <v>Q2</v>
      </c>
      <c r="J42" s="37" t="b">
        <f ca="1">IF(A42="","",COUNTIF('Consolidated Income Statement_Y'!$C$7:$V$7,D42)&gt;0)</f>
        <v>0</v>
      </c>
      <c r="K42" s="38">
        <f t="shared" si="2"/>
        <v>2500</v>
      </c>
      <c r="L42" s="37" t="str">
        <f>IFERROR(VLOOKUP($A42,Account_Mapping!$A:$C,3,0),"")</f>
        <v>General &amp; Administrative</v>
      </c>
      <c r="M42" s="37" t="str">
        <f>IFERROR(VLOOKUP($A42,Account_Mapping!$A:$C,4,0),"")</f>
        <v/>
      </c>
    </row>
    <row r="43" spans="1:13" x14ac:dyDescent="0.2">
      <c r="A43" s="43">
        <v>8020</v>
      </c>
      <c r="B43" s="43" t="s">
        <v>118</v>
      </c>
      <c r="C43" s="43"/>
      <c r="D43" s="43"/>
      <c r="E43" s="45">
        <v>45777</v>
      </c>
      <c r="F43" s="46">
        <v>1895</v>
      </c>
      <c r="G43" s="46">
        <v>0</v>
      </c>
      <c r="H43" s="47">
        <f t="shared" si="0"/>
        <v>45777</v>
      </c>
      <c r="I43" s="47" t="str">
        <f t="shared" si="1"/>
        <v>Q2</v>
      </c>
      <c r="J43" s="37" t="b">
        <f ca="1">IF(A43="","",COUNTIF('Consolidated Income Statement_Y'!$C$7:$V$7,D43)&gt;0)</f>
        <v>0</v>
      </c>
      <c r="K43" s="38">
        <f t="shared" si="2"/>
        <v>1895</v>
      </c>
      <c r="L43" s="37" t="str">
        <f>IFERROR(VLOOKUP($A43,Account_Mapping!$A:$C,3,0),"")</f>
        <v>General &amp; Administrative</v>
      </c>
      <c r="M43" s="37" t="str">
        <f>IFERROR(VLOOKUP($A43,Account_Mapping!$A:$C,4,0),"")</f>
        <v/>
      </c>
    </row>
    <row r="44" spans="1:13" x14ac:dyDescent="0.2">
      <c r="A44" s="43">
        <v>8030</v>
      </c>
      <c r="B44" s="43" t="s">
        <v>119</v>
      </c>
      <c r="C44" s="43"/>
      <c r="D44" s="43"/>
      <c r="E44" s="45">
        <v>45777</v>
      </c>
      <c r="F44" s="46">
        <v>1500</v>
      </c>
      <c r="G44" s="46">
        <v>0</v>
      </c>
      <c r="H44" s="47">
        <f t="shared" si="0"/>
        <v>45777</v>
      </c>
      <c r="I44" s="47" t="str">
        <f t="shared" si="1"/>
        <v>Q2</v>
      </c>
      <c r="J44" s="37" t="b">
        <f ca="1">IF(A44="","",COUNTIF('Consolidated Income Statement_Y'!$C$7:$V$7,D44)&gt;0)</f>
        <v>0</v>
      </c>
      <c r="K44" s="38">
        <f t="shared" si="2"/>
        <v>1500</v>
      </c>
      <c r="L44" s="37" t="str">
        <f>IFERROR(VLOOKUP($A44,Account_Mapping!$A:$C,3,0),"")</f>
        <v>General &amp; Administrative</v>
      </c>
      <c r="M44" s="37" t="str">
        <f>IFERROR(VLOOKUP($A44,Account_Mapping!$A:$C,4,0),"")</f>
        <v/>
      </c>
    </row>
    <row r="45" spans="1:13" x14ac:dyDescent="0.2">
      <c r="A45" s="43">
        <v>8099</v>
      </c>
      <c r="B45" s="43" t="s">
        <v>129</v>
      </c>
      <c r="C45" s="43"/>
      <c r="D45" s="43" t="s">
        <v>131</v>
      </c>
      <c r="E45" s="45">
        <v>45777</v>
      </c>
      <c r="F45" s="46">
        <v>9500</v>
      </c>
      <c r="G45" s="46"/>
      <c r="H45" s="47">
        <f t="shared" si="0"/>
        <v>45777</v>
      </c>
      <c r="I45" s="47" t="str">
        <f t="shared" si="1"/>
        <v>Q2</v>
      </c>
      <c r="J45" s="37" t="b">
        <f ca="1">IF(A45="","",COUNTIF('Consolidated Income Statement_Y'!$C$7:$V$7,D45)&gt;0)</f>
        <v>1</v>
      </c>
      <c r="K45" s="38">
        <f t="shared" si="2"/>
        <v>9500</v>
      </c>
      <c r="L45" s="37" t="str">
        <f>IFERROR(VLOOKUP($A45,Account_Mapping!$A:$C,3,0),"")</f>
        <v>General &amp; Administrative</v>
      </c>
      <c r="M45" s="37" t="str">
        <f>IFERROR(VLOOKUP($A45,Account_Mapping!$A:$C,4,0),"")</f>
        <v/>
      </c>
    </row>
    <row r="46" spans="1:13" x14ac:dyDescent="0.2">
      <c r="A46" s="43">
        <v>5010</v>
      </c>
      <c r="B46" s="43" t="s">
        <v>24</v>
      </c>
      <c r="C46" s="43"/>
      <c r="D46" s="43"/>
      <c r="E46" s="45">
        <v>45808</v>
      </c>
      <c r="F46" s="46">
        <v>0</v>
      </c>
      <c r="G46" s="46">
        <v>115000</v>
      </c>
      <c r="H46" s="47">
        <f t="shared" si="0"/>
        <v>45808</v>
      </c>
      <c r="I46" s="47" t="str">
        <f t="shared" si="1"/>
        <v>Q2</v>
      </c>
      <c r="J46" s="37" t="b">
        <f ca="1">IF(A46="","",COUNTIF('Consolidated Income Statement_Y'!$C$7:$V$7,D46)&gt;0)</f>
        <v>0</v>
      </c>
      <c r="K46" s="38">
        <f t="shared" si="2"/>
        <v>-115000</v>
      </c>
      <c r="L46" s="37" t="str">
        <f>IFERROR(VLOOKUP($A46,Account_Mapping!$A:$C,3,0),"")</f>
        <v>Products Revenue</v>
      </c>
      <c r="M46" s="37" t="str">
        <f>IFERROR(VLOOKUP($A46,Account_Mapping!$A:$C,4,0),"")</f>
        <v/>
      </c>
    </row>
    <row r="47" spans="1:13" x14ac:dyDescent="0.2">
      <c r="A47" s="43">
        <v>6010</v>
      </c>
      <c r="B47" s="43" t="s">
        <v>109</v>
      </c>
      <c r="C47" s="43"/>
      <c r="D47" s="43"/>
      <c r="E47" s="45">
        <v>45808</v>
      </c>
      <c r="F47" s="46">
        <v>15000</v>
      </c>
      <c r="G47" s="46"/>
      <c r="H47" s="47">
        <f t="shared" si="0"/>
        <v>45808</v>
      </c>
      <c r="I47" s="47" t="str">
        <f t="shared" si="1"/>
        <v>Q2</v>
      </c>
      <c r="J47" s="37" t="b">
        <f ca="1">IF(A47="","",COUNTIF('Consolidated Income Statement_Y'!$C$7:$V$7,D47)&gt;0)</f>
        <v>0</v>
      </c>
      <c r="K47" s="38">
        <f t="shared" si="2"/>
        <v>15000</v>
      </c>
      <c r="L47" s="37" t="str">
        <f>IFERROR(VLOOKUP($A47,Account_Mapping!$A:$C,3,0),"")</f>
        <v>Products COR</v>
      </c>
      <c r="M47" s="37" t="str">
        <f>IFERROR(VLOOKUP($A47,Account_Mapping!$A:$C,4,0),"")</f>
        <v/>
      </c>
    </row>
    <row r="48" spans="1:13" x14ac:dyDescent="0.2">
      <c r="A48" s="43">
        <v>7000</v>
      </c>
      <c r="B48" s="43" t="s">
        <v>111</v>
      </c>
      <c r="C48" s="43"/>
      <c r="D48" s="43"/>
      <c r="E48" s="45">
        <v>45808</v>
      </c>
      <c r="F48" s="46">
        <v>1250</v>
      </c>
      <c r="G48" s="46">
        <v>0</v>
      </c>
      <c r="H48" s="47">
        <f t="shared" si="0"/>
        <v>45808</v>
      </c>
      <c r="I48" s="47" t="str">
        <f t="shared" si="1"/>
        <v>Q2</v>
      </c>
      <c r="J48" s="37" t="b">
        <f ca="1">IF(A48="","",COUNTIF('Consolidated Income Statement_Y'!$C$7:$V$7,D48)&gt;0)</f>
        <v>0</v>
      </c>
      <c r="K48" s="38">
        <f t="shared" si="2"/>
        <v>1250</v>
      </c>
      <c r="L48" s="37" t="str">
        <f>IFERROR(VLOOKUP($A48,Account_Mapping!$A:$C,3,0),"")</f>
        <v>Sales &amp; Marketing</v>
      </c>
      <c r="M48" s="37" t="str">
        <f>IFERROR(VLOOKUP($A48,Account_Mapping!$A:$C,4,0),"")</f>
        <v/>
      </c>
    </row>
    <row r="49" spans="1:13" x14ac:dyDescent="0.2">
      <c r="A49" s="43">
        <v>7010</v>
      </c>
      <c r="B49" s="43" t="s">
        <v>112</v>
      </c>
      <c r="C49" s="43"/>
      <c r="D49" s="43"/>
      <c r="E49" s="45">
        <v>45808</v>
      </c>
      <c r="F49" s="46">
        <v>2000</v>
      </c>
      <c r="G49" s="46">
        <v>0</v>
      </c>
      <c r="H49" s="47">
        <f t="shared" si="0"/>
        <v>45808</v>
      </c>
      <c r="I49" s="47" t="str">
        <f t="shared" si="1"/>
        <v>Q2</v>
      </c>
      <c r="J49" s="37" t="b">
        <f ca="1">IF(A49="","",COUNTIF('Consolidated Income Statement_Y'!$C$7:$V$7,D49)&gt;0)</f>
        <v>0</v>
      </c>
      <c r="K49" s="38">
        <f t="shared" si="2"/>
        <v>2000</v>
      </c>
      <c r="L49" s="37" t="str">
        <f>IFERROR(VLOOKUP($A49,Account_Mapping!$A:$C,3,0),"")</f>
        <v>Sales &amp; Marketing</v>
      </c>
      <c r="M49" s="37" t="str">
        <f>IFERROR(VLOOKUP($A49,Account_Mapping!$A:$C,4,0),"")</f>
        <v/>
      </c>
    </row>
    <row r="50" spans="1:13" x14ac:dyDescent="0.2">
      <c r="A50" s="43">
        <v>7020</v>
      </c>
      <c r="B50" s="43" t="s">
        <v>113</v>
      </c>
      <c r="C50" s="43"/>
      <c r="D50" s="43"/>
      <c r="E50" s="45">
        <v>45808</v>
      </c>
      <c r="F50" s="46">
        <v>525</v>
      </c>
      <c r="G50" s="46">
        <v>0</v>
      </c>
      <c r="H50" s="47">
        <f t="shared" si="0"/>
        <v>45808</v>
      </c>
      <c r="I50" s="47" t="str">
        <f t="shared" si="1"/>
        <v>Q2</v>
      </c>
      <c r="J50" s="37" t="b">
        <f ca="1">IF(A50="","",COUNTIF('Consolidated Income Statement_Y'!$C$7:$V$7,D50)&gt;0)</f>
        <v>0</v>
      </c>
      <c r="K50" s="38">
        <f t="shared" si="2"/>
        <v>525</v>
      </c>
      <c r="L50" s="37" t="str">
        <f>IFERROR(VLOOKUP($A50,Account_Mapping!$A:$C,3,0),"")</f>
        <v>Sales &amp; Marketing</v>
      </c>
      <c r="M50" s="37" t="str">
        <f>IFERROR(VLOOKUP($A50,Account_Mapping!$A:$C,4,0),"")</f>
        <v/>
      </c>
    </row>
    <row r="51" spans="1:13" x14ac:dyDescent="0.2">
      <c r="A51" s="43">
        <v>8050</v>
      </c>
      <c r="B51" s="43" t="s">
        <v>121</v>
      </c>
      <c r="C51" s="43"/>
      <c r="D51" s="43" t="s">
        <v>140</v>
      </c>
      <c r="E51" s="45">
        <v>45808</v>
      </c>
      <c r="F51" s="46">
        <v>1750</v>
      </c>
      <c r="G51" s="46">
        <v>0</v>
      </c>
      <c r="H51" s="47">
        <f t="shared" si="0"/>
        <v>45808</v>
      </c>
      <c r="I51" s="47" t="str">
        <f t="shared" si="1"/>
        <v>Q2</v>
      </c>
      <c r="J51" s="37" t="b">
        <f ca="1">IF(A51="","",COUNTIF('Consolidated Income Statement_Y'!$C$7:$V$7,D51)&gt;0)</f>
        <v>1</v>
      </c>
      <c r="K51" s="38">
        <f t="shared" si="2"/>
        <v>1750</v>
      </c>
      <c r="L51" s="37" t="str">
        <f>IFERROR(VLOOKUP($A51,Account_Mapping!$A:$C,3,0),"")</f>
        <v>General &amp; Administrative</v>
      </c>
      <c r="M51" s="37" t="str">
        <f>IFERROR(VLOOKUP($A51,Account_Mapping!$A:$C,4,0),"")</f>
        <v/>
      </c>
    </row>
    <row r="52" spans="1:13" x14ac:dyDescent="0.2">
      <c r="A52" s="43">
        <v>8000</v>
      </c>
      <c r="B52" s="43" t="s">
        <v>116</v>
      </c>
      <c r="C52" s="43"/>
      <c r="D52" s="43"/>
      <c r="E52" s="45">
        <v>45808</v>
      </c>
      <c r="F52" s="46">
        <v>25000</v>
      </c>
      <c r="G52" s="46">
        <v>0</v>
      </c>
      <c r="H52" s="47">
        <f t="shared" si="0"/>
        <v>45808</v>
      </c>
      <c r="I52" s="47" t="str">
        <f t="shared" si="1"/>
        <v>Q2</v>
      </c>
      <c r="J52" s="37" t="b">
        <f ca="1">IF(A52="","",COUNTIF('Consolidated Income Statement_Y'!$C$7:$V$7,D52)&gt;0)</f>
        <v>0</v>
      </c>
      <c r="K52" s="38">
        <f t="shared" si="2"/>
        <v>25000</v>
      </c>
      <c r="L52" s="37" t="str">
        <f>IFERROR(VLOOKUP($A52,Account_Mapping!$A:$C,3,0),"")</f>
        <v>General &amp; Administrative</v>
      </c>
      <c r="M52" s="37" t="str">
        <f>IFERROR(VLOOKUP($A52,Account_Mapping!$A:$C,4,0),"")</f>
        <v/>
      </c>
    </row>
    <row r="53" spans="1:13" x14ac:dyDescent="0.2">
      <c r="A53" s="43">
        <v>8010</v>
      </c>
      <c r="B53" s="43" t="s">
        <v>117</v>
      </c>
      <c r="C53" s="43"/>
      <c r="D53" s="43"/>
      <c r="E53" s="45">
        <v>45808</v>
      </c>
      <c r="F53" s="46">
        <v>2500</v>
      </c>
      <c r="G53" s="46">
        <v>0</v>
      </c>
      <c r="H53" s="47">
        <f t="shared" si="0"/>
        <v>45808</v>
      </c>
      <c r="I53" s="47" t="str">
        <f t="shared" si="1"/>
        <v>Q2</v>
      </c>
      <c r="J53" s="37" t="b">
        <f ca="1">IF(A53="","",COUNTIF('Consolidated Income Statement_Y'!$C$7:$V$7,D53)&gt;0)</f>
        <v>0</v>
      </c>
      <c r="K53" s="38">
        <f t="shared" si="2"/>
        <v>2500</v>
      </c>
      <c r="L53" s="37" t="str">
        <f>IFERROR(VLOOKUP($A53,Account_Mapping!$A:$C,3,0),"")</f>
        <v>General &amp; Administrative</v>
      </c>
      <c r="M53" s="37" t="str">
        <f>IFERROR(VLOOKUP($A53,Account_Mapping!$A:$C,4,0),"")</f>
        <v/>
      </c>
    </row>
    <row r="54" spans="1:13" x14ac:dyDescent="0.2">
      <c r="A54" s="43">
        <v>8020</v>
      </c>
      <c r="B54" s="43" t="s">
        <v>118</v>
      </c>
      <c r="C54" s="43"/>
      <c r="D54" s="43"/>
      <c r="E54" s="45">
        <v>45808</v>
      </c>
      <c r="F54" s="46">
        <v>1895</v>
      </c>
      <c r="G54" s="46">
        <v>0</v>
      </c>
      <c r="H54" s="47">
        <f t="shared" si="0"/>
        <v>45808</v>
      </c>
      <c r="I54" s="47" t="str">
        <f t="shared" si="1"/>
        <v>Q2</v>
      </c>
      <c r="J54" s="37" t="b">
        <f ca="1">IF(A54="","",COUNTIF('Consolidated Income Statement_Y'!$C$7:$V$7,D54)&gt;0)</f>
        <v>0</v>
      </c>
      <c r="K54" s="38">
        <f t="shared" si="2"/>
        <v>1895</v>
      </c>
      <c r="L54" s="37" t="str">
        <f>IFERROR(VLOOKUP($A54,Account_Mapping!$A:$C,3,0),"")</f>
        <v>General &amp; Administrative</v>
      </c>
      <c r="M54" s="37" t="str">
        <f>IFERROR(VLOOKUP($A54,Account_Mapping!$A:$C,4,0),"")</f>
        <v/>
      </c>
    </row>
    <row r="55" spans="1:13" x14ac:dyDescent="0.2">
      <c r="A55" s="43">
        <v>8030</v>
      </c>
      <c r="B55" s="43" t="s">
        <v>119</v>
      </c>
      <c r="C55" s="43"/>
      <c r="D55" s="43"/>
      <c r="E55" s="45">
        <v>45808</v>
      </c>
      <c r="F55" s="46">
        <v>1500</v>
      </c>
      <c r="G55" s="46">
        <v>0</v>
      </c>
      <c r="H55" s="47">
        <f t="shared" si="0"/>
        <v>45808</v>
      </c>
      <c r="I55" s="47" t="str">
        <f t="shared" si="1"/>
        <v>Q2</v>
      </c>
      <c r="J55" s="37" t="b">
        <f ca="1">IF(A55="","",COUNTIF('Consolidated Income Statement_Y'!$C$7:$V$7,D55)&gt;0)</f>
        <v>0</v>
      </c>
      <c r="K55" s="38">
        <f t="shared" si="2"/>
        <v>1500</v>
      </c>
      <c r="L55" s="37" t="str">
        <f>IFERROR(VLOOKUP($A55,Account_Mapping!$A:$C,3,0),"")</f>
        <v>General &amp; Administrative</v>
      </c>
      <c r="M55" s="37" t="str">
        <f>IFERROR(VLOOKUP($A55,Account_Mapping!$A:$C,4,0),"")</f>
        <v/>
      </c>
    </row>
    <row r="56" spans="1:13" x14ac:dyDescent="0.2">
      <c r="A56" s="43">
        <v>8099</v>
      </c>
      <c r="B56" s="43" t="s">
        <v>129</v>
      </c>
      <c r="C56" s="43"/>
      <c r="D56" s="43" t="s">
        <v>131</v>
      </c>
      <c r="E56" s="45">
        <v>45808</v>
      </c>
      <c r="F56" s="46">
        <v>9500</v>
      </c>
      <c r="G56" s="46"/>
      <c r="H56" s="47">
        <f t="shared" si="0"/>
        <v>45808</v>
      </c>
      <c r="I56" s="47" t="str">
        <f t="shared" si="1"/>
        <v>Q2</v>
      </c>
      <c r="J56" s="37" t="b">
        <f ca="1">IF(A56="","",COUNTIF('Consolidated Income Statement_Y'!$C$7:$V$7,D56)&gt;0)</f>
        <v>1</v>
      </c>
      <c r="K56" s="38">
        <f t="shared" si="2"/>
        <v>9500</v>
      </c>
      <c r="L56" s="37" t="str">
        <f>IFERROR(VLOOKUP($A56,Account_Mapping!$A:$C,3,0),"")</f>
        <v>General &amp; Administrative</v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1" spans="1:13" x14ac:dyDescent="0.2">
      <c r="J751" s="37" t="str">
        <f>IF(A751="","",COUNTIF('Consolidated Income Statement_Y'!$C$7:$V$7,D751)&gt;0)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37" t="str">
        <f>IF(A752="","",COUNTIF('Consolidated Income Statement_Y'!$C$7:$V$7,D752)&gt;0)</f>
        <v/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-115000</v>
      </c>
      <c r="C755" s="50">
        <f t="shared" si="37"/>
        <v>-115000</v>
      </c>
      <c r="D755" s="50">
        <f t="shared" si="37"/>
        <v>-115000</v>
      </c>
      <c r="E755" s="50">
        <f t="shared" si="37"/>
        <v>-115000</v>
      </c>
      <c r="F755" s="50">
        <f t="shared" si="37"/>
        <v>-115000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15000</v>
      </c>
      <c r="C758" s="50">
        <f t="shared" si="37"/>
        <v>15000</v>
      </c>
      <c r="D758" s="50">
        <f t="shared" si="37"/>
        <v>15000</v>
      </c>
      <c r="E758" s="50">
        <f t="shared" si="37"/>
        <v>15000</v>
      </c>
      <c r="F758" s="50">
        <f t="shared" si="37"/>
        <v>15000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3775</v>
      </c>
      <c r="C760" s="50">
        <f t="shared" si="37"/>
        <v>3775</v>
      </c>
      <c r="D760" s="50">
        <f t="shared" si="37"/>
        <v>3775</v>
      </c>
      <c r="E760" s="50">
        <f t="shared" si="37"/>
        <v>3775</v>
      </c>
      <c r="F760" s="50">
        <f t="shared" si="37"/>
        <v>3775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42145</v>
      </c>
      <c r="C761" s="50">
        <f t="shared" si="37"/>
        <v>42145</v>
      </c>
      <c r="D761" s="50">
        <f t="shared" si="37"/>
        <v>42145</v>
      </c>
      <c r="E761" s="50">
        <f t="shared" si="37"/>
        <v>42145</v>
      </c>
      <c r="F761" s="50">
        <f t="shared" si="37"/>
        <v>42145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-345000</v>
      </c>
      <c r="C767" s="50">
        <f t="shared" si="39"/>
        <v>-230000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-575000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45000</v>
      </c>
      <c r="C770" s="50">
        <f t="shared" si="39"/>
        <v>30000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75000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11325</v>
      </c>
      <c r="C772" s="50">
        <f t="shared" si="39"/>
        <v>7550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18875</v>
      </c>
    </row>
    <row r="773" spans="1:6" x14ac:dyDescent="0.2">
      <c r="A773" s="49" t="s">
        <v>10</v>
      </c>
      <c r="B773" s="50">
        <f t="shared" si="39"/>
        <v>126435</v>
      </c>
      <c r="C773" s="50">
        <f t="shared" si="39"/>
        <v>84290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210725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B66A4-50C3-41D0-8F59-9DCF5C4785E0}">
  <sheetPr codeName="Sheet23">
    <tabColor theme="1"/>
  </sheetPr>
  <dimension ref="A1:M775"/>
  <sheetViews>
    <sheetView workbookViewId="0">
      <pane ySplit="1" topLeftCell="A2" activePane="bottomLeft" state="frozen"/>
      <selection activeCell="F2" sqref="F2:G59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9.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>
        <v>8050</v>
      </c>
      <c r="B2" s="43" t="s">
        <v>121</v>
      </c>
      <c r="C2" s="43"/>
      <c r="D2" s="43"/>
      <c r="E2" s="45">
        <v>45672</v>
      </c>
      <c r="F2" s="46">
        <v>1275</v>
      </c>
      <c r="G2" s="46"/>
      <c r="H2" s="47">
        <f>IF(E2="","",EOMONTH(E2,0))</f>
        <v>45688</v>
      </c>
      <c r="I2" s="47" t="str">
        <f>IF(H2="","","Q"&amp;ROUNDUP(MONTH(H2)/3,0))</f>
        <v>Q1</v>
      </c>
      <c r="J2" s="37" t="b">
        <f ca="1">IF(A2="","",COUNTIF('Consolidated Income Statement_Y'!$C$7:$V$7,D2)&gt;0)</f>
        <v>0</v>
      </c>
      <c r="K2" s="38">
        <f>F2-G2</f>
        <v>1275</v>
      </c>
      <c r="L2" s="37" t="str">
        <f>IFERROR(VLOOKUP($A2,Account_Mapping!$A:$C,3,0),"")</f>
        <v>General &amp; Administrative</v>
      </c>
      <c r="M2" s="37" t="str">
        <f>IFERROR(VLOOKUP($A2,Account_Mapping!$A:$C,4,0),"")</f>
        <v/>
      </c>
    </row>
    <row r="3" spans="1:13" x14ac:dyDescent="0.2">
      <c r="A3" s="43">
        <v>8050</v>
      </c>
      <c r="B3" s="43" t="s">
        <v>121</v>
      </c>
      <c r="C3" s="43"/>
      <c r="D3" s="43"/>
      <c r="E3" s="45">
        <v>45677</v>
      </c>
      <c r="F3" s="46">
        <v>5600</v>
      </c>
      <c r="G3" s="46"/>
      <c r="H3" s="47">
        <f t="shared" ref="H3:H66" si="0">IF(E3="","",EOMONTH(E3,0))</f>
        <v>45688</v>
      </c>
      <c r="I3" s="47" t="str">
        <f t="shared" ref="I3:I66" si="1">IF(H3="","","Q"&amp;ROUNDUP(MONTH(H3)/3,0))</f>
        <v>Q1</v>
      </c>
      <c r="J3" s="37" t="b">
        <f ca="1">IF(A3="","",COUNTIF('Consolidated Income Statement_Y'!$C$7:$V$7,D3)&gt;0)</f>
        <v>0</v>
      </c>
      <c r="K3" s="38">
        <f t="shared" ref="K3:K66" si="2">F3-G3</f>
        <v>5600</v>
      </c>
      <c r="L3" s="37" t="str">
        <f>IFERROR(VLOOKUP($A3,Account_Mapping!$A:$C,3,0),"")</f>
        <v>General &amp; Administrative</v>
      </c>
      <c r="M3" s="37" t="str">
        <f>IFERROR(VLOOKUP($A3,Account_Mapping!$A:$C,4,0),"")</f>
        <v/>
      </c>
    </row>
    <row r="4" spans="1:13" x14ac:dyDescent="0.2">
      <c r="A4" s="43">
        <v>8060</v>
      </c>
      <c r="B4" s="43" t="s">
        <v>122</v>
      </c>
      <c r="C4" s="43"/>
      <c r="D4" s="43"/>
      <c r="E4" s="45">
        <v>45688</v>
      </c>
      <c r="F4" s="46">
        <v>800</v>
      </c>
      <c r="G4" s="46"/>
      <c r="H4" s="47">
        <f t="shared" si="0"/>
        <v>45688</v>
      </c>
      <c r="I4" s="47" t="str">
        <f t="shared" si="1"/>
        <v>Q1</v>
      </c>
      <c r="J4" s="37" t="b">
        <f ca="1">IF(A4="","",COUNTIF('Consolidated Income Statement_Y'!$C$7:$V$7,D4)&gt;0)</f>
        <v>0</v>
      </c>
      <c r="K4" s="38">
        <f t="shared" si="2"/>
        <v>800</v>
      </c>
      <c r="L4" s="37" t="str">
        <f>IFERROR(VLOOKUP($A4,Account_Mapping!$A:$C,3,0),"")</f>
        <v>General &amp; Administrative</v>
      </c>
      <c r="M4" s="37" t="str">
        <f>IFERROR(VLOOKUP($A4,Account_Mapping!$A:$C,4,0),"")</f>
        <v/>
      </c>
    </row>
    <row r="5" spans="1:13" x14ac:dyDescent="0.2">
      <c r="A5" s="43">
        <v>9010</v>
      </c>
      <c r="B5" s="43" t="s">
        <v>127</v>
      </c>
      <c r="C5" s="43"/>
      <c r="D5" s="43"/>
      <c r="E5" s="45">
        <v>45688</v>
      </c>
      <c r="F5" s="46"/>
      <c r="G5" s="46">
        <v>563</v>
      </c>
      <c r="H5" s="47">
        <f t="shared" si="0"/>
        <v>45688</v>
      </c>
      <c r="I5" s="47" t="str">
        <f t="shared" si="1"/>
        <v>Q1</v>
      </c>
      <c r="J5" s="37" t="b">
        <f ca="1">IF(A5="","",COUNTIF('Consolidated Income Statement_Y'!$C$7:$V$7,D5)&gt;0)</f>
        <v>0</v>
      </c>
      <c r="K5" s="38">
        <f t="shared" si="2"/>
        <v>-563</v>
      </c>
      <c r="L5" s="37" t="str">
        <f>IFERROR(VLOOKUP($A5,Account_Mapping!$A:$C,3,0),"")</f>
        <v>Other Expenses, net</v>
      </c>
      <c r="M5" s="37" t="str">
        <f>IFERROR(VLOOKUP($A5,Account_Mapping!$A:$C,4,0),"")</f>
        <v/>
      </c>
    </row>
    <row r="6" spans="1:13" x14ac:dyDescent="0.2">
      <c r="A6" s="43">
        <v>8050</v>
      </c>
      <c r="B6" s="43" t="s">
        <v>121</v>
      </c>
      <c r="C6" s="43"/>
      <c r="D6" s="43"/>
      <c r="E6" s="45">
        <v>45716</v>
      </c>
      <c r="F6" s="46">
        <v>1275</v>
      </c>
      <c r="G6" s="46"/>
      <c r="H6" s="47">
        <f t="shared" si="0"/>
        <v>45716</v>
      </c>
      <c r="I6" s="47" t="str">
        <f t="shared" si="1"/>
        <v>Q1</v>
      </c>
      <c r="J6" s="37" t="b">
        <f ca="1">IF(A6="","",COUNTIF('Consolidated Income Statement_Y'!$C$7:$V$7,D6)&gt;0)</f>
        <v>0</v>
      </c>
      <c r="K6" s="38">
        <f t="shared" si="2"/>
        <v>1275</v>
      </c>
      <c r="L6" s="37" t="str">
        <f>IFERROR(VLOOKUP($A6,Account_Mapping!$A:$C,3,0),"")</f>
        <v>General &amp; Administrative</v>
      </c>
      <c r="M6" s="37" t="str">
        <f>IFERROR(VLOOKUP($A6,Account_Mapping!$A:$C,4,0),"")</f>
        <v/>
      </c>
    </row>
    <row r="7" spans="1:13" x14ac:dyDescent="0.2">
      <c r="A7" s="43">
        <v>8050</v>
      </c>
      <c r="B7" s="43" t="s">
        <v>121</v>
      </c>
      <c r="C7" s="43"/>
      <c r="D7" s="43"/>
      <c r="E7" s="45">
        <v>45716</v>
      </c>
      <c r="F7" s="46">
        <v>5600</v>
      </c>
      <c r="G7" s="46"/>
      <c r="H7" s="47">
        <f t="shared" si="0"/>
        <v>45716</v>
      </c>
      <c r="I7" s="47" t="str">
        <f t="shared" si="1"/>
        <v>Q1</v>
      </c>
      <c r="J7" s="37" t="b">
        <f ca="1">IF(A7="","",COUNTIF('Consolidated Income Statement_Y'!$C$7:$V$7,D7)&gt;0)</f>
        <v>0</v>
      </c>
      <c r="K7" s="38">
        <f t="shared" si="2"/>
        <v>5600</v>
      </c>
      <c r="L7" s="37" t="str">
        <f>IFERROR(VLOOKUP($A7,Account_Mapping!$A:$C,3,0),"")</f>
        <v>General &amp; Administrative</v>
      </c>
      <c r="M7" s="37" t="str">
        <f>IFERROR(VLOOKUP($A7,Account_Mapping!$A:$C,4,0),"")</f>
        <v/>
      </c>
    </row>
    <row r="8" spans="1:13" x14ac:dyDescent="0.2">
      <c r="A8" s="43">
        <v>8060</v>
      </c>
      <c r="B8" s="43" t="s">
        <v>122</v>
      </c>
      <c r="C8" s="43"/>
      <c r="D8" s="43"/>
      <c r="E8" s="45">
        <v>45716</v>
      </c>
      <c r="F8" s="46">
        <v>800</v>
      </c>
      <c r="G8" s="46"/>
      <c r="H8" s="47">
        <f t="shared" si="0"/>
        <v>45716</v>
      </c>
      <c r="I8" s="47" t="str">
        <f t="shared" si="1"/>
        <v>Q1</v>
      </c>
      <c r="J8" s="37" t="b">
        <f ca="1">IF(A8="","",COUNTIF('Consolidated Income Statement_Y'!$C$7:$V$7,D8)&gt;0)</f>
        <v>0</v>
      </c>
      <c r="K8" s="38">
        <f t="shared" si="2"/>
        <v>800</v>
      </c>
      <c r="L8" s="37" t="str">
        <f>IFERROR(VLOOKUP($A8,Account_Mapping!$A:$C,3,0),"")</f>
        <v>General &amp; Administrative</v>
      </c>
      <c r="M8" s="37" t="str">
        <f>IFERROR(VLOOKUP($A8,Account_Mapping!$A:$C,4,0),"")</f>
        <v/>
      </c>
    </row>
    <row r="9" spans="1:13" x14ac:dyDescent="0.2">
      <c r="A9" s="43">
        <v>9010</v>
      </c>
      <c r="B9" s="43" t="s">
        <v>127</v>
      </c>
      <c r="C9" s="43"/>
      <c r="D9" s="43"/>
      <c r="E9" s="45">
        <v>45716</v>
      </c>
      <c r="F9" s="46"/>
      <c r="G9" s="46">
        <v>517</v>
      </c>
      <c r="H9" s="47">
        <f t="shared" si="0"/>
        <v>45716</v>
      </c>
      <c r="I9" s="47" t="str">
        <f t="shared" si="1"/>
        <v>Q1</v>
      </c>
      <c r="J9" s="37" t="b">
        <f ca="1">IF(A9="","",COUNTIF('Consolidated Income Statement_Y'!$C$7:$V$7,D9)&gt;0)</f>
        <v>0</v>
      </c>
      <c r="K9" s="38">
        <f t="shared" si="2"/>
        <v>-517</v>
      </c>
      <c r="L9" s="37" t="str">
        <f>IFERROR(VLOOKUP($A9,Account_Mapping!$A:$C,3,0),"")</f>
        <v>Other Expenses, net</v>
      </c>
      <c r="M9" s="37" t="str">
        <f>IFERROR(VLOOKUP($A9,Account_Mapping!$A:$C,4,0),"")</f>
        <v/>
      </c>
    </row>
    <row r="10" spans="1:13" x14ac:dyDescent="0.2">
      <c r="A10" s="43">
        <v>8050</v>
      </c>
      <c r="B10" s="43" t="s">
        <v>121</v>
      </c>
      <c r="C10" s="43"/>
      <c r="D10" s="43"/>
      <c r="E10" s="45">
        <v>45747</v>
      </c>
      <c r="F10" s="46">
        <v>1275</v>
      </c>
      <c r="G10" s="46"/>
      <c r="H10" s="47">
        <f t="shared" si="0"/>
        <v>45747</v>
      </c>
      <c r="I10" s="47" t="str">
        <f t="shared" si="1"/>
        <v>Q1</v>
      </c>
      <c r="J10" s="37" t="b">
        <f ca="1">IF(A10="","",COUNTIF('Consolidated Income Statement_Y'!$C$7:$V$7,D10)&gt;0)</f>
        <v>0</v>
      </c>
      <c r="K10" s="38">
        <f t="shared" si="2"/>
        <v>1275</v>
      </c>
      <c r="L10" s="37" t="str">
        <f>IFERROR(VLOOKUP($A10,Account_Mapping!$A:$C,3,0),"")</f>
        <v>General &amp; Administrative</v>
      </c>
      <c r="M10" s="37" t="str">
        <f>IFERROR(VLOOKUP($A10,Account_Mapping!$A:$C,4,0),"")</f>
        <v/>
      </c>
    </row>
    <row r="11" spans="1:13" x14ac:dyDescent="0.2">
      <c r="A11" s="43">
        <v>8050</v>
      </c>
      <c r="B11" s="43" t="s">
        <v>121</v>
      </c>
      <c r="C11" s="43"/>
      <c r="D11" s="43"/>
      <c r="E11" s="45">
        <v>45747</v>
      </c>
      <c r="F11" s="46">
        <v>5600</v>
      </c>
      <c r="G11" s="46"/>
      <c r="H11" s="47">
        <f t="shared" si="0"/>
        <v>45747</v>
      </c>
      <c r="I11" s="47" t="str">
        <f t="shared" si="1"/>
        <v>Q1</v>
      </c>
      <c r="J11" s="37" t="b">
        <f ca="1">IF(A11="","",COUNTIF('Consolidated Income Statement_Y'!$C$7:$V$7,D11)&gt;0)</f>
        <v>0</v>
      </c>
      <c r="K11" s="38">
        <f t="shared" si="2"/>
        <v>5600</v>
      </c>
      <c r="L11" s="37" t="str">
        <f>IFERROR(VLOOKUP($A11,Account_Mapping!$A:$C,3,0),"")</f>
        <v>General &amp; Administrative</v>
      </c>
      <c r="M11" s="37" t="str">
        <f>IFERROR(VLOOKUP($A11,Account_Mapping!$A:$C,4,0),"")</f>
        <v/>
      </c>
    </row>
    <row r="12" spans="1:13" x14ac:dyDescent="0.2">
      <c r="A12" s="43">
        <v>8060</v>
      </c>
      <c r="B12" s="43" t="s">
        <v>122</v>
      </c>
      <c r="C12" s="43"/>
      <c r="D12" s="43"/>
      <c r="E12" s="45">
        <v>45747</v>
      </c>
      <c r="F12" s="46">
        <v>800</v>
      </c>
      <c r="G12" s="46"/>
      <c r="H12" s="47">
        <f t="shared" si="0"/>
        <v>45747</v>
      </c>
      <c r="I12" s="47" t="str">
        <f t="shared" si="1"/>
        <v>Q1</v>
      </c>
      <c r="J12" s="37" t="b">
        <f ca="1">IF(A12="","",COUNTIF('Consolidated Income Statement_Y'!$C$7:$V$7,D12)&gt;0)</f>
        <v>0</v>
      </c>
      <c r="K12" s="38">
        <f t="shared" si="2"/>
        <v>800</v>
      </c>
      <c r="L12" s="37" t="str">
        <f>IFERROR(VLOOKUP($A12,Account_Mapping!$A:$C,3,0),"")</f>
        <v>General &amp; Administrative</v>
      </c>
      <c r="M12" s="37" t="str">
        <f>IFERROR(VLOOKUP($A12,Account_Mapping!$A:$C,4,0),"")</f>
        <v/>
      </c>
    </row>
    <row r="13" spans="1:13" x14ac:dyDescent="0.2">
      <c r="A13" s="43">
        <v>9010</v>
      </c>
      <c r="B13" s="43" t="s">
        <v>127</v>
      </c>
      <c r="C13" s="43"/>
      <c r="D13" s="43"/>
      <c r="E13" s="45">
        <v>45747</v>
      </c>
      <c r="F13" s="46"/>
      <c r="G13" s="46">
        <v>654</v>
      </c>
      <c r="H13" s="47">
        <f t="shared" si="0"/>
        <v>45747</v>
      </c>
      <c r="I13" s="47" t="str">
        <f t="shared" si="1"/>
        <v>Q1</v>
      </c>
      <c r="J13" s="37" t="b">
        <f ca="1">IF(A13="","",COUNTIF('Consolidated Income Statement_Y'!$C$7:$V$7,D13)&gt;0)</f>
        <v>0</v>
      </c>
      <c r="K13" s="38">
        <f t="shared" si="2"/>
        <v>-654</v>
      </c>
      <c r="L13" s="37" t="str">
        <f>IFERROR(VLOOKUP($A13,Account_Mapping!$A:$C,3,0),"")</f>
        <v>Other Expenses, net</v>
      </c>
      <c r="M13" s="37" t="str">
        <f>IFERROR(VLOOKUP($A13,Account_Mapping!$A:$C,4,0),"")</f>
        <v/>
      </c>
    </row>
    <row r="14" spans="1:13" x14ac:dyDescent="0.2">
      <c r="A14" s="43">
        <v>8050</v>
      </c>
      <c r="B14" s="43" t="s">
        <v>121</v>
      </c>
      <c r="C14" s="43"/>
      <c r="D14" s="43"/>
      <c r="E14" s="45">
        <v>45777</v>
      </c>
      <c r="F14" s="46">
        <v>1275</v>
      </c>
      <c r="G14" s="46"/>
      <c r="H14" s="47">
        <f t="shared" si="0"/>
        <v>45777</v>
      </c>
      <c r="I14" s="47" t="str">
        <f t="shared" si="1"/>
        <v>Q2</v>
      </c>
      <c r="J14" s="37" t="b">
        <f ca="1">IF(A14="","",COUNTIF('Consolidated Income Statement_Y'!$C$7:$V$7,D14)&gt;0)</f>
        <v>0</v>
      </c>
      <c r="K14" s="38">
        <f t="shared" si="2"/>
        <v>1275</v>
      </c>
      <c r="L14" s="37" t="str">
        <f>IFERROR(VLOOKUP($A14,Account_Mapping!$A:$C,3,0),"")</f>
        <v>General &amp; Administrative</v>
      </c>
      <c r="M14" s="37" t="str">
        <f>IFERROR(VLOOKUP($A14,Account_Mapping!$A:$C,4,0),"")</f>
        <v/>
      </c>
    </row>
    <row r="15" spans="1:13" x14ac:dyDescent="0.2">
      <c r="A15" s="43">
        <v>8060</v>
      </c>
      <c r="B15" s="43" t="s">
        <v>122</v>
      </c>
      <c r="C15" s="43"/>
      <c r="D15" s="43"/>
      <c r="E15" s="45">
        <v>45777</v>
      </c>
      <c r="F15" s="46">
        <v>800</v>
      </c>
      <c r="G15" s="46"/>
      <c r="H15" s="47">
        <f t="shared" si="0"/>
        <v>45777</v>
      </c>
      <c r="I15" s="47" t="str">
        <f t="shared" si="1"/>
        <v>Q2</v>
      </c>
      <c r="J15" s="37" t="b">
        <f ca="1">IF(A15="","",COUNTIF('Consolidated Income Statement_Y'!$C$7:$V$7,D15)&gt;0)</f>
        <v>0</v>
      </c>
      <c r="K15" s="38">
        <f t="shared" si="2"/>
        <v>800</v>
      </c>
      <c r="L15" s="37" t="str">
        <f>IFERROR(VLOOKUP($A15,Account_Mapping!$A:$C,3,0),"")</f>
        <v>General &amp; Administrative</v>
      </c>
      <c r="M15" s="37" t="str">
        <f>IFERROR(VLOOKUP($A15,Account_Mapping!$A:$C,4,0),"")</f>
        <v/>
      </c>
    </row>
    <row r="16" spans="1:13" x14ac:dyDescent="0.2">
      <c r="A16" s="43">
        <v>9010</v>
      </c>
      <c r="B16" s="43" t="s">
        <v>127</v>
      </c>
      <c r="C16" s="43"/>
      <c r="D16" s="43"/>
      <c r="E16" s="45">
        <v>45777</v>
      </c>
      <c r="F16" s="46"/>
      <c r="G16" s="46">
        <v>512</v>
      </c>
      <c r="H16" s="47">
        <f t="shared" si="0"/>
        <v>45777</v>
      </c>
      <c r="I16" s="47" t="str">
        <f t="shared" si="1"/>
        <v>Q2</v>
      </c>
      <c r="J16" s="37" t="b">
        <f ca="1">IF(A16="","",COUNTIF('Consolidated Income Statement_Y'!$C$7:$V$7,D16)&gt;0)</f>
        <v>0</v>
      </c>
      <c r="K16" s="38">
        <f t="shared" si="2"/>
        <v>-512</v>
      </c>
      <c r="L16" s="37" t="str">
        <f>IFERROR(VLOOKUP($A16,Account_Mapping!$A:$C,3,0),"")</f>
        <v>Other Expenses, net</v>
      </c>
      <c r="M16" s="37" t="str">
        <f>IFERROR(VLOOKUP($A16,Account_Mapping!$A:$C,4,0),"")</f>
        <v/>
      </c>
    </row>
    <row r="17" spans="1:13" x14ac:dyDescent="0.2">
      <c r="A17" s="43">
        <v>8060</v>
      </c>
      <c r="B17" s="43" t="s">
        <v>122</v>
      </c>
      <c r="C17" s="43"/>
      <c r="D17" s="43"/>
      <c r="E17" s="45">
        <v>45808</v>
      </c>
      <c r="F17" s="46">
        <v>800</v>
      </c>
      <c r="G17" s="46"/>
      <c r="H17" s="47">
        <f t="shared" si="0"/>
        <v>45808</v>
      </c>
      <c r="I17" s="47" t="str">
        <f t="shared" si="1"/>
        <v>Q2</v>
      </c>
      <c r="J17" s="37" t="b">
        <f ca="1">IF(A17="","",COUNTIF('Consolidated Income Statement_Y'!$C$7:$V$7,D17)&gt;0)</f>
        <v>0</v>
      </c>
      <c r="K17" s="38">
        <f t="shared" si="2"/>
        <v>800</v>
      </c>
      <c r="L17" s="37" t="str">
        <f>IFERROR(VLOOKUP($A17,Account_Mapping!$A:$C,3,0),"")</f>
        <v>General &amp; Administrative</v>
      </c>
      <c r="M17" s="37" t="str">
        <f>IFERROR(VLOOKUP($A17,Account_Mapping!$A:$C,4,0),"")</f>
        <v/>
      </c>
    </row>
    <row r="18" spans="1:13" x14ac:dyDescent="0.2">
      <c r="A18" s="43">
        <v>9010</v>
      </c>
      <c r="B18" s="43" t="s">
        <v>127</v>
      </c>
      <c r="C18" s="43"/>
      <c r="D18" s="43"/>
      <c r="E18" s="45">
        <v>45808</v>
      </c>
      <c r="F18" s="46"/>
      <c r="G18" s="46">
        <v>551</v>
      </c>
      <c r="H18" s="47">
        <f t="shared" si="0"/>
        <v>45808</v>
      </c>
      <c r="I18" s="47" t="str">
        <f t="shared" si="1"/>
        <v>Q2</v>
      </c>
      <c r="J18" s="37" t="b">
        <f ca="1">IF(A18="","",COUNTIF('Consolidated Income Statement_Y'!$C$7:$V$7,D18)&gt;0)</f>
        <v>0</v>
      </c>
      <c r="K18" s="38">
        <f t="shared" si="2"/>
        <v>-551</v>
      </c>
      <c r="L18" s="37" t="str">
        <f>IFERROR(VLOOKUP($A18,Account_Mapping!$A:$C,3,0),"")</f>
        <v>Other Expenses, net</v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1" spans="1:13" x14ac:dyDescent="0.2">
      <c r="J751" s="37" t="str">
        <f>IF(A751="","",COUNTIF('Consolidated Income Statement_Y'!$C$7:$V$7,D751)&gt;0)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37" t="str">
        <f>IF(A752="","",COUNTIF('Consolidated Income Statement_Y'!$C$7:$V$7,D752)&gt;0)</f>
        <v/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7675</v>
      </c>
      <c r="C761" s="50">
        <f t="shared" si="37"/>
        <v>7675</v>
      </c>
      <c r="D761" s="50">
        <f t="shared" si="37"/>
        <v>7675</v>
      </c>
      <c r="E761" s="50">
        <f t="shared" si="37"/>
        <v>2075</v>
      </c>
      <c r="F761" s="50">
        <f t="shared" si="37"/>
        <v>800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-563</v>
      </c>
      <c r="C762" s="50">
        <f t="shared" si="37"/>
        <v>-517</v>
      </c>
      <c r="D762" s="50">
        <f t="shared" si="37"/>
        <v>-654</v>
      </c>
      <c r="E762" s="50">
        <f t="shared" si="37"/>
        <v>-512</v>
      </c>
      <c r="F762" s="50">
        <f t="shared" si="37"/>
        <v>-551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23025</v>
      </c>
      <c r="C773" s="50">
        <f t="shared" si="39"/>
        <v>2875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25900</v>
      </c>
    </row>
    <row r="774" spans="1:6" x14ac:dyDescent="0.2">
      <c r="A774" s="49" t="s">
        <v>14</v>
      </c>
      <c r="B774" s="50">
        <f t="shared" si="39"/>
        <v>-1734</v>
      </c>
      <c r="C774" s="50">
        <f t="shared" si="39"/>
        <v>-1063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-2797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590A1-122D-4344-BA54-87D5E0A49774}">
  <sheetPr codeName="Sheet24">
    <tabColor theme="1"/>
  </sheetPr>
  <dimension ref="A1:M775"/>
  <sheetViews>
    <sheetView workbookViewId="0">
      <pane ySplit="1" topLeftCell="A2" activePane="bottomLeft" state="frozen"/>
      <selection activeCell="F2" sqref="F2:G59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9.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>
        <v>5000</v>
      </c>
      <c r="B2" s="43" t="s">
        <v>25</v>
      </c>
      <c r="C2" s="43"/>
      <c r="D2" s="43"/>
      <c r="E2" s="45">
        <v>45672</v>
      </c>
      <c r="F2" s="46">
        <v>0</v>
      </c>
      <c r="G2" s="46">
        <v>97500</v>
      </c>
      <c r="H2" s="47">
        <f>IF(E2="","",EOMONTH(E2,0))</f>
        <v>45688</v>
      </c>
      <c r="I2" s="47" t="str">
        <f>IF(H2="","","Q"&amp;ROUNDUP(MONTH(H2)/3,0))</f>
        <v>Q1</v>
      </c>
      <c r="J2" s="37" t="b">
        <f ca="1">IF(A2="","",COUNTIF('Consolidated Income Statement_Y'!$C$7:$V$7,D2)&gt;0)</f>
        <v>0</v>
      </c>
      <c r="K2" s="38">
        <f>F2-G2</f>
        <v>-97500</v>
      </c>
      <c r="L2" s="37" t="str">
        <f>IFERROR(VLOOKUP($A2,Account_Mapping!$A:$C,3,0),"")</f>
        <v>Services Revenue</v>
      </c>
      <c r="M2" s="37" t="str">
        <f>IFERROR(VLOOKUP($A2,Account_Mapping!$A:$C,4,0),"")</f>
        <v/>
      </c>
    </row>
    <row r="3" spans="1:13" x14ac:dyDescent="0.2">
      <c r="A3" s="43">
        <v>5000</v>
      </c>
      <c r="B3" s="43" t="s">
        <v>25</v>
      </c>
      <c r="C3" s="43"/>
      <c r="D3" s="43"/>
      <c r="E3" s="45">
        <v>45688</v>
      </c>
      <c r="F3" s="46">
        <v>0</v>
      </c>
      <c r="G3" s="46">
        <v>3250</v>
      </c>
      <c r="H3" s="47">
        <f t="shared" ref="H3:H66" si="0">IF(E3="","",EOMONTH(E3,0))</f>
        <v>45688</v>
      </c>
      <c r="I3" s="47" t="str">
        <f t="shared" ref="I3:I66" si="1">IF(H3="","","Q"&amp;ROUNDUP(MONTH(H3)/3,0))</f>
        <v>Q1</v>
      </c>
      <c r="J3" s="37" t="b">
        <f ca="1">IF(A3="","",COUNTIF('Consolidated Income Statement_Y'!$C$7:$V$7,D3)&gt;0)</f>
        <v>0</v>
      </c>
      <c r="K3" s="38">
        <f t="shared" ref="K3:K66" si="2">F3-G3</f>
        <v>-3250</v>
      </c>
      <c r="L3" s="37" t="str">
        <f>IFERROR(VLOOKUP($A3,Account_Mapping!$A:$C,3,0),"")</f>
        <v>Services Revenue</v>
      </c>
      <c r="M3" s="37" t="str">
        <f>IFERROR(VLOOKUP($A3,Account_Mapping!$A:$C,4,0),"")</f>
        <v/>
      </c>
    </row>
    <row r="4" spans="1:13" x14ac:dyDescent="0.2">
      <c r="A4" s="43">
        <v>6000</v>
      </c>
      <c r="B4" s="43" t="s">
        <v>108</v>
      </c>
      <c r="C4" s="43"/>
      <c r="D4" s="43"/>
      <c r="E4" s="45">
        <v>45672</v>
      </c>
      <c r="F4" s="46">
        <v>500</v>
      </c>
      <c r="G4" s="46">
        <v>0</v>
      </c>
      <c r="H4" s="47">
        <f t="shared" si="0"/>
        <v>45688</v>
      </c>
      <c r="I4" s="47" t="str">
        <f t="shared" si="1"/>
        <v>Q1</v>
      </c>
      <c r="J4" s="37" t="b">
        <f ca="1">IF(A4="","",COUNTIF('Consolidated Income Statement_Y'!$C$7:$V$7,D4)&gt;0)</f>
        <v>0</v>
      </c>
      <c r="K4" s="38">
        <f t="shared" si="2"/>
        <v>500</v>
      </c>
      <c r="L4" s="37" t="str">
        <f>IFERROR(VLOOKUP($A4,Account_Mapping!$A:$C,3,0),"")</f>
        <v>Services COR</v>
      </c>
      <c r="M4" s="37" t="str">
        <f>IFERROR(VLOOKUP($A4,Account_Mapping!$A:$C,4,0),"")</f>
        <v/>
      </c>
    </row>
    <row r="5" spans="1:13" x14ac:dyDescent="0.2">
      <c r="A5" s="43">
        <v>7000</v>
      </c>
      <c r="B5" s="43" t="s">
        <v>111</v>
      </c>
      <c r="C5" s="43"/>
      <c r="D5" s="43"/>
      <c r="E5" s="45">
        <v>45688</v>
      </c>
      <c r="F5" s="46">
        <v>1250</v>
      </c>
      <c r="G5" s="46">
        <v>0</v>
      </c>
      <c r="H5" s="47">
        <f t="shared" si="0"/>
        <v>45688</v>
      </c>
      <c r="I5" s="47" t="str">
        <f t="shared" si="1"/>
        <v>Q1</v>
      </c>
      <c r="J5" s="37" t="b">
        <f ca="1">IF(A5="","",COUNTIF('Consolidated Income Statement_Y'!$C$7:$V$7,D5)&gt;0)</f>
        <v>0</v>
      </c>
      <c r="K5" s="38">
        <f t="shared" si="2"/>
        <v>1250</v>
      </c>
      <c r="L5" s="37" t="str">
        <f>IFERROR(VLOOKUP($A5,Account_Mapping!$A:$C,3,0),"")</f>
        <v>Sales &amp; Marketing</v>
      </c>
      <c r="M5" s="37" t="str">
        <f>IFERROR(VLOOKUP($A5,Account_Mapping!$A:$C,4,0),"")</f>
        <v/>
      </c>
    </row>
    <row r="6" spans="1:13" x14ac:dyDescent="0.2">
      <c r="A6" s="43">
        <v>7010</v>
      </c>
      <c r="B6" s="43" t="s">
        <v>112</v>
      </c>
      <c r="C6" s="43"/>
      <c r="D6" s="43"/>
      <c r="E6" s="45">
        <v>45688</v>
      </c>
      <c r="F6" s="46">
        <v>2000</v>
      </c>
      <c r="G6" s="46">
        <v>0</v>
      </c>
      <c r="H6" s="47">
        <f t="shared" si="0"/>
        <v>45688</v>
      </c>
      <c r="I6" s="47" t="str">
        <f t="shared" si="1"/>
        <v>Q1</v>
      </c>
      <c r="J6" s="37" t="b">
        <f ca="1">IF(A6="","",COUNTIF('Consolidated Income Statement_Y'!$C$7:$V$7,D6)&gt;0)</f>
        <v>0</v>
      </c>
      <c r="K6" s="38">
        <f t="shared" si="2"/>
        <v>2000</v>
      </c>
      <c r="L6" s="37" t="str">
        <f>IFERROR(VLOOKUP($A6,Account_Mapping!$A:$C,3,0),"")</f>
        <v>Sales &amp; Marketing</v>
      </c>
      <c r="M6" s="37" t="str">
        <f>IFERROR(VLOOKUP($A6,Account_Mapping!$A:$C,4,0),"")</f>
        <v/>
      </c>
    </row>
    <row r="7" spans="1:13" x14ac:dyDescent="0.2">
      <c r="A7" s="43">
        <v>7020</v>
      </c>
      <c r="B7" s="43" t="s">
        <v>113</v>
      </c>
      <c r="C7" s="43"/>
      <c r="D7" s="43"/>
      <c r="E7" s="45">
        <v>45688</v>
      </c>
      <c r="F7" s="46">
        <v>525</v>
      </c>
      <c r="G7" s="46">
        <v>0</v>
      </c>
      <c r="H7" s="47">
        <f t="shared" si="0"/>
        <v>45688</v>
      </c>
      <c r="I7" s="47" t="str">
        <f t="shared" si="1"/>
        <v>Q1</v>
      </c>
      <c r="J7" s="37" t="b">
        <f ca="1">IF(A7="","",COUNTIF('Consolidated Income Statement_Y'!$C$7:$V$7,D7)&gt;0)</f>
        <v>0</v>
      </c>
      <c r="K7" s="38">
        <f t="shared" si="2"/>
        <v>525</v>
      </c>
      <c r="L7" s="37" t="str">
        <f>IFERROR(VLOOKUP($A7,Account_Mapping!$A:$C,3,0),"")</f>
        <v>Sales &amp; Marketing</v>
      </c>
      <c r="M7" s="37" t="str">
        <f>IFERROR(VLOOKUP($A7,Account_Mapping!$A:$C,4,0),"")</f>
        <v/>
      </c>
    </row>
    <row r="8" spans="1:13" x14ac:dyDescent="0.2">
      <c r="A8" s="43">
        <v>7030</v>
      </c>
      <c r="B8" s="43" t="s">
        <v>114</v>
      </c>
      <c r="C8" s="43"/>
      <c r="D8" s="43"/>
      <c r="E8" s="45">
        <v>45688</v>
      </c>
      <c r="F8" s="46">
        <v>0</v>
      </c>
      <c r="G8" s="46">
        <v>0</v>
      </c>
      <c r="H8" s="47">
        <f t="shared" si="0"/>
        <v>45688</v>
      </c>
      <c r="I8" s="47" t="str">
        <f t="shared" si="1"/>
        <v>Q1</v>
      </c>
      <c r="J8" s="37" t="b">
        <f ca="1">IF(A8="","",COUNTIF('Consolidated Income Statement_Y'!$C$7:$V$7,D8)&gt;0)</f>
        <v>0</v>
      </c>
      <c r="K8" s="38">
        <f t="shared" si="2"/>
        <v>0</v>
      </c>
      <c r="L8" s="37" t="str">
        <f>IFERROR(VLOOKUP($A8,Account_Mapping!$A:$C,3,0),"")</f>
        <v>Sales &amp; Marketing</v>
      </c>
      <c r="M8" s="37" t="str">
        <f>IFERROR(VLOOKUP($A8,Account_Mapping!$A:$C,4,0),"")</f>
        <v/>
      </c>
    </row>
    <row r="9" spans="1:13" x14ac:dyDescent="0.2">
      <c r="A9" s="43">
        <v>7040</v>
      </c>
      <c r="B9" s="43" t="s">
        <v>115</v>
      </c>
      <c r="C9" s="43"/>
      <c r="D9" s="43"/>
      <c r="E9" s="45">
        <v>45688</v>
      </c>
      <c r="F9" s="46">
        <v>5500</v>
      </c>
      <c r="G9" s="46">
        <v>0</v>
      </c>
      <c r="H9" s="47">
        <f t="shared" si="0"/>
        <v>45688</v>
      </c>
      <c r="I9" s="47" t="str">
        <f t="shared" si="1"/>
        <v>Q1</v>
      </c>
      <c r="J9" s="37" t="b">
        <f ca="1">IF(A9="","",COUNTIF('Consolidated Income Statement_Y'!$C$7:$V$7,D9)&gt;0)</f>
        <v>0</v>
      </c>
      <c r="K9" s="38">
        <f t="shared" si="2"/>
        <v>5500</v>
      </c>
      <c r="L9" s="37" t="str">
        <f>IFERROR(VLOOKUP($A9,Account_Mapping!$A:$C,3,0),"")</f>
        <v>Sales &amp; Marketing</v>
      </c>
      <c r="M9" s="37" t="str">
        <f>IFERROR(VLOOKUP($A9,Account_Mapping!$A:$C,4,0),"")</f>
        <v/>
      </c>
    </row>
    <row r="10" spans="1:13" x14ac:dyDescent="0.2">
      <c r="A10" s="43">
        <v>8000</v>
      </c>
      <c r="B10" s="43" t="s">
        <v>116</v>
      </c>
      <c r="C10" s="43"/>
      <c r="D10" s="43"/>
      <c r="E10" s="45">
        <v>45688</v>
      </c>
      <c r="F10" s="46">
        <v>45000</v>
      </c>
      <c r="G10" s="46">
        <v>0</v>
      </c>
      <c r="H10" s="47">
        <f t="shared" si="0"/>
        <v>45688</v>
      </c>
      <c r="I10" s="47" t="str">
        <f t="shared" si="1"/>
        <v>Q1</v>
      </c>
      <c r="J10" s="37" t="b">
        <f ca="1">IF(A10="","",COUNTIF('Consolidated Income Statement_Y'!$C$7:$V$7,D10)&gt;0)</f>
        <v>0</v>
      </c>
      <c r="K10" s="38">
        <f t="shared" si="2"/>
        <v>45000</v>
      </c>
      <c r="L10" s="37" t="str">
        <f>IFERROR(VLOOKUP($A10,Account_Mapping!$A:$C,3,0),"")</f>
        <v>General &amp; Administrative</v>
      </c>
      <c r="M10" s="37" t="str">
        <f>IFERROR(VLOOKUP($A10,Account_Mapping!$A:$C,4,0),"")</f>
        <v/>
      </c>
    </row>
    <row r="11" spans="1:13" x14ac:dyDescent="0.2">
      <c r="A11" s="43">
        <v>8010</v>
      </c>
      <c r="B11" s="43" t="s">
        <v>117</v>
      </c>
      <c r="C11" s="43"/>
      <c r="D11" s="43"/>
      <c r="E11" s="45">
        <v>45688</v>
      </c>
      <c r="F11" s="46">
        <v>4500</v>
      </c>
      <c r="G11" s="46">
        <v>0</v>
      </c>
      <c r="H11" s="47">
        <f t="shared" si="0"/>
        <v>45688</v>
      </c>
      <c r="I11" s="47" t="str">
        <f t="shared" si="1"/>
        <v>Q1</v>
      </c>
      <c r="J11" s="37" t="b">
        <f ca="1">IF(A11="","",COUNTIF('Consolidated Income Statement_Y'!$C$7:$V$7,D11)&gt;0)</f>
        <v>0</v>
      </c>
      <c r="K11" s="38">
        <f t="shared" si="2"/>
        <v>4500</v>
      </c>
      <c r="L11" s="37" t="str">
        <f>IFERROR(VLOOKUP($A11,Account_Mapping!$A:$C,3,0),"")</f>
        <v>General &amp; Administrative</v>
      </c>
      <c r="M11" s="37" t="str">
        <f>IFERROR(VLOOKUP($A11,Account_Mapping!$A:$C,4,0),"")</f>
        <v/>
      </c>
    </row>
    <row r="12" spans="1:13" x14ac:dyDescent="0.2">
      <c r="A12" s="43">
        <v>8020</v>
      </c>
      <c r="B12" s="43" t="s">
        <v>118</v>
      </c>
      <c r="C12" s="43"/>
      <c r="D12" s="43"/>
      <c r="E12" s="45">
        <v>45688</v>
      </c>
      <c r="F12" s="46">
        <v>3250</v>
      </c>
      <c r="G12" s="46">
        <v>0</v>
      </c>
      <c r="H12" s="47">
        <f t="shared" si="0"/>
        <v>45688</v>
      </c>
      <c r="I12" s="47" t="str">
        <f t="shared" si="1"/>
        <v>Q1</v>
      </c>
      <c r="J12" s="37" t="b">
        <f ca="1">IF(A12="","",COUNTIF('Consolidated Income Statement_Y'!$C$7:$V$7,D12)&gt;0)</f>
        <v>0</v>
      </c>
      <c r="K12" s="38">
        <f t="shared" si="2"/>
        <v>3250</v>
      </c>
      <c r="L12" s="37" t="str">
        <f>IFERROR(VLOOKUP($A12,Account_Mapping!$A:$C,3,0),"")</f>
        <v>General &amp; Administrative</v>
      </c>
      <c r="M12" s="37" t="str">
        <f>IFERROR(VLOOKUP($A12,Account_Mapping!$A:$C,4,0),"")</f>
        <v/>
      </c>
    </row>
    <row r="13" spans="1:13" x14ac:dyDescent="0.2">
      <c r="A13" s="43">
        <v>8030</v>
      </c>
      <c r="B13" s="43" t="s">
        <v>119</v>
      </c>
      <c r="C13" s="43"/>
      <c r="D13" s="43"/>
      <c r="E13" s="45">
        <v>45688</v>
      </c>
      <c r="F13" s="46">
        <v>2750</v>
      </c>
      <c r="G13" s="46">
        <v>0</v>
      </c>
      <c r="H13" s="47">
        <f t="shared" si="0"/>
        <v>45688</v>
      </c>
      <c r="I13" s="47" t="str">
        <f t="shared" si="1"/>
        <v>Q1</v>
      </c>
      <c r="J13" s="37" t="b">
        <f ca="1">IF(A13="","",COUNTIF('Consolidated Income Statement_Y'!$C$7:$V$7,D13)&gt;0)</f>
        <v>0</v>
      </c>
      <c r="K13" s="38">
        <f t="shared" si="2"/>
        <v>2750</v>
      </c>
      <c r="L13" s="37" t="str">
        <f>IFERROR(VLOOKUP($A13,Account_Mapping!$A:$C,3,0),"")</f>
        <v>General &amp; Administrative</v>
      </c>
      <c r="M13" s="37" t="str">
        <f>IFERROR(VLOOKUP($A13,Account_Mapping!$A:$C,4,0),"")</f>
        <v/>
      </c>
    </row>
    <row r="14" spans="1:13" x14ac:dyDescent="0.2">
      <c r="A14" s="43">
        <v>8040</v>
      </c>
      <c r="B14" s="43" t="s">
        <v>120</v>
      </c>
      <c r="C14" s="43"/>
      <c r="D14" s="43"/>
      <c r="E14" s="45">
        <v>45672</v>
      </c>
      <c r="F14" s="46">
        <v>3150</v>
      </c>
      <c r="G14" s="46">
        <v>0</v>
      </c>
      <c r="H14" s="47">
        <f t="shared" si="0"/>
        <v>45688</v>
      </c>
      <c r="I14" s="47" t="str">
        <f t="shared" si="1"/>
        <v>Q1</v>
      </c>
      <c r="J14" s="37" t="b">
        <f ca="1">IF(A14="","",COUNTIF('Consolidated Income Statement_Y'!$C$7:$V$7,D14)&gt;0)</f>
        <v>0</v>
      </c>
      <c r="K14" s="38">
        <f t="shared" si="2"/>
        <v>3150</v>
      </c>
      <c r="L14" s="37" t="str">
        <f>IFERROR(VLOOKUP($A14,Account_Mapping!$A:$C,3,0),"")</f>
        <v>General &amp; Administrative</v>
      </c>
      <c r="M14" s="37" t="str">
        <f>IFERROR(VLOOKUP($A14,Account_Mapping!$A:$C,4,0),"")</f>
        <v/>
      </c>
    </row>
    <row r="15" spans="1:13" x14ac:dyDescent="0.2">
      <c r="A15" s="43">
        <v>8050</v>
      </c>
      <c r="B15" s="43" t="s">
        <v>121</v>
      </c>
      <c r="C15" s="43"/>
      <c r="D15" s="43"/>
      <c r="E15" s="45">
        <v>45672</v>
      </c>
      <c r="F15" s="46">
        <v>3350</v>
      </c>
      <c r="G15" s="46">
        <v>0</v>
      </c>
      <c r="H15" s="47">
        <f t="shared" si="0"/>
        <v>45688</v>
      </c>
      <c r="I15" s="47" t="str">
        <f t="shared" si="1"/>
        <v>Q1</v>
      </c>
      <c r="J15" s="37" t="b">
        <f ca="1">IF(A15="","",COUNTIF('Consolidated Income Statement_Y'!$C$7:$V$7,D15)&gt;0)</f>
        <v>0</v>
      </c>
      <c r="K15" s="38">
        <f t="shared" si="2"/>
        <v>3350</v>
      </c>
      <c r="L15" s="37" t="str">
        <f>IFERROR(VLOOKUP($A15,Account_Mapping!$A:$C,3,0),"")</f>
        <v>General &amp; Administrative</v>
      </c>
      <c r="M15" s="37" t="str">
        <f>IFERROR(VLOOKUP($A15,Account_Mapping!$A:$C,4,0),"")</f>
        <v/>
      </c>
    </row>
    <row r="16" spans="1:13" x14ac:dyDescent="0.2">
      <c r="A16" s="43">
        <v>8060</v>
      </c>
      <c r="B16" s="43" t="s">
        <v>122</v>
      </c>
      <c r="C16" s="43"/>
      <c r="D16" s="43"/>
      <c r="E16" s="45">
        <v>45672</v>
      </c>
      <c r="F16" s="46">
        <v>3450</v>
      </c>
      <c r="G16" s="46">
        <v>0</v>
      </c>
      <c r="H16" s="47">
        <f t="shared" si="0"/>
        <v>45688</v>
      </c>
      <c r="I16" s="47" t="str">
        <f t="shared" si="1"/>
        <v>Q1</v>
      </c>
      <c r="J16" s="37" t="b">
        <f ca="1">IF(A16="","",COUNTIF('Consolidated Income Statement_Y'!$C$7:$V$7,D16)&gt;0)</f>
        <v>0</v>
      </c>
      <c r="K16" s="38">
        <f t="shared" si="2"/>
        <v>3450</v>
      </c>
      <c r="L16" s="37" t="str">
        <f>IFERROR(VLOOKUP($A16,Account_Mapping!$A:$C,3,0),"")</f>
        <v>General &amp; Administrative</v>
      </c>
      <c r="M16" s="37" t="str">
        <f>IFERROR(VLOOKUP($A16,Account_Mapping!$A:$C,4,0),"")</f>
        <v/>
      </c>
    </row>
    <row r="17" spans="1:13" x14ac:dyDescent="0.2">
      <c r="A17" s="43">
        <v>8060</v>
      </c>
      <c r="B17" s="43" t="s">
        <v>122</v>
      </c>
      <c r="C17" s="43"/>
      <c r="D17" s="43"/>
      <c r="E17" s="45">
        <v>45672</v>
      </c>
      <c r="F17" s="46">
        <v>3450</v>
      </c>
      <c r="G17" s="46">
        <v>0</v>
      </c>
      <c r="H17" s="47">
        <f t="shared" si="0"/>
        <v>45688</v>
      </c>
      <c r="I17" s="47" t="str">
        <f t="shared" si="1"/>
        <v>Q1</v>
      </c>
      <c r="J17" s="37" t="b">
        <f ca="1">IF(A17="","",COUNTIF('Consolidated Income Statement_Y'!$C$7:$V$7,D17)&gt;0)</f>
        <v>0</v>
      </c>
      <c r="K17" s="38">
        <f t="shared" si="2"/>
        <v>3450</v>
      </c>
      <c r="L17" s="37" t="str">
        <f>IFERROR(VLOOKUP($A17,Account_Mapping!$A:$C,3,0),"")</f>
        <v>General &amp; Administrative</v>
      </c>
      <c r="M17" s="37" t="str">
        <f>IFERROR(VLOOKUP($A17,Account_Mapping!$A:$C,4,0),"")</f>
        <v/>
      </c>
    </row>
    <row r="18" spans="1:13" x14ac:dyDescent="0.2">
      <c r="A18" s="43">
        <v>8070</v>
      </c>
      <c r="B18" s="43" t="s">
        <v>123</v>
      </c>
      <c r="C18" s="43"/>
      <c r="D18" s="43"/>
      <c r="E18" s="45">
        <v>45672</v>
      </c>
      <c r="F18" s="46">
        <v>3950</v>
      </c>
      <c r="G18" s="46">
        <v>0</v>
      </c>
      <c r="H18" s="47">
        <f t="shared" si="0"/>
        <v>45688</v>
      </c>
      <c r="I18" s="47" t="str">
        <f t="shared" si="1"/>
        <v>Q1</v>
      </c>
      <c r="J18" s="37" t="b">
        <f ca="1">IF(A18="","",COUNTIF('Consolidated Income Statement_Y'!$C$7:$V$7,D18)&gt;0)</f>
        <v>0</v>
      </c>
      <c r="K18" s="38">
        <f t="shared" si="2"/>
        <v>3950</v>
      </c>
      <c r="L18" s="37" t="str">
        <f>IFERROR(VLOOKUP($A18,Account_Mapping!$A:$C,3,0),"")</f>
        <v>General &amp; Administrative</v>
      </c>
      <c r="M18" s="37" t="str">
        <f>IFERROR(VLOOKUP($A18,Account_Mapping!$A:$C,4,0),"")</f>
        <v/>
      </c>
    </row>
    <row r="19" spans="1:13" x14ac:dyDescent="0.2">
      <c r="A19" s="43">
        <v>8080</v>
      </c>
      <c r="B19" s="43" t="s">
        <v>124</v>
      </c>
      <c r="C19" s="43"/>
      <c r="D19" s="43"/>
      <c r="E19" s="45">
        <v>45672</v>
      </c>
      <c r="F19" s="46">
        <v>6950</v>
      </c>
      <c r="G19" s="46">
        <v>0</v>
      </c>
      <c r="H19" s="47">
        <f t="shared" si="0"/>
        <v>45688</v>
      </c>
      <c r="I19" s="47" t="str">
        <f t="shared" si="1"/>
        <v>Q1</v>
      </c>
      <c r="J19" s="37" t="b">
        <f ca="1">IF(A19="","",COUNTIF('Consolidated Income Statement_Y'!$C$7:$V$7,D19)&gt;0)</f>
        <v>0</v>
      </c>
      <c r="K19" s="38">
        <f t="shared" si="2"/>
        <v>6950</v>
      </c>
      <c r="L19" s="37" t="str">
        <f>IFERROR(VLOOKUP($A19,Account_Mapping!$A:$C,3,0),"")</f>
        <v>General &amp; Administrative</v>
      </c>
      <c r="M19" s="37" t="str">
        <f>IFERROR(VLOOKUP($A19,Account_Mapping!$A:$C,4,0),"")</f>
        <v/>
      </c>
    </row>
    <row r="20" spans="1:13" x14ac:dyDescent="0.2">
      <c r="A20" s="43">
        <v>8090</v>
      </c>
      <c r="B20" s="43" t="s">
        <v>125</v>
      </c>
      <c r="C20" s="43"/>
      <c r="D20" s="43"/>
      <c r="E20" s="45">
        <v>45672</v>
      </c>
      <c r="F20" s="46">
        <v>7950</v>
      </c>
      <c r="G20" s="46">
        <v>0</v>
      </c>
      <c r="H20" s="47">
        <f t="shared" si="0"/>
        <v>45688</v>
      </c>
      <c r="I20" s="47" t="str">
        <f t="shared" si="1"/>
        <v>Q1</v>
      </c>
      <c r="J20" s="37" t="b">
        <f ca="1">IF(A20="","",COUNTIF('Consolidated Income Statement_Y'!$C$7:$V$7,D20)&gt;0)</f>
        <v>0</v>
      </c>
      <c r="K20" s="38">
        <f t="shared" si="2"/>
        <v>7950</v>
      </c>
      <c r="L20" s="37" t="str">
        <f>IFERROR(VLOOKUP($A20,Account_Mapping!$A:$C,3,0),"")</f>
        <v>General &amp; Administrative</v>
      </c>
      <c r="M20" s="37" t="str">
        <f>IFERROR(VLOOKUP($A20,Account_Mapping!$A:$C,4,0),"")</f>
        <v/>
      </c>
    </row>
    <row r="21" spans="1:13" x14ac:dyDescent="0.2">
      <c r="A21" s="43">
        <v>9000</v>
      </c>
      <c r="B21" s="43" t="s">
        <v>126</v>
      </c>
      <c r="C21" s="43"/>
      <c r="D21" s="43"/>
      <c r="E21" s="45">
        <v>45672</v>
      </c>
      <c r="F21" s="46">
        <v>1400</v>
      </c>
      <c r="G21" s="46">
        <v>0</v>
      </c>
      <c r="H21" s="47">
        <f t="shared" si="0"/>
        <v>45688</v>
      </c>
      <c r="I21" s="47" t="str">
        <f t="shared" si="1"/>
        <v>Q1</v>
      </c>
      <c r="J21" s="37" t="b">
        <f ca="1">IF(A21="","",COUNTIF('Consolidated Income Statement_Y'!$C$7:$V$7,D21)&gt;0)</f>
        <v>0</v>
      </c>
      <c r="K21" s="38">
        <f t="shared" si="2"/>
        <v>1400</v>
      </c>
      <c r="L21" s="37" t="str">
        <f>IFERROR(VLOOKUP($A21,Account_Mapping!$A:$C,3,0),"")</f>
        <v>Other Expenses, net</v>
      </c>
      <c r="M21" s="37" t="str">
        <f>IFERROR(VLOOKUP($A21,Account_Mapping!$A:$C,4,0),"")</f>
        <v/>
      </c>
    </row>
    <row r="22" spans="1:13" x14ac:dyDescent="0.2">
      <c r="A22" s="43">
        <v>9010</v>
      </c>
      <c r="B22" s="43" t="s">
        <v>127</v>
      </c>
      <c r="C22" s="43"/>
      <c r="D22" s="43"/>
      <c r="E22" s="45">
        <v>45672</v>
      </c>
      <c r="F22" s="46">
        <v>0</v>
      </c>
      <c r="G22" s="46">
        <v>5630</v>
      </c>
      <c r="H22" s="47">
        <f t="shared" si="0"/>
        <v>45688</v>
      </c>
      <c r="I22" s="47" t="str">
        <f t="shared" si="1"/>
        <v>Q1</v>
      </c>
      <c r="J22" s="37" t="b">
        <f ca="1">IF(A22="","",COUNTIF('Consolidated Income Statement_Y'!$C$7:$V$7,D22)&gt;0)</f>
        <v>0</v>
      </c>
      <c r="K22" s="38">
        <f t="shared" si="2"/>
        <v>-5630</v>
      </c>
      <c r="L22" s="37" t="str">
        <f>IFERROR(VLOOKUP($A22,Account_Mapping!$A:$C,3,0),"")</f>
        <v>Other Expenses, net</v>
      </c>
      <c r="M22" s="37" t="str">
        <f>IFERROR(VLOOKUP($A22,Account_Mapping!$A:$C,4,0),"")</f>
        <v/>
      </c>
    </row>
    <row r="23" spans="1:13" x14ac:dyDescent="0.2">
      <c r="A23" s="43">
        <v>9900</v>
      </c>
      <c r="B23" s="43" t="s">
        <v>128</v>
      </c>
      <c r="C23" s="43"/>
      <c r="D23" s="43"/>
      <c r="E23" s="45">
        <v>45672</v>
      </c>
      <c r="F23" s="46">
        <v>560</v>
      </c>
      <c r="G23" s="46">
        <v>0</v>
      </c>
      <c r="H23" s="47">
        <f t="shared" si="0"/>
        <v>45688</v>
      </c>
      <c r="I23" s="47" t="str">
        <f t="shared" si="1"/>
        <v>Q1</v>
      </c>
      <c r="J23" s="37" t="b">
        <f ca="1">IF(A23="","",COUNTIF('Consolidated Income Statement_Y'!$C$7:$V$7,D23)&gt;0)</f>
        <v>0</v>
      </c>
      <c r="K23" s="38">
        <f t="shared" si="2"/>
        <v>560</v>
      </c>
      <c r="L23" s="37" t="str">
        <f>IFERROR(VLOOKUP($A23,Account_Mapping!$A:$C,3,0),"")</f>
        <v>Provision for Income Taxes</v>
      </c>
      <c r="M23" s="37" t="str">
        <f>IFERROR(VLOOKUP($A23,Account_Mapping!$A:$C,4,0),"")</f>
        <v/>
      </c>
    </row>
    <row r="24" spans="1:13" x14ac:dyDescent="0.2">
      <c r="A24" s="43">
        <v>5000</v>
      </c>
      <c r="B24" s="43" t="s">
        <v>25</v>
      </c>
      <c r="C24" s="43"/>
      <c r="D24" s="43"/>
      <c r="E24" s="45">
        <v>45703</v>
      </c>
      <c r="F24" s="46">
        <v>0</v>
      </c>
      <c r="G24" s="46">
        <v>97500</v>
      </c>
      <c r="H24" s="47">
        <f t="shared" si="0"/>
        <v>45716</v>
      </c>
      <c r="I24" s="47" t="str">
        <f t="shared" si="1"/>
        <v>Q1</v>
      </c>
      <c r="J24" s="37" t="b">
        <f ca="1">IF(A24="","",COUNTIF('Consolidated Income Statement_Y'!$C$7:$V$7,D24)&gt;0)</f>
        <v>0</v>
      </c>
      <c r="K24" s="38">
        <f t="shared" si="2"/>
        <v>-97500</v>
      </c>
      <c r="L24" s="37" t="str">
        <f>IFERROR(VLOOKUP($A24,Account_Mapping!$A:$C,3,0),"")</f>
        <v>Services Revenue</v>
      </c>
      <c r="M24" s="37" t="str">
        <f>IFERROR(VLOOKUP($A24,Account_Mapping!$A:$C,4,0),"")</f>
        <v/>
      </c>
    </row>
    <row r="25" spans="1:13" x14ac:dyDescent="0.2">
      <c r="A25" s="43">
        <v>5000</v>
      </c>
      <c r="B25" s="43" t="s">
        <v>25</v>
      </c>
      <c r="C25" s="43"/>
      <c r="D25" s="43"/>
      <c r="E25" s="45">
        <v>45716</v>
      </c>
      <c r="F25" s="46">
        <v>0</v>
      </c>
      <c r="G25" s="46">
        <v>3250</v>
      </c>
      <c r="H25" s="47">
        <f t="shared" si="0"/>
        <v>45716</v>
      </c>
      <c r="I25" s="47" t="str">
        <f t="shared" si="1"/>
        <v>Q1</v>
      </c>
      <c r="J25" s="37" t="b">
        <f ca="1">IF(A25="","",COUNTIF('Consolidated Income Statement_Y'!$C$7:$V$7,D25)&gt;0)</f>
        <v>0</v>
      </c>
      <c r="K25" s="38">
        <f t="shared" si="2"/>
        <v>-3250</v>
      </c>
      <c r="L25" s="37" t="str">
        <f>IFERROR(VLOOKUP($A25,Account_Mapping!$A:$C,3,0),"")</f>
        <v>Services Revenue</v>
      </c>
      <c r="M25" s="37" t="str">
        <f>IFERROR(VLOOKUP($A25,Account_Mapping!$A:$C,4,0),"")</f>
        <v/>
      </c>
    </row>
    <row r="26" spans="1:13" x14ac:dyDescent="0.2">
      <c r="A26" s="43">
        <v>6000</v>
      </c>
      <c r="B26" s="43" t="s">
        <v>108</v>
      </c>
      <c r="C26" s="43"/>
      <c r="D26" s="43"/>
      <c r="E26" s="45">
        <v>45703</v>
      </c>
      <c r="F26" s="46">
        <v>500</v>
      </c>
      <c r="G26" s="46">
        <v>0</v>
      </c>
      <c r="H26" s="47">
        <f t="shared" si="0"/>
        <v>45716</v>
      </c>
      <c r="I26" s="47" t="str">
        <f t="shared" si="1"/>
        <v>Q1</v>
      </c>
      <c r="J26" s="37" t="b">
        <f ca="1">IF(A26="","",COUNTIF('Consolidated Income Statement_Y'!$C$7:$V$7,D26)&gt;0)</f>
        <v>0</v>
      </c>
      <c r="K26" s="38">
        <f t="shared" si="2"/>
        <v>500</v>
      </c>
      <c r="L26" s="37" t="str">
        <f>IFERROR(VLOOKUP($A26,Account_Mapping!$A:$C,3,0),"")</f>
        <v>Services COR</v>
      </c>
      <c r="M26" s="37" t="str">
        <f>IFERROR(VLOOKUP($A26,Account_Mapping!$A:$C,4,0),"")</f>
        <v/>
      </c>
    </row>
    <row r="27" spans="1:13" x14ac:dyDescent="0.2">
      <c r="A27" s="43">
        <v>7000</v>
      </c>
      <c r="B27" s="43" t="s">
        <v>111</v>
      </c>
      <c r="C27" s="43"/>
      <c r="D27" s="43"/>
      <c r="E27" s="45">
        <v>45716</v>
      </c>
      <c r="F27" s="46">
        <v>1250</v>
      </c>
      <c r="G27" s="46">
        <v>0</v>
      </c>
      <c r="H27" s="47">
        <f t="shared" si="0"/>
        <v>45716</v>
      </c>
      <c r="I27" s="47" t="str">
        <f t="shared" si="1"/>
        <v>Q1</v>
      </c>
      <c r="J27" s="37" t="b">
        <f ca="1">IF(A27="","",COUNTIF('Consolidated Income Statement_Y'!$C$7:$V$7,D27)&gt;0)</f>
        <v>0</v>
      </c>
      <c r="K27" s="38">
        <f t="shared" si="2"/>
        <v>1250</v>
      </c>
      <c r="L27" s="37" t="str">
        <f>IFERROR(VLOOKUP($A27,Account_Mapping!$A:$C,3,0),"")</f>
        <v>Sales &amp; Marketing</v>
      </c>
      <c r="M27" s="37" t="str">
        <f>IFERROR(VLOOKUP($A27,Account_Mapping!$A:$C,4,0),"")</f>
        <v/>
      </c>
    </row>
    <row r="28" spans="1:13" x14ac:dyDescent="0.2">
      <c r="A28" s="43">
        <v>7010</v>
      </c>
      <c r="B28" s="43" t="s">
        <v>112</v>
      </c>
      <c r="C28" s="43"/>
      <c r="D28" s="43"/>
      <c r="E28" s="45">
        <v>45716</v>
      </c>
      <c r="F28" s="46">
        <v>2000</v>
      </c>
      <c r="G28" s="46">
        <v>0</v>
      </c>
      <c r="H28" s="47">
        <f t="shared" si="0"/>
        <v>45716</v>
      </c>
      <c r="I28" s="47" t="str">
        <f t="shared" si="1"/>
        <v>Q1</v>
      </c>
      <c r="J28" s="37" t="b">
        <f ca="1">IF(A28="","",COUNTIF('Consolidated Income Statement_Y'!$C$7:$V$7,D28)&gt;0)</f>
        <v>0</v>
      </c>
      <c r="K28" s="38">
        <f t="shared" si="2"/>
        <v>2000</v>
      </c>
      <c r="L28" s="37" t="str">
        <f>IFERROR(VLOOKUP($A28,Account_Mapping!$A:$C,3,0),"")</f>
        <v>Sales &amp; Marketing</v>
      </c>
      <c r="M28" s="37" t="str">
        <f>IFERROR(VLOOKUP($A28,Account_Mapping!$A:$C,4,0),"")</f>
        <v/>
      </c>
    </row>
    <row r="29" spans="1:13" x14ac:dyDescent="0.2">
      <c r="A29" s="43">
        <v>7020</v>
      </c>
      <c r="B29" s="43" t="s">
        <v>113</v>
      </c>
      <c r="C29" s="43"/>
      <c r="D29" s="43"/>
      <c r="E29" s="45">
        <v>45716</v>
      </c>
      <c r="F29" s="46">
        <v>525</v>
      </c>
      <c r="G29" s="46">
        <v>0</v>
      </c>
      <c r="H29" s="47">
        <f t="shared" si="0"/>
        <v>45716</v>
      </c>
      <c r="I29" s="47" t="str">
        <f t="shared" si="1"/>
        <v>Q1</v>
      </c>
      <c r="J29" s="37" t="b">
        <f ca="1">IF(A29="","",COUNTIF('Consolidated Income Statement_Y'!$C$7:$V$7,D29)&gt;0)</f>
        <v>0</v>
      </c>
      <c r="K29" s="38">
        <f t="shared" si="2"/>
        <v>525</v>
      </c>
      <c r="L29" s="37" t="str">
        <f>IFERROR(VLOOKUP($A29,Account_Mapping!$A:$C,3,0),"")</f>
        <v>Sales &amp; Marketing</v>
      </c>
      <c r="M29" s="37" t="str">
        <f>IFERROR(VLOOKUP($A29,Account_Mapping!$A:$C,4,0),"")</f>
        <v/>
      </c>
    </row>
    <row r="30" spans="1:13" x14ac:dyDescent="0.2">
      <c r="A30" s="43">
        <v>7030</v>
      </c>
      <c r="B30" s="43" t="s">
        <v>114</v>
      </c>
      <c r="C30" s="43"/>
      <c r="D30" s="43"/>
      <c r="E30" s="45">
        <v>45716</v>
      </c>
      <c r="F30" s="46">
        <v>0</v>
      </c>
      <c r="G30" s="46">
        <v>0</v>
      </c>
      <c r="H30" s="47">
        <f t="shared" si="0"/>
        <v>45716</v>
      </c>
      <c r="I30" s="47" t="str">
        <f t="shared" si="1"/>
        <v>Q1</v>
      </c>
      <c r="J30" s="37" t="b">
        <f ca="1">IF(A30="","",COUNTIF('Consolidated Income Statement_Y'!$C$7:$V$7,D30)&gt;0)</f>
        <v>0</v>
      </c>
      <c r="K30" s="38">
        <f t="shared" si="2"/>
        <v>0</v>
      </c>
      <c r="L30" s="37" t="str">
        <f>IFERROR(VLOOKUP($A30,Account_Mapping!$A:$C,3,0),"")</f>
        <v>Sales &amp; Marketing</v>
      </c>
      <c r="M30" s="37" t="str">
        <f>IFERROR(VLOOKUP($A30,Account_Mapping!$A:$C,4,0),"")</f>
        <v/>
      </c>
    </row>
    <row r="31" spans="1:13" x14ac:dyDescent="0.2">
      <c r="A31" s="43">
        <v>7040</v>
      </c>
      <c r="B31" s="43" t="s">
        <v>115</v>
      </c>
      <c r="C31" s="43"/>
      <c r="D31" s="43"/>
      <c r="E31" s="45">
        <v>45716</v>
      </c>
      <c r="F31" s="46">
        <v>5500</v>
      </c>
      <c r="G31" s="46">
        <v>0</v>
      </c>
      <c r="H31" s="47">
        <f t="shared" si="0"/>
        <v>45716</v>
      </c>
      <c r="I31" s="47" t="str">
        <f t="shared" si="1"/>
        <v>Q1</v>
      </c>
      <c r="J31" s="37" t="b">
        <f ca="1">IF(A31="","",COUNTIF('Consolidated Income Statement_Y'!$C$7:$V$7,D31)&gt;0)</f>
        <v>0</v>
      </c>
      <c r="K31" s="38">
        <f t="shared" si="2"/>
        <v>5500</v>
      </c>
      <c r="L31" s="37" t="str">
        <f>IFERROR(VLOOKUP($A31,Account_Mapping!$A:$C,3,0),"")</f>
        <v>Sales &amp; Marketing</v>
      </c>
      <c r="M31" s="37" t="str">
        <f>IFERROR(VLOOKUP($A31,Account_Mapping!$A:$C,4,0),"")</f>
        <v/>
      </c>
    </row>
    <row r="32" spans="1:13" x14ac:dyDescent="0.2">
      <c r="A32" s="43">
        <v>8000</v>
      </c>
      <c r="B32" s="43" t="s">
        <v>116</v>
      </c>
      <c r="C32" s="43"/>
      <c r="D32" s="43"/>
      <c r="E32" s="45">
        <v>45716</v>
      </c>
      <c r="F32" s="46">
        <v>45000</v>
      </c>
      <c r="G32" s="46">
        <v>0</v>
      </c>
      <c r="H32" s="47">
        <f t="shared" si="0"/>
        <v>45716</v>
      </c>
      <c r="I32" s="47" t="str">
        <f t="shared" si="1"/>
        <v>Q1</v>
      </c>
      <c r="J32" s="37" t="b">
        <f ca="1">IF(A32="","",COUNTIF('Consolidated Income Statement_Y'!$C$7:$V$7,D32)&gt;0)</f>
        <v>0</v>
      </c>
      <c r="K32" s="38">
        <f t="shared" si="2"/>
        <v>45000</v>
      </c>
      <c r="L32" s="37" t="str">
        <f>IFERROR(VLOOKUP($A32,Account_Mapping!$A:$C,3,0),"")</f>
        <v>General &amp; Administrative</v>
      </c>
      <c r="M32" s="37" t="str">
        <f>IFERROR(VLOOKUP($A32,Account_Mapping!$A:$C,4,0),"")</f>
        <v/>
      </c>
    </row>
    <row r="33" spans="1:13" x14ac:dyDescent="0.2">
      <c r="A33" s="43">
        <v>8010</v>
      </c>
      <c r="B33" s="43" t="s">
        <v>117</v>
      </c>
      <c r="C33" s="43"/>
      <c r="D33" s="43"/>
      <c r="E33" s="45">
        <v>45716</v>
      </c>
      <c r="F33" s="46">
        <v>4500</v>
      </c>
      <c r="G33" s="46">
        <v>0</v>
      </c>
      <c r="H33" s="47">
        <f t="shared" si="0"/>
        <v>45716</v>
      </c>
      <c r="I33" s="47" t="str">
        <f t="shared" si="1"/>
        <v>Q1</v>
      </c>
      <c r="J33" s="37" t="b">
        <f ca="1">IF(A33="","",COUNTIF('Consolidated Income Statement_Y'!$C$7:$V$7,D33)&gt;0)</f>
        <v>0</v>
      </c>
      <c r="K33" s="38">
        <f t="shared" si="2"/>
        <v>4500</v>
      </c>
      <c r="L33" s="37" t="str">
        <f>IFERROR(VLOOKUP($A33,Account_Mapping!$A:$C,3,0),"")</f>
        <v>General &amp; Administrative</v>
      </c>
      <c r="M33" s="37" t="str">
        <f>IFERROR(VLOOKUP($A33,Account_Mapping!$A:$C,4,0),"")</f>
        <v/>
      </c>
    </row>
    <row r="34" spans="1:13" x14ac:dyDescent="0.2">
      <c r="A34" s="43">
        <v>8020</v>
      </c>
      <c r="B34" s="43" t="s">
        <v>118</v>
      </c>
      <c r="C34" s="43"/>
      <c r="D34" s="43"/>
      <c r="E34" s="45">
        <v>45716</v>
      </c>
      <c r="F34" s="46">
        <v>3250</v>
      </c>
      <c r="G34" s="46">
        <v>0</v>
      </c>
      <c r="H34" s="47">
        <f t="shared" si="0"/>
        <v>45716</v>
      </c>
      <c r="I34" s="47" t="str">
        <f t="shared" si="1"/>
        <v>Q1</v>
      </c>
      <c r="J34" s="37" t="b">
        <f ca="1">IF(A34="","",COUNTIF('Consolidated Income Statement_Y'!$C$7:$V$7,D34)&gt;0)</f>
        <v>0</v>
      </c>
      <c r="K34" s="38">
        <f t="shared" si="2"/>
        <v>3250</v>
      </c>
      <c r="L34" s="37" t="str">
        <f>IFERROR(VLOOKUP($A34,Account_Mapping!$A:$C,3,0),"")</f>
        <v>General &amp; Administrative</v>
      </c>
      <c r="M34" s="37" t="str">
        <f>IFERROR(VLOOKUP($A34,Account_Mapping!$A:$C,4,0),"")</f>
        <v/>
      </c>
    </row>
    <row r="35" spans="1:13" x14ac:dyDescent="0.2">
      <c r="A35" s="43">
        <v>8030</v>
      </c>
      <c r="B35" s="43" t="s">
        <v>119</v>
      </c>
      <c r="C35" s="43"/>
      <c r="D35" s="43"/>
      <c r="E35" s="45">
        <v>45716</v>
      </c>
      <c r="F35" s="46">
        <v>2750</v>
      </c>
      <c r="G35" s="46">
        <v>0</v>
      </c>
      <c r="H35" s="47">
        <f t="shared" si="0"/>
        <v>45716</v>
      </c>
      <c r="I35" s="47" t="str">
        <f t="shared" si="1"/>
        <v>Q1</v>
      </c>
      <c r="J35" s="37" t="b">
        <f ca="1">IF(A35="","",COUNTIF('Consolidated Income Statement_Y'!$C$7:$V$7,D35)&gt;0)</f>
        <v>0</v>
      </c>
      <c r="K35" s="38">
        <f t="shared" si="2"/>
        <v>2750</v>
      </c>
      <c r="L35" s="37" t="str">
        <f>IFERROR(VLOOKUP($A35,Account_Mapping!$A:$C,3,0),"")</f>
        <v>General &amp; Administrative</v>
      </c>
      <c r="M35" s="37" t="str">
        <f>IFERROR(VLOOKUP($A35,Account_Mapping!$A:$C,4,0),"")</f>
        <v/>
      </c>
    </row>
    <row r="36" spans="1:13" x14ac:dyDescent="0.2">
      <c r="A36" s="43">
        <v>8040</v>
      </c>
      <c r="B36" s="43" t="s">
        <v>120</v>
      </c>
      <c r="C36" s="43"/>
      <c r="D36" s="43"/>
      <c r="E36" s="45">
        <v>45703</v>
      </c>
      <c r="F36" s="46">
        <v>3150</v>
      </c>
      <c r="G36" s="46">
        <v>0</v>
      </c>
      <c r="H36" s="47">
        <f t="shared" si="0"/>
        <v>45716</v>
      </c>
      <c r="I36" s="47" t="str">
        <f t="shared" si="1"/>
        <v>Q1</v>
      </c>
      <c r="J36" s="37" t="b">
        <f ca="1">IF(A36="","",COUNTIF('Consolidated Income Statement_Y'!$C$7:$V$7,D36)&gt;0)</f>
        <v>0</v>
      </c>
      <c r="K36" s="38">
        <f t="shared" si="2"/>
        <v>3150</v>
      </c>
      <c r="L36" s="37" t="str">
        <f>IFERROR(VLOOKUP($A36,Account_Mapping!$A:$C,3,0),"")</f>
        <v>General &amp; Administrative</v>
      </c>
      <c r="M36" s="37" t="str">
        <f>IFERROR(VLOOKUP($A36,Account_Mapping!$A:$C,4,0),"")</f>
        <v/>
      </c>
    </row>
    <row r="37" spans="1:13" x14ac:dyDescent="0.2">
      <c r="A37" s="43">
        <v>8050</v>
      </c>
      <c r="B37" s="43" t="s">
        <v>121</v>
      </c>
      <c r="C37" s="43"/>
      <c r="D37" s="43"/>
      <c r="E37" s="45">
        <v>45703</v>
      </c>
      <c r="F37" s="46">
        <v>3350</v>
      </c>
      <c r="G37" s="46">
        <v>0</v>
      </c>
      <c r="H37" s="47">
        <f t="shared" si="0"/>
        <v>45716</v>
      </c>
      <c r="I37" s="47" t="str">
        <f t="shared" si="1"/>
        <v>Q1</v>
      </c>
      <c r="J37" s="37" t="b">
        <f ca="1">IF(A37="","",COUNTIF('Consolidated Income Statement_Y'!$C$7:$V$7,D37)&gt;0)</f>
        <v>0</v>
      </c>
      <c r="K37" s="38">
        <f t="shared" si="2"/>
        <v>3350</v>
      </c>
      <c r="L37" s="37" t="str">
        <f>IFERROR(VLOOKUP($A37,Account_Mapping!$A:$C,3,0),"")</f>
        <v>General &amp; Administrative</v>
      </c>
      <c r="M37" s="37" t="str">
        <f>IFERROR(VLOOKUP($A37,Account_Mapping!$A:$C,4,0),"")</f>
        <v/>
      </c>
    </row>
    <row r="38" spans="1:13" x14ac:dyDescent="0.2">
      <c r="A38" s="43">
        <v>8060</v>
      </c>
      <c r="B38" s="43" t="s">
        <v>122</v>
      </c>
      <c r="C38" s="43"/>
      <c r="D38" s="43"/>
      <c r="E38" s="45">
        <v>45703</v>
      </c>
      <c r="F38" s="46">
        <v>3450</v>
      </c>
      <c r="G38" s="46">
        <v>0</v>
      </c>
      <c r="H38" s="47">
        <f t="shared" si="0"/>
        <v>45716</v>
      </c>
      <c r="I38" s="47" t="str">
        <f t="shared" si="1"/>
        <v>Q1</v>
      </c>
      <c r="J38" s="37" t="b">
        <f ca="1">IF(A38="","",COUNTIF('Consolidated Income Statement_Y'!$C$7:$V$7,D38)&gt;0)</f>
        <v>0</v>
      </c>
      <c r="K38" s="38">
        <f t="shared" si="2"/>
        <v>3450</v>
      </c>
      <c r="L38" s="37" t="str">
        <f>IFERROR(VLOOKUP($A38,Account_Mapping!$A:$C,3,0),"")</f>
        <v>General &amp; Administrative</v>
      </c>
      <c r="M38" s="37" t="str">
        <f>IFERROR(VLOOKUP($A38,Account_Mapping!$A:$C,4,0),"")</f>
        <v/>
      </c>
    </row>
    <row r="39" spans="1:13" x14ac:dyDescent="0.2">
      <c r="A39" s="43">
        <v>8060</v>
      </c>
      <c r="B39" s="43" t="s">
        <v>122</v>
      </c>
      <c r="C39" s="43"/>
      <c r="D39" s="43"/>
      <c r="E39" s="45">
        <v>45703</v>
      </c>
      <c r="F39" s="46">
        <v>3450</v>
      </c>
      <c r="G39" s="46">
        <v>0</v>
      </c>
      <c r="H39" s="47">
        <f t="shared" si="0"/>
        <v>45716</v>
      </c>
      <c r="I39" s="47" t="str">
        <f t="shared" si="1"/>
        <v>Q1</v>
      </c>
      <c r="J39" s="37" t="b">
        <f ca="1">IF(A39="","",COUNTIF('Consolidated Income Statement_Y'!$C$7:$V$7,D39)&gt;0)</f>
        <v>0</v>
      </c>
      <c r="K39" s="38">
        <f t="shared" si="2"/>
        <v>3450</v>
      </c>
      <c r="L39" s="37" t="str">
        <f>IFERROR(VLOOKUP($A39,Account_Mapping!$A:$C,3,0),"")</f>
        <v>General &amp; Administrative</v>
      </c>
      <c r="M39" s="37" t="str">
        <f>IFERROR(VLOOKUP($A39,Account_Mapping!$A:$C,4,0),"")</f>
        <v/>
      </c>
    </row>
    <row r="40" spans="1:13" x14ac:dyDescent="0.2">
      <c r="A40" s="43">
        <v>8070</v>
      </c>
      <c r="B40" s="43" t="s">
        <v>123</v>
      </c>
      <c r="C40" s="43"/>
      <c r="D40" s="43"/>
      <c r="E40" s="45">
        <v>45703</v>
      </c>
      <c r="F40" s="46">
        <v>3950</v>
      </c>
      <c r="G40" s="46">
        <v>0</v>
      </c>
      <c r="H40" s="47">
        <f t="shared" si="0"/>
        <v>45716</v>
      </c>
      <c r="I40" s="47" t="str">
        <f t="shared" si="1"/>
        <v>Q1</v>
      </c>
      <c r="J40" s="37" t="b">
        <f ca="1">IF(A40="","",COUNTIF('Consolidated Income Statement_Y'!$C$7:$V$7,D40)&gt;0)</f>
        <v>0</v>
      </c>
      <c r="K40" s="38">
        <f t="shared" si="2"/>
        <v>3950</v>
      </c>
      <c r="L40" s="37" t="str">
        <f>IFERROR(VLOOKUP($A40,Account_Mapping!$A:$C,3,0),"")</f>
        <v>General &amp; Administrative</v>
      </c>
      <c r="M40" s="37" t="str">
        <f>IFERROR(VLOOKUP($A40,Account_Mapping!$A:$C,4,0),"")</f>
        <v/>
      </c>
    </row>
    <row r="41" spans="1:13" x14ac:dyDescent="0.2">
      <c r="A41" s="43">
        <v>8080</v>
      </c>
      <c r="B41" s="43" t="s">
        <v>124</v>
      </c>
      <c r="C41" s="43"/>
      <c r="D41" s="43"/>
      <c r="E41" s="45">
        <v>45703</v>
      </c>
      <c r="F41" s="46">
        <v>6950</v>
      </c>
      <c r="G41" s="46">
        <v>0</v>
      </c>
      <c r="H41" s="47">
        <f t="shared" si="0"/>
        <v>45716</v>
      </c>
      <c r="I41" s="47" t="str">
        <f t="shared" si="1"/>
        <v>Q1</v>
      </c>
      <c r="J41" s="37" t="b">
        <f ca="1">IF(A41="","",COUNTIF('Consolidated Income Statement_Y'!$C$7:$V$7,D41)&gt;0)</f>
        <v>0</v>
      </c>
      <c r="K41" s="38">
        <f t="shared" si="2"/>
        <v>6950</v>
      </c>
      <c r="L41" s="37" t="str">
        <f>IFERROR(VLOOKUP($A41,Account_Mapping!$A:$C,3,0),"")</f>
        <v>General &amp; Administrative</v>
      </c>
      <c r="M41" s="37" t="str">
        <f>IFERROR(VLOOKUP($A41,Account_Mapping!$A:$C,4,0),"")</f>
        <v/>
      </c>
    </row>
    <row r="42" spans="1:13" x14ac:dyDescent="0.2">
      <c r="A42" s="43">
        <v>8090</v>
      </c>
      <c r="B42" s="43" t="s">
        <v>125</v>
      </c>
      <c r="C42" s="43"/>
      <c r="D42" s="43"/>
      <c r="E42" s="45">
        <v>45703</v>
      </c>
      <c r="F42" s="46">
        <v>7950</v>
      </c>
      <c r="G42" s="46">
        <v>0</v>
      </c>
      <c r="H42" s="47">
        <f t="shared" si="0"/>
        <v>45716</v>
      </c>
      <c r="I42" s="47" t="str">
        <f t="shared" si="1"/>
        <v>Q1</v>
      </c>
      <c r="J42" s="37" t="b">
        <f ca="1">IF(A42="","",COUNTIF('Consolidated Income Statement_Y'!$C$7:$V$7,D42)&gt;0)</f>
        <v>0</v>
      </c>
      <c r="K42" s="38">
        <f t="shared" si="2"/>
        <v>7950</v>
      </c>
      <c r="L42" s="37" t="str">
        <f>IFERROR(VLOOKUP($A42,Account_Mapping!$A:$C,3,0),"")</f>
        <v>General &amp; Administrative</v>
      </c>
      <c r="M42" s="37" t="str">
        <f>IFERROR(VLOOKUP($A42,Account_Mapping!$A:$C,4,0),"")</f>
        <v/>
      </c>
    </row>
    <row r="43" spans="1:13" x14ac:dyDescent="0.2">
      <c r="A43" s="43">
        <v>8099</v>
      </c>
      <c r="B43" s="43" t="s">
        <v>129</v>
      </c>
      <c r="C43" s="43"/>
      <c r="D43" s="43" t="s">
        <v>131</v>
      </c>
      <c r="E43" s="45">
        <v>45716</v>
      </c>
      <c r="F43" s="46">
        <v>1000</v>
      </c>
      <c r="G43" s="46">
        <v>0</v>
      </c>
      <c r="H43" s="47">
        <f t="shared" si="0"/>
        <v>45716</v>
      </c>
      <c r="I43" s="47" t="str">
        <f t="shared" si="1"/>
        <v>Q1</v>
      </c>
      <c r="J43" s="37" t="b">
        <f ca="1">IF(A43="","",COUNTIF('Consolidated Income Statement_Y'!$C$7:$V$7,D43)&gt;0)</f>
        <v>1</v>
      </c>
      <c r="K43" s="38">
        <f t="shared" si="2"/>
        <v>1000</v>
      </c>
      <c r="L43" s="37" t="str">
        <f>IFERROR(VLOOKUP($A43,Account_Mapping!$A:$C,3,0),"")</f>
        <v>General &amp; Administrative</v>
      </c>
      <c r="M43" s="37" t="str">
        <f>IFERROR(VLOOKUP($A43,Account_Mapping!$A:$C,4,0),"")</f>
        <v/>
      </c>
    </row>
    <row r="44" spans="1:13" x14ac:dyDescent="0.2">
      <c r="A44" s="43">
        <v>9010</v>
      </c>
      <c r="B44" s="43" t="s">
        <v>127</v>
      </c>
      <c r="C44" s="43"/>
      <c r="D44" s="43"/>
      <c r="E44" s="45">
        <v>45703</v>
      </c>
      <c r="F44" s="46">
        <v>0</v>
      </c>
      <c r="G44" s="46">
        <v>5630</v>
      </c>
      <c r="H44" s="47">
        <f t="shared" si="0"/>
        <v>45716</v>
      </c>
      <c r="I44" s="47" t="str">
        <f t="shared" si="1"/>
        <v>Q1</v>
      </c>
      <c r="J44" s="37" t="b">
        <f ca="1">IF(A44="","",COUNTIF('Consolidated Income Statement_Y'!$C$7:$V$7,D44)&gt;0)</f>
        <v>0</v>
      </c>
      <c r="K44" s="38">
        <f t="shared" si="2"/>
        <v>-5630</v>
      </c>
      <c r="L44" s="37" t="str">
        <f>IFERROR(VLOOKUP($A44,Account_Mapping!$A:$C,3,0),"")</f>
        <v>Other Expenses, net</v>
      </c>
      <c r="M44" s="37" t="str">
        <f>IFERROR(VLOOKUP($A44,Account_Mapping!$A:$C,4,0),"")</f>
        <v/>
      </c>
    </row>
    <row r="45" spans="1:13" x14ac:dyDescent="0.2">
      <c r="A45" s="43">
        <v>9900</v>
      </c>
      <c r="B45" s="43" t="s">
        <v>128</v>
      </c>
      <c r="C45" s="43"/>
      <c r="D45" s="43"/>
      <c r="E45" s="45">
        <v>45703</v>
      </c>
      <c r="F45" s="46">
        <v>560</v>
      </c>
      <c r="G45" s="46">
        <v>0</v>
      </c>
      <c r="H45" s="47">
        <f t="shared" si="0"/>
        <v>45716</v>
      </c>
      <c r="I45" s="47" t="str">
        <f t="shared" si="1"/>
        <v>Q1</v>
      </c>
      <c r="J45" s="37" t="b">
        <f ca="1">IF(A45="","",COUNTIF('Consolidated Income Statement_Y'!$C$7:$V$7,D45)&gt;0)</f>
        <v>0</v>
      </c>
      <c r="K45" s="38">
        <f t="shared" si="2"/>
        <v>560</v>
      </c>
      <c r="L45" s="37" t="str">
        <f>IFERROR(VLOOKUP($A45,Account_Mapping!$A:$C,3,0),"")</f>
        <v>Provision for Income Taxes</v>
      </c>
      <c r="M45" s="37" t="str">
        <f>IFERROR(VLOOKUP($A45,Account_Mapping!$A:$C,4,0),"")</f>
        <v/>
      </c>
    </row>
    <row r="46" spans="1:13" x14ac:dyDescent="0.2">
      <c r="A46" s="43">
        <v>5000</v>
      </c>
      <c r="B46" s="43" t="s">
        <v>25</v>
      </c>
      <c r="C46" s="43"/>
      <c r="D46" s="43"/>
      <c r="E46" s="45">
        <v>45731</v>
      </c>
      <c r="F46" s="46">
        <v>0</v>
      </c>
      <c r="G46" s="46">
        <v>97500</v>
      </c>
      <c r="H46" s="47">
        <f t="shared" si="0"/>
        <v>45747</v>
      </c>
      <c r="I46" s="47" t="str">
        <f t="shared" si="1"/>
        <v>Q1</v>
      </c>
      <c r="J46" s="37" t="b">
        <f ca="1">IF(A46="","",COUNTIF('Consolidated Income Statement_Y'!$C$7:$V$7,D46)&gt;0)</f>
        <v>0</v>
      </c>
      <c r="K46" s="38">
        <f t="shared" si="2"/>
        <v>-97500</v>
      </c>
      <c r="L46" s="37" t="str">
        <f>IFERROR(VLOOKUP($A46,Account_Mapping!$A:$C,3,0),"")</f>
        <v>Services Revenue</v>
      </c>
      <c r="M46" s="37" t="str">
        <f>IFERROR(VLOOKUP($A46,Account_Mapping!$A:$C,4,0),"")</f>
        <v/>
      </c>
    </row>
    <row r="47" spans="1:13" x14ac:dyDescent="0.2">
      <c r="A47" s="43">
        <v>5000</v>
      </c>
      <c r="B47" s="43" t="s">
        <v>25</v>
      </c>
      <c r="C47" s="43"/>
      <c r="D47" s="43"/>
      <c r="E47" s="45">
        <v>45744</v>
      </c>
      <c r="F47" s="46">
        <v>0</v>
      </c>
      <c r="G47" s="46">
        <v>3250</v>
      </c>
      <c r="H47" s="47">
        <f t="shared" si="0"/>
        <v>45747</v>
      </c>
      <c r="I47" s="47" t="str">
        <f t="shared" si="1"/>
        <v>Q1</v>
      </c>
      <c r="J47" s="37" t="b">
        <f ca="1">IF(A47="","",COUNTIF('Consolidated Income Statement_Y'!$C$7:$V$7,D47)&gt;0)</f>
        <v>0</v>
      </c>
      <c r="K47" s="38">
        <f t="shared" si="2"/>
        <v>-3250</v>
      </c>
      <c r="L47" s="37" t="str">
        <f>IFERROR(VLOOKUP($A47,Account_Mapping!$A:$C,3,0),"")</f>
        <v>Services Revenue</v>
      </c>
      <c r="M47" s="37" t="str">
        <f>IFERROR(VLOOKUP($A47,Account_Mapping!$A:$C,4,0),"")</f>
        <v/>
      </c>
    </row>
    <row r="48" spans="1:13" x14ac:dyDescent="0.2">
      <c r="A48" s="43">
        <v>6000</v>
      </c>
      <c r="B48" s="43" t="s">
        <v>108</v>
      </c>
      <c r="C48" s="43"/>
      <c r="D48" s="43"/>
      <c r="E48" s="45">
        <v>45731</v>
      </c>
      <c r="F48" s="46">
        <v>500</v>
      </c>
      <c r="G48" s="46">
        <v>0</v>
      </c>
      <c r="H48" s="47">
        <f t="shared" si="0"/>
        <v>45747</v>
      </c>
      <c r="I48" s="47" t="str">
        <f t="shared" si="1"/>
        <v>Q1</v>
      </c>
      <c r="J48" s="37" t="b">
        <f ca="1">IF(A48="","",COUNTIF('Consolidated Income Statement_Y'!$C$7:$V$7,D48)&gt;0)</f>
        <v>0</v>
      </c>
      <c r="K48" s="38">
        <f t="shared" si="2"/>
        <v>500</v>
      </c>
      <c r="L48" s="37" t="str">
        <f>IFERROR(VLOOKUP($A48,Account_Mapping!$A:$C,3,0),"")</f>
        <v>Services COR</v>
      </c>
      <c r="M48" s="37" t="str">
        <f>IFERROR(VLOOKUP($A48,Account_Mapping!$A:$C,4,0),"")</f>
        <v/>
      </c>
    </row>
    <row r="49" spans="1:13" x14ac:dyDescent="0.2">
      <c r="A49" s="43">
        <v>7000</v>
      </c>
      <c r="B49" s="43" t="s">
        <v>111</v>
      </c>
      <c r="C49" s="43"/>
      <c r="D49" s="43"/>
      <c r="E49" s="45">
        <v>45744</v>
      </c>
      <c r="F49" s="46">
        <v>1250</v>
      </c>
      <c r="G49" s="46">
        <v>0</v>
      </c>
      <c r="H49" s="47">
        <f t="shared" si="0"/>
        <v>45747</v>
      </c>
      <c r="I49" s="47" t="str">
        <f t="shared" si="1"/>
        <v>Q1</v>
      </c>
      <c r="J49" s="37" t="b">
        <f ca="1">IF(A49="","",COUNTIF('Consolidated Income Statement_Y'!$C$7:$V$7,D49)&gt;0)</f>
        <v>0</v>
      </c>
      <c r="K49" s="38">
        <f t="shared" si="2"/>
        <v>1250</v>
      </c>
      <c r="L49" s="37" t="str">
        <f>IFERROR(VLOOKUP($A49,Account_Mapping!$A:$C,3,0),"")</f>
        <v>Sales &amp; Marketing</v>
      </c>
      <c r="M49" s="37" t="str">
        <f>IFERROR(VLOOKUP($A49,Account_Mapping!$A:$C,4,0),"")</f>
        <v/>
      </c>
    </row>
    <row r="50" spans="1:13" x14ac:dyDescent="0.2">
      <c r="A50" s="43">
        <v>7010</v>
      </c>
      <c r="B50" s="43" t="s">
        <v>112</v>
      </c>
      <c r="C50" s="43"/>
      <c r="D50" s="43"/>
      <c r="E50" s="45">
        <v>45744</v>
      </c>
      <c r="F50" s="46">
        <v>2000</v>
      </c>
      <c r="G50" s="46">
        <v>0</v>
      </c>
      <c r="H50" s="47">
        <f t="shared" si="0"/>
        <v>45747</v>
      </c>
      <c r="I50" s="47" t="str">
        <f t="shared" si="1"/>
        <v>Q1</v>
      </c>
      <c r="J50" s="37" t="b">
        <f ca="1">IF(A50="","",COUNTIF('Consolidated Income Statement_Y'!$C$7:$V$7,D50)&gt;0)</f>
        <v>0</v>
      </c>
      <c r="K50" s="38">
        <f t="shared" si="2"/>
        <v>2000</v>
      </c>
      <c r="L50" s="37" t="str">
        <f>IFERROR(VLOOKUP($A50,Account_Mapping!$A:$C,3,0),"")</f>
        <v>Sales &amp; Marketing</v>
      </c>
      <c r="M50" s="37" t="str">
        <f>IFERROR(VLOOKUP($A50,Account_Mapping!$A:$C,4,0),"")</f>
        <v/>
      </c>
    </row>
    <row r="51" spans="1:13" x14ac:dyDescent="0.2">
      <c r="A51" s="43">
        <v>7020</v>
      </c>
      <c r="B51" s="43" t="s">
        <v>113</v>
      </c>
      <c r="C51" s="43"/>
      <c r="D51" s="43"/>
      <c r="E51" s="45">
        <v>45744</v>
      </c>
      <c r="F51" s="46">
        <v>525</v>
      </c>
      <c r="G51" s="46">
        <v>0</v>
      </c>
      <c r="H51" s="47">
        <f t="shared" si="0"/>
        <v>45747</v>
      </c>
      <c r="I51" s="47" t="str">
        <f t="shared" si="1"/>
        <v>Q1</v>
      </c>
      <c r="J51" s="37" t="b">
        <f ca="1">IF(A51="","",COUNTIF('Consolidated Income Statement_Y'!$C$7:$V$7,D51)&gt;0)</f>
        <v>0</v>
      </c>
      <c r="K51" s="38">
        <f t="shared" si="2"/>
        <v>525</v>
      </c>
      <c r="L51" s="37" t="str">
        <f>IFERROR(VLOOKUP($A51,Account_Mapping!$A:$C,3,0),"")</f>
        <v>Sales &amp; Marketing</v>
      </c>
      <c r="M51" s="37" t="str">
        <f>IFERROR(VLOOKUP($A51,Account_Mapping!$A:$C,4,0),"")</f>
        <v/>
      </c>
    </row>
    <row r="52" spans="1:13" x14ac:dyDescent="0.2">
      <c r="A52" s="43">
        <v>7030</v>
      </c>
      <c r="B52" s="43" t="s">
        <v>114</v>
      </c>
      <c r="C52" s="43"/>
      <c r="D52" s="43"/>
      <c r="E52" s="45">
        <v>45744</v>
      </c>
      <c r="F52" s="46">
        <v>0</v>
      </c>
      <c r="G52" s="46">
        <v>0</v>
      </c>
      <c r="H52" s="47">
        <f t="shared" si="0"/>
        <v>45747</v>
      </c>
      <c r="I52" s="47" t="str">
        <f t="shared" si="1"/>
        <v>Q1</v>
      </c>
      <c r="J52" s="37" t="b">
        <f ca="1">IF(A52="","",COUNTIF('Consolidated Income Statement_Y'!$C$7:$V$7,D52)&gt;0)</f>
        <v>0</v>
      </c>
      <c r="K52" s="38">
        <f t="shared" si="2"/>
        <v>0</v>
      </c>
      <c r="L52" s="37" t="str">
        <f>IFERROR(VLOOKUP($A52,Account_Mapping!$A:$C,3,0),"")</f>
        <v>Sales &amp; Marketing</v>
      </c>
      <c r="M52" s="37" t="str">
        <f>IFERROR(VLOOKUP($A52,Account_Mapping!$A:$C,4,0),"")</f>
        <v/>
      </c>
    </row>
    <row r="53" spans="1:13" x14ac:dyDescent="0.2">
      <c r="A53" s="43">
        <v>7040</v>
      </c>
      <c r="B53" s="43" t="s">
        <v>115</v>
      </c>
      <c r="C53" s="43"/>
      <c r="D53" s="43"/>
      <c r="E53" s="45">
        <v>45744</v>
      </c>
      <c r="F53" s="46">
        <v>5500</v>
      </c>
      <c r="G53" s="46">
        <v>0</v>
      </c>
      <c r="H53" s="47">
        <f t="shared" si="0"/>
        <v>45747</v>
      </c>
      <c r="I53" s="47" t="str">
        <f t="shared" si="1"/>
        <v>Q1</v>
      </c>
      <c r="J53" s="37" t="b">
        <f ca="1">IF(A53="","",COUNTIF('Consolidated Income Statement_Y'!$C$7:$V$7,D53)&gt;0)</f>
        <v>0</v>
      </c>
      <c r="K53" s="38">
        <f t="shared" si="2"/>
        <v>5500</v>
      </c>
      <c r="L53" s="37" t="str">
        <f>IFERROR(VLOOKUP($A53,Account_Mapping!$A:$C,3,0),"")</f>
        <v>Sales &amp; Marketing</v>
      </c>
      <c r="M53" s="37" t="str">
        <f>IFERROR(VLOOKUP($A53,Account_Mapping!$A:$C,4,0),"")</f>
        <v/>
      </c>
    </row>
    <row r="54" spans="1:13" x14ac:dyDescent="0.2">
      <c r="A54" s="43">
        <v>8000</v>
      </c>
      <c r="B54" s="43" t="s">
        <v>116</v>
      </c>
      <c r="C54" s="43"/>
      <c r="D54" s="43"/>
      <c r="E54" s="45">
        <v>45744</v>
      </c>
      <c r="F54" s="46">
        <v>45000</v>
      </c>
      <c r="G54" s="46">
        <v>0</v>
      </c>
      <c r="H54" s="47">
        <f t="shared" si="0"/>
        <v>45747</v>
      </c>
      <c r="I54" s="47" t="str">
        <f t="shared" si="1"/>
        <v>Q1</v>
      </c>
      <c r="J54" s="37" t="b">
        <f ca="1">IF(A54="","",COUNTIF('Consolidated Income Statement_Y'!$C$7:$V$7,D54)&gt;0)</f>
        <v>0</v>
      </c>
      <c r="K54" s="38">
        <f t="shared" si="2"/>
        <v>45000</v>
      </c>
      <c r="L54" s="37" t="str">
        <f>IFERROR(VLOOKUP($A54,Account_Mapping!$A:$C,3,0),"")</f>
        <v>General &amp; Administrative</v>
      </c>
      <c r="M54" s="37" t="str">
        <f>IFERROR(VLOOKUP($A54,Account_Mapping!$A:$C,4,0),"")</f>
        <v/>
      </c>
    </row>
    <row r="55" spans="1:13" x14ac:dyDescent="0.2">
      <c r="A55" s="43">
        <v>8010</v>
      </c>
      <c r="B55" s="43" t="s">
        <v>117</v>
      </c>
      <c r="C55" s="43"/>
      <c r="D55" s="43"/>
      <c r="E55" s="45">
        <v>45744</v>
      </c>
      <c r="F55" s="46">
        <v>4500</v>
      </c>
      <c r="G55" s="46">
        <v>0</v>
      </c>
      <c r="H55" s="47">
        <f t="shared" si="0"/>
        <v>45747</v>
      </c>
      <c r="I55" s="47" t="str">
        <f t="shared" si="1"/>
        <v>Q1</v>
      </c>
      <c r="J55" s="37" t="b">
        <f ca="1">IF(A55="","",COUNTIF('Consolidated Income Statement_Y'!$C$7:$V$7,D55)&gt;0)</f>
        <v>0</v>
      </c>
      <c r="K55" s="38">
        <f t="shared" si="2"/>
        <v>4500</v>
      </c>
      <c r="L55" s="37" t="str">
        <f>IFERROR(VLOOKUP($A55,Account_Mapping!$A:$C,3,0),"")</f>
        <v>General &amp; Administrative</v>
      </c>
      <c r="M55" s="37" t="str">
        <f>IFERROR(VLOOKUP($A55,Account_Mapping!$A:$C,4,0),"")</f>
        <v/>
      </c>
    </row>
    <row r="56" spans="1:13" x14ac:dyDescent="0.2">
      <c r="A56" s="43">
        <v>8020</v>
      </c>
      <c r="B56" s="43" t="s">
        <v>118</v>
      </c>
      <c r="C56" s="43"/>
      <c r="D56" s="43"/>
      <c r="E56" s="45">
        <v>45744</v>
      </c>
      <c r="F56" s="46">
        <v>3250</v>
      </c>
      <c r="G56" s="46">
        <v>0</v>
      </c>
      <c r="H56" s="47">
        <f t="shared" si="0"/>
        <v>45747</v>
      </c>
      <c r="I56" s="47" t="str">
        <f t="shared" si="1"/>
        <v>Q1</v>
      </c>
      <c r="J56" s="37" t="b">
        <f ca="1">IF(A56="","",COUNTIF('Consolidated Income Statement_Y'!$C$7:$V$7,D56)&gt;0)</f>
        <v>0</v>
      </c>
      <c r="K56" s="38">
        <f t="shared" si="2"/>
        <v>3250</v>
      </c>
      <c r="L56" s="37" t="str">
        <f>IFERROR(VLOOKUP($A56,Account_Mapping!$A:$C,3,0),"")</f>
        <v>General &amp; Administrative</v>
      </c>
      <c r="M56" s="37" t="str">
        <f>IFERROR(VLOOKUP($A56,Account_Mapping!$A:$C,4,0),"")</f>
        <v/>
      </c>
    </row>
    <row r="57" spans="1:13" x14ac:dyDescent="0.2">
      <c r="A57" s="43">
        <v>8030</v>
      </c>
      <c r="B57" s="43" t="s">
        <v>119</v>
      </c>
      <c r="C57" s="43"/>
      <c r="D57" s="43"/>
      <c r="E57" s="45">
        <v>45744</v>
      </c>
      <c r="F57" s="46">
        <v>2750</v>
      </c>
      <c r="G57" s="46">
        <v>0</v>
      </c>
      <c r="H57" s="47">
        <f t="shared" si="0"/>
        <v>45747</v>
      </c>
      <c r="I57" s="47" t="str">
        <f t="shared" si="1"/>
        <v>Q1</v>
      </c>
      <c r="J57" s="37" t="b">
        <f ca="1">IF(A57="","",COUNTIF('Consolidated Income Statement_Y'!$C$7:$V$7,D57)&gt;0)</f>
        <v>0</v>
      </c>
      <c r="K57" s="38">
        <f t="shared" si="2"/>
        <v>2750</v>
      </c>
      <c r="L57" s="37" t="str">
        <f>IFERROR(VLOOKUP($A57,Account_Mapping!$A:$C,3,0),"")</f>
        <v>General &amp; Administrative</v>
      </c>
      <c r="M57" s="37" t="str">
        <f>IFERROR(VLOOKUP($A57,Account_Mapping!$A:$C,4,0),"")</f>
        <v/>
      </c>
    </row>
    <row r="58" spans="1:13" x14ac:dyDescent="0.2">
      <c r="A58" s="43">
        <v>8040</v>
      </c>
      <c r="B58" s="43" t="s">
        <v>120</v>
      </c>
      <c r="C58" s="43"/>
      <c r="D58" s="43"/>
      <c r="E58" s="45">
        <v>45731</v>
      </c>
      <c r="F58" s="46">
        <v>3150</v>
      </c>
      <c r="G58" s="46">
        <v>0</v>
      </c>
      <c r="H58" s="47">
        <f t="shared" si="0"/>
        <v>45747</v>
      </c>
      <c r="I58" s="47" t="str">
        <f t="shared" si="1"/>
        <v>Q1</v>
      </c>
      <c r="J58" s="37" t="b">
        <f ca="1">IF(A58="","",COUNTIF('Consolidated Income Statement_Y'!$C$7:$V$7,D58)&gt;0)</f>
        <v>0</v>
      </c>
      <c r="K58" s="38">
        <f t="shared" si="2"/>
        <v>3150</v>
      </c>
      <c r="L58" s="37" t="str">
        <f>IFERROR(VLOOKUP($A58,Account_Mapping!$A:$C,3,0),"")</f>
        <v>General &amp; Administrative</v>
      </c>
      <c r="M58" s="37" t="str">
        <f>IFERROR(VLOOKUP($A58,Account_Mapping!$A:$C,4,0),"")</f>
        <v/>
      </c>
    </row>
    <row r="59" spans="1:13" x14ac:dyDescent="0.2">
      <c r="A59" s="43">
        <v>8050</v>
      </c>
      <c r="B59" s="43" t="s">
        <v>121</v>
      </c>
      <c r="C59" s="43"/>
      <c r="D59" s="43"/>
      <c r="E59" s="45">
        <v>45731</v>
      </c>
      <c r="F59" s="46">
        <v>3350</v>
      </c>
      <c r="G59" s="46">
        <v>0</v>
      </c>
      <c r="H59" s="47">
        <f t="shared" si="0"/>
        <v>45747</v>
      </c>
      <c r="I59" s="47" t="str">
        <f t="shared" si="1"/>
        <v>Q1</v>
      </c>
      <c r="J59" s="37" t="b">
        <f ca="1">IF(A59="","",COUNTIF('Consolidated Income Statement_Y'!$C$7:$V$7,D59)&gt;0)</f>
        <v>0</v>
      </c>
      <c r="K59" s="38">
        <f t="shared" si="2"/>
        <v>3350</v>
      </c>
      <c r="L59" s="37" t="str">
        <f>IFERROR(VLOOKUP($A59,Account_Mapping!$A:$C,3,0),"")</f>
        <v>General &amp; Administrative</v>
      </c>
      <c r="M59" s="37" t="str">
        <f>IFERROR(VLOOKUP($A59,Account_Mapping!$A:$C,4,0),"")</f>
        <v/>
      </c>
    </row>
    <row r="60" spans="1:13" x14ac:dyDescent="0.2">
      <c r="A60" s="43">
        <v>8060</v>
      </c>
      <c r="B60" s="43" t="s">
        <v>122</v>
      </c>
      <c r="C60" s="43"/>
      <c r="D60" s="43"/>
      <c r="E60" s="45">
        <v>45731</v>
      </c>
      <c r="F60" s="46">
        <v>3450</v>
      </c>
      <c r="G60" s="46">
        <v>0</v>
      </c>
      <c r="H60" s="47">
        <f t="shared" si="0"/>
        <v>45747</v>
      </c>
      <c r="I60" s="47" t="str">
        <f t="shared" si="1"/>
        <v>Q1</v>
      </c>
      <c r="J60" s="37" t="b">
        <f ca="1">IF(A60="","",COUNTIF('Consolidated Income Statement_Y'!$C$7:$V$7,D60)&gt;0)</f>
        <v>0</v>
      </c>
      <c r="K60" s="38">
        <f t="shared" si="2"/>
        <v>3450</v>
      </c>
      <c r="L60" s="37" t="str">
        <f>IFERROR(VLOOKUP($A60,Account_Mapping!$A:$C,3,0),"")</f>
        <v>General &amp; Administrative</v>
      </c>
      <c r="M60" s="37" t="str">
        <f>IFERROR(VLOOKUP($A60,Account_Mapping!$A:$C,4,0),"")</f>
        <v/>
      </c>
    </row>
    <row r="61" spans="1:13" x14ac:dyDescent="0.2">
      <c r="A61" s="43">
        <v>8060</v>
      </c>
      <c r="B61" s="43" t="s">
        <v>122</v>
      </c>
      <c r="C61" s="43"/>
      <c r="D61" s="43"/>
      <c r="E61" s="45">
        <v>45731</v>
      </c>
      <c r="F61" s="46">
        <v>3450</v>
      </c>
      <c r="G61" s="46">
        <v>0</v>
      </c>
      <c r="H61" s="47">
        <f t="shared" si="0"/>
        <v>45747</v>
      </c>
      <c r="I61" s="47" t="str">
        <f t="shared" si="1"/>
        <v>Q1</v>
      </c>
      <c r="J61" s="37" t="b">
        <f ca="1">IF(A61="","",COUNTIF('Consolidated Income Statement_Y'!$C$7:$V$7,D61)&gt;0)</f>
        <v>0</v>
      </c>
      <c r="K61" s="38">
        <f t="shared" si="2"/>
        <v>3450</v>
      </c>
      <c r="L61" s="37" t="str">
        <f>IFERROR(VLOOKUP($A61,Account_Mapping!$A:$C,3,0),"")</f>
        <v>General &amp; Administrative</v>
      </c>
      <c r="M61" s="37" t="str">
        <f>IFERROR(VLOOKUP($A61,Account_Mapping!$A:$C,4,0),"")</f>
        <v/>
      </c>
    </row>
    <row r="62" spans="1:13" x14ac:dyDescent="0.2">
      <c r="A62" s="43">
        <v>8070</v>
      </c>
      <c r="B62" s="43" t="s">
        <v>123</v>
      </c>
      <c r="C62" s="43"/>
      <c r="D62" s="43"/>
      <c r="E62" s="45">
        <v>45731</v>
      </c>
      <c r="F62" s="46">
        <v>3950</v>
      </c>
      <c r="G62" s="46">
        <v>0</v>
      </c>
      <c r="H62" s="47">
        <f t="shared" si="0"/>
        <v>45747</v>
      </c>
      <c r="I62" s="47" t="str">
        <f t="shared" si="1"/>
        <v>Q1</v>
      </c>
      <c r="J62" s="37" t="b">
        <f ca="1">IF(A62="","",COUNTIF('Consolidated Income Statement_Y'!$C$7:$V$7,D62)&gt;0)</f>
        <v>0</v>
      </c>
      <c r="K62" s="38">
        <f t="shared" si="2"/>
        <v>3950</v>
      </c>
      <c r="L62" s="37" t="str">
        <f>IFERROR(VLOOKUP($A62,Account_Mapping!$A:$C,3,0),"")</f>
        <v>General &amp; Administrative</v>
      </c>
      <c r="M62" s="37" t="str">
        <f>IFERROR(VLOOKUP($A62,Account_Mapping!$A:$C,4,0),"")</f>
        <v/>
      </c>
    </row>
    <row r="63" spans="1:13" x14ac:dyDescent="0.2">
      <c r="A63" s="43">
        <v>8080</v>
      </c>
      <c r="B63" s="43" t="s">
        <v>124</v>
      </c>
      <c r="C63" s="43"/>
      <c r="D63" s="43"/>
      <c r="E63" s="45">
        <v>45731</v>
      </c>
      <c r="F63" s="46">
        <v>6950</v>
      </c>
      <c r="G63" s="46">
        <v>0</v>
      </c>
      <c r="H63" s="47">
        <f t="shared" si="0"/>
        <v>45747</v>
      </c>
      <c r="I63" s="47" t="str">
        <f t="shared" si="1"/>
        <v>Q1</v>
      </c>
      <c r="J63" s="37" t="b">
        <f ca="1">IF(A63="","",COUNTIF('Consolidated Income Statement_Y'!$C$7:$V$7,D63)&gt;0)</f>
        <v>0</v>
      </c>
      <c r="K63" s="38">
        <f t="shared" si="2"/>
        <v>6950</v>
      </c>
      <c r="L63" s="37" t="str">
        <f>IFERROR(VLOOKUP($A63,Account_Mapping!$A:$C,3,0),"")</f>
        <v>General &amp; Administrative</v>
      </c>
      <c r="M63" s="37" t="str">
        <f>IFERROR(VLOOKUP($A63,Account_Mapping!$A:$C,4,0),"")</f>
        <v/>
      </c>
    </row>
    <row r="64" spans="1:13" x14ac:dyDescent="0.2">
      <c r="A64" s="43">
        <v>8090</v>
      </c>
      <c r="B64" s="43" t="s">
        <v>125</v>
      </c>
      <c r="C64" s="43"/>
      <c r="D64" s="43"/>
      <c r="E64" s="45">
        <v>45731</v>
      </c>
      <c r="F64" s="46">
        <v>7950</v>
      </c>
      <c r="G64" s="46">
        <v>0</v>
      </c>
      <c r="H64" s="47">
        <f t="shared" si="0"/>
        <v>45747</v>
      </c>
      <c r="I64" s="47" t="str">
        <f t="shared" si="1"/>
        <v>Q1</v>
      </c>
      <c r="J64" s="37" t="b">
        <f ca="1">IF(A64="","",COUNTIF('Consolidated Income Statement_Y'!$C$7:$V$7,D64)&gt;0)</f>
        <v>0</v>
      </c>
      <c r="K64" s="38">
        <f t="shared" si="2"/>
        <v>7950</v>
      </c>
      <c r="L64" s="37" t="str">
        <f>IFERROR(VLOOKUP($A64,Account_Mapping!$A:$C,3,0),"")</f>
        <v>General &amp; Administrative</v>
      </c>
      <c r="M64" s="37" t="str">
        <f>IFERROR(VLOOKUP($A64,Account_Mapping!$A:$C,4,0),"")</f>
        <v/>
      </c>
    </row>
    <row r="65" spans="1:13" x14ac:dyDescent="0.2">
      <c r="A65" s="43">
        <v>8099</v>
      </c>
      <c r="B65" s="43" t="s">
        <v>129</v>
      </c>
      <c r="C65" s="43"/>
      <c r="D65" s="43" t="s">
        <v>131</v>
      </c>
      <c r="E65" s="45">
        <v>45747</v>
      </c>
      <c r="F65" s="46">
        <v>1000</v>
      </c>
      <c r="G65" s="46">
        <v>0</v>
      </c>
      <c r="H65" s="47">
        <f t="shared" si="0"/>
        <v>45747</v>
      </c>
      <c r="I65" s="47" t="str">
        <f t="shared" si="1"/>
        <v>Q1</v>
      </c>
      <c r="J65" s="37" t="b">
        <f ca="1">IF(A65="","",COUNTIF('Consolidated Income Statement_Y'!$C$7:$V$7,D65)&gt;0)</f>
        <v>1</v>
      </c>
      <c r="K65" s="38">
        <f t="shared" si="2"/>
        <v>1000</v>
      </c>
      <c r="L65" s="37" t="str">
        <f>IFERROR(VLOOKUP($A65,Account_Mapping!$A:$C,3,0),"")</f>
        <v>General &amp; Administrative</v>
      </c>
      <c r="M65" s="37" t="str">
        <f>IFERROR(VLOOKUP($A65,Account_Mapping!$A:$C,4,0),"")</f>
        <v/>
      </c>
    </row>
    <row r="66" spans="1:13" x14ac:dyDescent="0.2">
      <c r="A66" s="43">
        <v>9010</v>
      </c>
      <c r="B66" s="43" t="s">
        <v>127</v>
      </c>
      <c r="C66" s="43"/>
      <c r="D66" s="43"/>
      <c r="E66" s="45">
        <v>45731</v>
      </c>
      <c r="F66" s="46">
        <v>0</v>
      </c>
      <c r="G66" s="46">
        <v>5630</v>
      </c>
      <c r="H66" s="47">
        <f t="shared" si="0"/>
        <v>45747</v>
      </c>
      <c r="I66" s="47" t="str">
        <f t="shared" si="1"/>
        <v>Q1</v>
      </c>
      <c r="J66" s="37" t="b">
        <f ca="1">IF(A66="","",COUNTIF('Consolidated Income Statement_Y'!$C$7:$V$7,D66)&gt;0)</f>
        <v>0</v>
      </c>
      <c r="K66" s="38">
        <f t="shared" si="2"/>
        <v>-5630</v>
      </c>
      <c r="L66" s="37" t="str">
        <f>IFERROR(VLOOKUP($A66,Account_Mapping!$A:$C,3,0),"")</f>
        <v>Other Expenses, net</v>
      </c>
      <c r="M66" s="37" t="str">
        <f>IFERROR(VLOOKUP($A66,Account_Mapping!$A:$C,4,0),"")</f>
        <v/>
      </c>
    </row>
    <row r="67" spans="1:13" x14ac:dyDescent="0.2">
      <c r="A67" s="43">
        <v>9900</v>
      </c>
      <c r="B67" s="43" t="s">
        <v>128</v>
      </c>
      <c r="C67" s="43"/>
      <c r="D67" s="43"/>
      <c r="E67" s="45">
        <v>45731</v>
      </c>
      <c r="F67" s="46">
        <v>560</v>
      </c>
      <c r="G67" s="46">
        <v>0</v>
      </c>
      <c r="H67" s="47">
        <f t="shared" ref="H67:H130" si="3">IF(E67="","",EOMONTH(E67,0))</f>
        <v>45747</v>
      </c>
      <c r="I67" s="47" t="str">
        <f t="shared" ref="I67:I130" si="4">IF(H67="","","Q"&amp;ROUNDUP(MONTH(H67)/3,0))</f>
        <v>Q1</v>
      </c>
      <c r="J67" s="37" t="b">
        <f ca="1">IF(A67="","",COUNTIF('Consolidated Income Statement_Y'!$C$7:$V$7,D67)&gt;0)</f>
        <v>0</v>
      </c>
      <c r="K67" s="38">
        <f t="shared" ref="K67:K130" si="5">F67-G67</f>
        <v>560</v>
      </c>
      <c r="L67" s="37" t="str">
        <f>IFERROR(VLOOKUP($A67,Account_Mapping!$A:$C,3,0),"")</f>
        <v>Provision for Income Taxes</v>
      </c>
      <c r="M67" s="37" t="str">
        <f>IFERROR(VLOOKUP($A67,Account_Mapping!$A:$C,4,0),"")</f>
        <v/>
      </c>
    </row>
    <row r="68" spans="1:13" x14ac:dyDescent="0.2">
      <c r="A68" s="43">
        <v>5000</v>
      </c>
      <c r="B68" s="43" t="s">
        <v>25</v>
      </c>
      <c r="C68" s="43"/>
      <c r="D68" s="43"/>
      <c r="E68" s="45">
        <v>45762</v>
      </c>
      <c r="F68" s="46">
        <v>0</v>
      </c>
      <c r="G68" s="46">
        <v>97500</v>
      </c>
      <c r="H68" s="47">
        <f t="shared" si="3"/>
        <v>45777</v>
      </c>
      <c r="I68" s="47" t="str">
        <f t="shared" si="4"/>
        <v>Q2</v>
      </c>
      <c r="J68" s="37" t="b">
        <f ca="1">IF(A68="","",COUNTIF('Consolidated Income Statement_Y'!$C$7:$V$7,D68)&gt;0)</f>
        <v>0</v>
      </c>
      <c r="K68" s="38">
        <f t="shared" si="5"/>
        <v>-97500</v>
      </c>
      <c r="L68" s="37" t="str">
        <f>IFERROR(VLOOKUP($A68,Account_Mapping!$A:$C,3,0),"")</f>
        <v>Services Revenue</v>
      </c>
      <c r="M68" s="37" t="str">
        <f>IFERROR(VLOOKUP($A68,Account_Mapping!$A:$C,4,0),"")</f>
        <v/>
      </c>
    </row>
    <row r="69" spans="1:13" x14ac:dyDescent="0.2">
      <c r="A69" s="43">
        <v>5000</v>
      </c>
      <c r="B69" s="43" t="s">
        <v>25</v>
      </c>
      <c r="C69" s="43"/>
      <c r="D69" s="43"/>
      <c r="E69" s="45">
        <v>45775</v>
      </c>
      <c r="F69" s="46">
        <v>0</v>
      </c>
      <c r="G69" s="46">
        <v>3250</v>
      </c>
      <c r="H69" s="47">
        <f t="shared" si="3"/>
        <v>45777</v>
      </c>
      <c r="I69" s="47" t="str">
        <f t="shared" si="4"/>
        <v>Q2</v>
      </c>
      <c r="J69" s="37" t="b">
        <f ca="1">IF(A69="","",COUNTIF('Consolidated Income Statement_Y'!$C$7:$V$7,D69)&gt;0)</f>
        <v>0</v>
      </c>
      <c r="K69" s="38">
        <f t="shared" si="5"/>
        <v>-3250</v>
      </c>
      <c r="L69" s="37" t="str">
        <f>IFERROR(VLOOKUP($A69,Account_Mapping!$A:$C,3,0),"")</f>
        <v>Services Revenue</v>
      </c>
      <c r="M69" s="37" t="str">
        <f>IFERROR(VLOOKUP($A69,Account_Mapping!$A:$C,4,0),"")</f>
        <v/>
      </c>
    </row>
    <row r="70" spans="1:13" x14ac:dyDescent="0.2">
      <c r="A70" s="43">
        <v>6000</v>
      </c>
      <c r="B70" s="43" t="s">
        <v>108</v>
      </c>
      <c r="C70" s="43"/>
      <c r="D70" s="43"/>
      <c r="E70" s="45">
        <v>45762</v>
      </c>
      <c r="F70" s="46">
        <v>500</v>
      </c>
      <c r="G70" s="46">
        <v>0</v>
      </c>
      <c r="H70" s="47">
        <f t="shared" si="3"/>
        <v>45777</v>
      </c>
      <c r="I70" s="47" t="str">
        <f t="shared" si="4"/>
        <v>Q2</v>
      </c>
      <c r="J70" s="37" t="b">
        <f ca="1">IF(A70="","",COUNTIF('Consolidated Income Statement_Y'!$C$7:$V$7,D70)&gt;0)</f>
        <v>0</v>
      </c>
      <c r="K70" s="38">
        <f t="shared" si="5"/>
        <v>500</v>
      </c>
      <c r="L70" s="37" t="str">
        <f>IFERROR(VLOOKUP($A70,Account_Mapping!$A:$C,3,0),"")</f>
        <v>Services COR</v>
      </c>
      <c r="M70" s="37" t="str">
        <f>IFERROR(VLOOKUP($A70,Account_Mapping!$A:$C,4,0),"")</f>
        <v/>
      </c>
    </row>
    <row r="71" spans="1:13" x14ac:dyDescent="0.2">
      <c r="A71" s="43">
        <v>7000</v>
      </c>
      <c r="B71" s="43" t="s">
        <v>111</v>
      </c>
      <c r="C71" s="43"/>
      <c r="D71" s="43"/>
      <c r="E71" s="45">
        <v>45775</v>
      </c>
      <c r="F71" s="46">
        <v>1250</v>
      </c>
      <c r="G71" s="46">
        <v>0</v>
      </c>
      <c r="H71" s="47">
        <f t="shared" si="3"/>
        <v>45777</v>
      </c>
      <c r="I71" s="47" t="str">
        <f t="shared" si="4"/>
        <v>Q2</v>
      </c>
      <c r="J71" s="37" t="b">
        <f ca="1">IF(A71="","",COUNTIF('Consolidated Income Statement_Y'!$C$7:$V$7,D71)&gt;0)</f>
        <v>0</v>
      </c>
      <c r="K71" s="38">
        <f t="shared" si="5"/>
        <v>1250</v>
      </c>
      <c r="L71" s="37" t="str">
        <f>IFERROR(VLOOKUP($A71,Account_Mapping!$A:$C,3,0),"")</f>
        <v>Sales &amp; Marketing</v>
      </c>
      <c r="M71" s="37" t="str">
        <f>IFERROR(VLOOKUP($A71,Account_Mapping!$A:$C,4,0),"")</f>
        <v/>
      </c>
    </row>
    <row r="72" spans="1:13" x14ac:dyDescent="0.2">
      <c r="A72" s="43">
        <v>7010</v>
      </c>
      <c r="B72" s="43" t="s">
        <v>112</v>
      </c>
      <c r="C72" s="43"/>
      <c r="D72" s="43"/>
      <c r="E72" s="45">
        <v>45775</v>
      </c>
      <c r="F72" s="46">
        <v>2000</v>
      </c>
      <c r="G72" s="46">
        <v>0</v>
      </c>
      <c r="H72" s="47">
        <f t="shared" si="3"/>
        <v>45777</v>
      </c>
      <c r="I72" s="47" t="str">
        <f t="shared" si="4"/>
        <v>Q2</v>
      </c>
      <c r="J72" s="37" t="b">
        <f ca="1">IF(A72="","",COUNTIF('Consolidated Income Statement_Y'!$C$7:$V$7,D72)&gt;0)</f>
        <v>0</v>
      </c>
      <c r="K72" s="38">
        <f t="shared" si="5"/>
        <v>2000</v>
      </c>
      <c r="L72" s="37" t="str">
        <f>IFERROR(VLOOKUP($A72,Account_Mapping!$A:$C,3,0),"")</f>
        <v>Sales &amp; Marketing</v>
      </c>
      <c r="M72" s="37" t="str">
        <f>IFERROR(VLOOKUP($A72,Account_Mapping!$A:$C,4,0),"")</f>
        <v/>
      </c>
    </row>
    <row r="73" spans="1:13" x14ac:dyDescent="0.2">
      <c r="A73" s="43">
        <v>7020</v>
      </c>
      <c r="B73" s="43" t="s">
        <v>113</v>
      </c>
      <c r="C73" s="43"/>
      <c r="D73" s="43"/>
      <c r="E73" s="45">
        <v>45775</v>
      </c>
      <c r="F73" s="46">
        <v>525</v>
      </c>
      <c r="G73" s="46">
        <v>0</v>
      </c>
      <c r="H73" s="47">
        <f t="shared" si="3"/>
        <v>45777</v>
      </c>
      <c r="I73" s="47" t="str">
        <f t="shared" si="4"/>
        <v>Q2</v>
      </c>
      <c r="J73" s="37" t="b">
        <f ca="1">IF(A73="","",COUNTIF('Consolidated Income Statement_Y'!$C$7:$V$7,D73)&gt;0)</f>
        <v>0</v>
      </c>
      <c r="K73" s="38">
        <f t="shared" si="5"/>
        <v>525</v>
      </c>
      <c r="L73" s="37" t="str">
        <f>IFERROR(VLOOKUP($A73,Account_Mapping!$A:$C,3,0),"")</f>
        <v>Sales &amp; Marketing</v>
      </c>
      <c r="M73" s="37" t="str">
        <f>IFERROR(VLOOKUP($A73,Account_Mapping!$A:$C,4,0),"")</f>
        <v/>
      </c>
    </row>
    <row r="74" spans="1:13" x14ac:dyDescent="0.2">
      <c r="A74" s="43">
        <v>7030</v>
      </c>
      <c r="B74" s="43" t="s">
        <v>114</v>
      </c>
      <c r="C74" s="43"/>
      <c r="D74" s="43"/>
      <c r="E74" s="45">
        <v>45775</v>
      </c>
      <c r="F74" s="46">
        <v>0</v>
      </c>
      <c r="G74" s="46">
        <v>0</v>
      </c>
      <c r="H74" s="47">
        <f t="shared" si="3"/>
        <v>45777</v>
      </c>
      <c r="I74" s="47" t="str">
        <f t="shared" si="4"/>
        <v>Q2</v>
      </c>
      <c r="J74" s="37" t="b">
        <f ca="1">IF(A74="","",COUNTIF('Consolidated Income Statement_Y'!$C$7:$V$7,D74)&gt;0)</f>
        <v>0</v>
      </c>
      <c r="K74" s="38">
        <f t="shared" si="5"/>
        <v>0</v>
      </c>
      <c r="L74" s="37" t="str">
        <f>IFERROR(VLOOKUP($A74,Account_Mapping!$A:$C,3,0),"")</f>
        <v>Sales &amp; Marketing</v>
      </c>
      <c r="M74" s="37" t="str">
        <f>IFERROR(VLOOKUP($A74,Account_Mapping!$A:$C,4,0),"")</f>
        <v/>
      </c>
    </row>
    <row r="75" spans="1:13" x14ac:dyDescent="0.2">
      <c r="A75" s="43">
        <v>7040</v>
      </c>
      <c r="B75" s="43" t="s">
        <v>115</v>
      </c>
      <c r="C75" s="43"/>
      <c r="D75" s="43"/>
      <c r="E75" s="45">
        <v>45775</v>
      </c>
      <c r="F75" s="46">
        <v>5500</v>
      </c>
      <c r="G75" s="46">
        <v>0</v>
      </c>
      <c r="H75" s="47">
        <f t="shared" si="3"/>
        <v>45777</v>
      </c>
      <c r="I75" s="47" t="str">
        <f t="shared" si="4"/>
        <v>Q2</v>
      </c>
      <c r="J75" s="37" t="b">
        <f ca="1">IF(A75="","",COUNTIF('Consolidated Income Statement_Y'!$C$7:$V$7,D75)&gt;0)</f>
        <v>0</v>
      </c>
      <c r="K75" s="38">
        <f t="shared" si="5"/>
        <v>5500</v>
      </c>
      <c r="L75" s="37" t="str">
        <f>IFERROR(VLOOKUP($A75,Account_Mapping!$A:$C,3,0),"")</f>
        <v>Sales &amp; Marketing</v>
      </c>
      <c r="M75" s="37" t="str">
        <f>IFERROR(VLOOKUP($A75,Account_Mapping!$A:$C,4,0),"")</f>
        <v/>
      </c>
    </row>
    <row r="76" spans="1:13" x14ac:dyDescent="0.2">
      <c r="A76" s="43">
        <v>8000</v>
      </c>
      <c r="B76" s="43" t="s">
        <v>116</v>
      </c>
      <c r="C76" s="43"/>
      <c r="D76" s="43"/>
      <c r="E76" s="45">
        <v>45775</v>
      </c>
      <c r="F76" s="46">
        <v>45000</v>
      </c>
      <c r="G76" s="46">
        <v>0</v>
      </c>
      <c r="H76" s="47">
        <f t="shared" si="3"/>
        <v>45777</v>
      </c>
      <c r="I76" s="47" t="str">
        <f t="shared" si="4"/>
        <v>Q2</v>
      </c>
      <c r="J76" s="37" t="b">
        <f ca="1">IF(A76="","",COUNTIF('Consolidated Income Statement_Y'!$C$7:$V$7,D76)&gt;0)</f>
        <v>0</v>
      </c>
      <c r="K76" s="38">
        <f t="shared" si="5"/>
        <v>45000</v>
      </c>
      <c r="L76" s="37" t="str">
        <f>IFERROR(VLOOKUP($A76,Account_Mapping!$A:$C,3,0),"")</f>
        <v>General &amp; Administrative</v>
      </c>
      <c r="M76" s="37" t="str">
        <f>IFERROR(VLOOKUP($A76,Account_Mapping!$A:$C,4,0),"")</f>
        <v/>
      </c>
    </row>
    <row r="77" spans="1:13" x14ac:dyDescent="0.2">
      <c r="A77" s="43">
        <v>8010</v>
      </c>
      <c r="B77" s="43" t="s">
        <v>117</v>
      </c>
      <c r="C77" s="43"/>
      <c r="D77" s="43"/>
      <c r="E77" s="45">
        <v>45775</v>
      </c>
      <c r="F77" s="46">
        <v>4500</v>
      </c>
      <c r="G77" s="46">
        <v>0</v>
      </c>
      <c r="H77" s="47">
        <f t="shared" si="3"/>
        <v>45777</v>
      </c>
      <c r="I77" s="47" t="str">
        <f t="shared" si="4"/>
        <v>Q2</v>
      </c>
      <c r="J77" s="37" t="b">
        <f ca="1">IF(A77="","",COUNTIF('Consolidated Income Statement_Y'!$C$7:$V$7,D77)&gt;0)</f>
        <v>0</v>
      </c>
      <c r="K77" s="38">
        <f t="shared" si="5"/>
        <v>4500</v>
      </c>
      <c r="L77" s="37" t="str">
        <f>IFERROR(VLOOKUP($A77,Account_Mapping!$A:$C,3,0),"")</f>
        <v>General &amp; Administrative</v>
      </c>
      <c r="M77" s="37" t="str">
        <f>IFERROR(VLOOKUP($A77,Account_Mapping!$A:$C,4,0),"")</f>
        <v/>
      </c>
    </row>
    <row r="78" spans="1:13" x14ac:dyDescent="0.2">
      <c r="A78" s="43">
        <v>8020</v>
      </c>
      <c r="B78" s="43" t="s">
        <v>118</v>
      </c>
      <c r="C78" s="43"/>
      <c r="D78" s="43"/>
      <c r="E78" s="45">
        <v>45775</v>
      </c>
      <c r="F78" s="46">
        <v>3250</v>
      </c>
      <c r="G78" s="46">
        <v>0</v>
      </c>
      <c r="H78" s="47">
        <f t="shared" si="3"/>
        <v>45777</v>
      </c>
      <c r="I78" s="47" t="str">
        <f t="shared" si="4"/>
        <v>Q2</v>
      </c>
      <c r="J78" s="37" t="b">
        <f ca="1">IF(A78="","",COUNTIF('Consolidated Income Statement_Y'!$C$7:$V$7,D78)&gt;0)</f>
        <v>0</v>
      </c>
      <c r="K78" s="38">
        <f t="shared" si="5"/>
        <v>3250</v>
      </c>
      <c r="L78" s="37" t="str">
        <f>IFERROR(VLOOKUP($A78,Account_Mapping!$A:$C,3,0),"")</f>
        <v>General &amp; Administrative</v>
      </c>
      <c r="M78" s="37" t="str">
        <f>IFERROR(VLOOKUP($A78,Account_Mapping!$A:$C,4,0),"")</f>
        <v/>
      </c>
    </row>
    <row r="79" spans="1:13" x14ac:dyDescent="0.2">
      <c r="A79" s="43">
        <v>8030</v>
      </c>
      <c r="B79" s="43" t="s">
        <v>119</v>
      </c>
      <c r="C79" s="43"/>
      <c r="D79" s="43"/>
      <c r="E79" s="45">
        <v>45775</v>
      </c>
      <c r="F79" s="46">
        <v>2750</v>
      </c>
      <c r="G79" s="46">
        <v>0</v>
      </c>
      <c r="H79" s="47">
        <f t="shared" si="3"/>
        <v>45777</v>
      </c>
      <c r="I79" s="47" t="str">
        <f t="shared" si="4"/>
        <v>Q2</v>
      </c>
      <c r="J79" s="37" t="b">
        <f ca="1">IF(A79="","",COUNTIF('Consolidated Income Statement_Y'!$C$7:$V$7,D79)&gt;0)</f>
        <v>0</v>
      </c>
      <c r="K79" s="38">
        <f t="shared" si="5"/>
        <v>2750</v>
      </c>
      <c r="L79" s="37" t="str">
        <f>IFERROR(VLOOKUP($A79,Account_Mapping!$A:$C,3,0),"")</f>
        <v>General &amp; Administrative</v>
      </c>
      <c r="M79" s="37" t="str">
        <f>IFERROR(VLOOKUP($A79,Account_Mapping!$A:$C,4,0),"")</f>
        <v/>
      </c>
    </row>
    <row r="80" spans="1:13" x14ac:dyDescent="0.2">
      <c r="A80" s="43">
        <v>8040</v>
      </c>
      <c r="B80" s="43" t="s">
        <v>120</v>
      </c>
      <c r="C80" s="43"/>
      <c r="D80" s="43"/>
      <c r="E80" s="45">
        <v>45762</v>
      </c>
      <c r="F80" s="46">
        <v>3150</v>
      </c>
      <c r="G80" s="46">
        <v>0</v>
      </c>
      <c r="H80" s="47">
        <f t="shared" si="3"/>
        <v>45777</v>
      </c>
      <c r="I80" s="47" t="str">
        <f t="shared" si="4"/>
        <v>Q2</v>
      </c>
      <c r="J80" s="37" t="b">
        <f ca="1">IF(A80="","",COUNTIF('Consolidated Income Statement_Y'!$C$7:$V$7,D80)&gt;0)</f>
        <v>0</v>
      </c>
      <c r="K80" s="38">
        <f t="shared" si="5"/>
        <v>3150</v>
      </c>
      <c r="L80" s="37" t="str">
        <f>IFERROR(VLOOKUP($A80,Account_Mapping!$A:$C,3,0),"")</f>
        <v>General &amp; Administrative</v>
      </c>
      <c r="M80" s="37" t="str">
        <f>IFERROR(VLOOKUP($A80,Account_Mapping!$A:$C,4,0),"")</f>
        <v/>
      </c>
    </row>
    <row r="81" spans="1:13" x14ac:dyDescent="0.2">
      <c r="A81" s="43">
        <v>8050</v>
      </c>
      <c r="B81" s="43" t="s">
        <v>121</v>
      </c>
      <c r="C81" s="43"/>
      <c r="D81" s="43"/>
      <c r="E81" s="45">
        <v>45762</v>
      </c>
      <c r="F81" s="46">
        <v>3350</v>
      </c>
      <c r="G81" s="46">
        <v>0</v>
      </c>
      <c r="H81" s="47">
        <f t="shared" si="3"/>
        <v>45777</v>
      </c>
      <c r="I81" s="47" t="str">
        <f t="shared" si="4"/>
        <v>Q2</v>
      </c>
      <c r="J81" s="37" t="b">
        <f ca="1">IF(A81="","",COUNTIF('Consolidated Income Statement_Y'!$C$7:$V$7,D81)&gt;0)</f>
        <v>0</v>
      </c>
      <c r="K81" s="38">
        <f t="shared" si="5"/>
        <v>3350</v>
      </c>
      <c r="L81" s="37" t="str">
        <f>IFERROR(VLOOKUP($A81,Account_Mapping!$A:$C,3,0),"")</f>
        <v>General &amp; Administrative</v>
      </c>
      <c r="M81" s="37" t="str">
        <f>IFERROR(VLOOKUP($A81,Account_Mapping!$A:$C,4,0),"")</f>
        <v/>
      </c>
    </row>
    <row r="82" spans="1:13" x14ac:dyDescent="0.2">
      <c r="A82" s="43">
        <v>8060</v>
      </c>
      <c r="B82" s="43" t="s">
        <v>122</v>
      </c>
      <c r="C82" s="43"/>
      <c r="D82" s="43"/>
      <c r="E82" s="45">
        <v>45762</v>
      </c>
      <c r="F82" s="46">
        <v>3450</v>
      </c>
      <c r="G82" s="46">
        <v>0</v>
      </c>
      <c r="H82" s="47">
        <f t="shared" si="3"/>
        <v>45777</v>
      </c>
      <c r="I82" s="47" t="str">
        <f t="shared" si="4"/>
        <v>Q2</v>
      </c>
      <c r="J82" s="37" t="b">
        <f ca="1">IF(A82="","",COUNTIF('Consolidated Income Statement_Y'!$C$7:$V$7,D82)&gt;0)</f>
        <v>0</v>
      </c>
      <c r="K82" s="38">
        <f t="shared" si="5"/>
        <v>3450</v>
      </c>
      <c r="L82" s="37" t="str">
        <f>IFERROR(VLOOKUP($A82,Account_Mapping!$A:$C,3,0),"")</f>
        <v>General &amp; Administrative</v>
      </c>
      <c r="M82" s="37" t="str">
        <f>IFERROR(VLOOKUP($A82,Account_Mapping!$A:$C,4,0),"")</f>
        <v/>
      </c>
    </row>
    <row r="83" spans="1:13" x14ac:dyDescent="0.2">
      <c r="A83" s="43">
        <v>8060</v>
      </c>
      <c r="B83" s="43" t="s">
        <v>122</v>
      </c>
      <c r="C83" s="43"/>
      <c r="D83" s="43"/>
      <c r="E83" s="45">
        <v>45762</v>
      </c>
      <c r="F83" s="46">
        <v>3450</v>
      </c>
      <c r="G83" s="46">
        <v>0</v>
      </c>
      <c r="H83" s="47">
        <f t="shared" si="3"/>
        <v>45777</v>
      </c>
      <c r="I83" s="47" t="str">
        <f t="shared" si="4"/>
        <v>Q2</v>
      </c>
      <c r="J83" s="37" t="b">
        <f ca="1">IF(A83="","",COUNTIF('Consolidated Income Statement_Y'!$C$7:$V$7,D83)&gt;0)</f>
        <v>0</v>
      </c>
      <c r="K83" s="38">
        <f t="shared" si="5"/>
        <v>3450</v>
      </c>
      <c r="L83" s="37" t="str">
        <f>IFERROR(VLOOKUP($A83,Account_Mapping!$A:$C,3,0),"")</f>
        <v>General &amp; Administrative</v>
      </c>
      <c r="M83" s="37" t="str">
        <f>IFERROR(VLOOKUP($A83,Account_Mapping!$A:$C,4,0),"")</f>
        <v/>
      </c>
    </row>
    <row r="84" spans="1:13" x14ac:dyDescent="0.2">
      <c r="A84" s="43">
        <v>8070</v>
      </c>
      <c r="B84" s="43" t="s">
        <v>123</v>
      </c>
      <c r="C84" s="43"/>
      <c r="D84" s="43"/>
      <c r="E84" s="45">
        <v>45762</v>
      </c>
      <c r="F84" s="46">
        <v>3950</v>
      </c>
      <c r="G84" s="46">
        <v>0</v>
      </c>
      <c r="H84" s="47">
        <f t="shared" si="3"/>
        <v>45777</v>
      </c>
      <c r="I84" s="47" t="str">
        <f t="shared" si="4"/>
        <v>Q2</v>
      </c>
      <c r="J84" s="37" t="b">
        <f ca="1">IF(A84="","",COUNTIF('Consolidated Income Statement_Y'!$C$7:$V$7,D84)&gt;0)</f>
        <v>0</v>
      </c>
      <c r="K84" s="38">
        <f t="shared" si="5"/>
        <v>3950</v>
      </c>
      <c r="L84" s="37" t="str">
        <f>IFERROR(VLOOKUP($A84,Account_Mapping!$A:$C,3,0),"")</f>
        <v>General &amp; Administrative</v>
      </c>
      <c r="M84" s="37" t="str">
        <f>IFERROR(VLOOKUP($A84,Account_Mapping!$A:$C,4,0),"")</f>
        <v/>
      </c>
    </row>
    <row r="85" spans="1:13" x14ac:dyDescent="0.2">
      <c r="A85" s="43">
        <v>8080</v>
      </c>
      <c r="B85" s="43" t="s">
        <v>124</v>
      </c>
      <c r="C85" s="43"/>
      <c r="D85" s="43"/>
      <c r="E85" s="45">
        <v>45762</v>
      </c>
      <c r="F85" s="46">
        <v>6950</v>
      </c>
      <c r="G85" s="46">
        <v>0</v>
      </c>
      <c r="H85" s="47">
        <f t="shared" si="3"/>
        <v>45777</v>
      </c>
      <c r="I85" s="47" t="str">
        <f t="shared" si="4"/>
        <v>Q2</v>
      </c>
      <c r="J85" s="37" t="b">
        <f ca="1">IF(A85="","",COUNTIF('Consolidated Income Statement_Y'!$C$7:$V$7,D85)&gt;0)</f>
        <v>0</v>
      </c>
      <c r="K85" s="38">
        <f t="shared" si="5"/>
        <v>6950</v>
      </c>
      <c r="L85" s="37" t="str">
        <f>IFERROR(VLOOKUP($A85,Account_Mapping!$A:$C,3,0),"")</f>
        <v>General &amp; Administrative</v>
      </c>
      <c r="M85" s="37" t="str">
        <f>IFERROR(VLOOKUP($A85,Account_Mapping!$A:$C,4,0),"")</f>
        <v/>
      </c>
    </row>
    <row r="86" spans="1:13" x14ac:dyDescent="0.2">
      <c r="A86" s="43">
        <v>8090</v>
      </c>
      <c r="B86" s="43" t="s">
        <v>125</v>
      </c>
      <c r="C86" s="43"/>
      <c r="D86" s="43"/>
      <c r="E86" s="45">
        <v>45762</v>
      </c>
      <c r="F86" s="46">
        <v>7950</v>
      </c>
      <c r="G86" s="46">
        <v>0</v>
      </c>
      <c r="H86" s="47">
        <f t="shared" si="3"/>
        <v>45777</v>
      </c>
      <c r="I86" s="47" t="str">
        <f t="shared" si="4"/>
        <v>Q2</v>
      </c>
      <c r="J86" s="37" t="b">
        <f ca="1">IF(A86="","",COUNTIF('Consolidated Income Statement_Y'!$C$7:$V$7,D86)&gt;0)</f>
        <v>0</v>
      </c>
      <c r="K86" s="38">
        <f t="shared" si="5"/>
        <v>7950</v>
      </c>
      <c r="L86" s="37" t="str">
        <f>IFERROR(VLOOKUP($A86,Account_Mapping!$A:$C,3,0),"")</f>
        <v>General &amp; Administrative</v>
      </c>
      <c r="M86" s="37" t="str">
        <f>IFERROR(VLOOKUP($A86,Account_Mapping!$A:$C,4,0),"")</f>
        <v/>
      </c>
    </row>
    <row r="87" spans="1:13" x14ac:dyDescent="0.2">
      <c r="A87" s="43">
        <v>8099</v>
      </c>
      <c r="B87" s="43" t="s">
        <v>129</v>
      </c>
      <c r="C87" s="43"/>
      <c r="D87" s="43" t="s">
        <v>131</v>
      </c>
      <c r="E87" s="45">
        <v>45777</v>
      </c>
      <c r="F87" s="46">
        <v>1000</v>
      </c>
      <c r="G87" s="46">
        <v>0</v>
      </c>
      <c r="H87" s="47">
        <f t="shared" si="3"/>
        <v>45777</v>
      </c>
      <c r="I87" s="47" t="str">
        <f t="shared" si="4"/>
        <v>Q2</v>
      </c>
      <c r="J87" s="37" t="b">
        <f ca="1">IF(A87="","",COUNTIF('Consolidated Income Statement_Y'!$C$7:$V$7,D87)&gt;0)</f>
        <v>1</v>
      </c>
      <c r="K87" s="38">
        <f t="shared" si="5"/>
        <v>1000</v>
      </c>
      <c r="L87" s="37" t="str">
        <f>IFERROR(VLOOKUP($A87,Account_Mapping!$A:$C,3,0),"")</f>
        <v>General &amp; Administrative</v>
      </c>
      <c r="M87" s="37" t="str">
        <f>IFERROR(VLOOKUP($A87,Account_Mapping!$A:$C,4,0),"")</f>
        <v/>
      </c>
    </row>
    <row r="88" spans="1:13" x14ac:dyDescent="0.2">
      <c r="A88" s="43">
        <v>9010</v>
      </c>
      <c r="B88" s="43" t="s">
        <v>127</v>
      </c>
      <c r="C88" s="43"/>
      <c r="D88" s="43"/>
      <c r="E88" s="45">
        <v>45762</v>
      </c>
      <c r="F88" s="46">
        <v>0</v>
      </c>
      <c r="G88" s="46">
        <v>5630</v>
      </c>
      <c r="H88" s="47">
        <f t="shared" si="3"/>
        <v>45777</v>
      </c>
      <c r="I88" s="47" t="str">
        <f t="shared" si="4"/>
        <v>Q2</v>
      </c>
      <c r="J88" s="37" t="b">
        <f ca="1">IF(A88="","",COUNTIF('Consolidated Income Statement_Y'!$C$7:$V$7,D88)&gt;0)</f>
        <v>0</v>
      </c>
      <c r="K88" s="38">
        <f t="shared" si="5"/>
        <v>-5630</v>
      </c>
      <c r="L88" s="37" t="str">
        <f>IFERROR(VLOOKUP($A88,Account_Mapping!$A:$C,3,0),"")</f>
        <v>Other Expenses, net</v>
      </c>
      <c r="M88" s="37" t="str">
        <f>IFERROR(VLOOKUP($A88,Account_Mapping!$A:$C,4,0),"")</f>
        <v/>
      </c>
    </row>
    <row r="89" spans="1:13" x14ac:dyDescent="0.2">
      <c r="A89" s="43">
        <v>9900</v>
      </c>
      <c r="B89" s="43" t="s">
        <v>128</v>
      </c>
      <c r="C89" s="43"/>
      <c r="D89" s="43"/>
      <c r="E89" s="45">
        <v>45762</v>
      </c>
      <c r="F89" s="46">
        <v>560</v>
      </c>
      <c r="G89" s="46">
        <v>0</v>
      </c>
      <c r="H89" s="47">
        <f t="shared" si="3"/>
        <v>45777</v>
      </c>
      <c r="I89" s="47" t="str">
        <f t="shared" si="4"/>
        <v>Q2</v>
      </c>
      <c r="J89" s="37" t="b">
        <f ca="1">IF(A89="","",COUNTIF('Consolidated Income Statement_Y'!$C$7:$V$7,D89)&gt;0)</f>
        <v>0</v>
      </c>
      <c r="K89" s="38">
        <f t="shared" si="5"/>
        <v>560</v>
      </c>
      <c r="L89" s="37" t="str">
        <f>IFERROR(VLOOKUP($A89,Account_Mapping!$A:$C,3,0),"")</f>
        <v>Provision for Income Taxes</v>
      </c>
      <c r="M89" s="37" t="str">
        <f>IFERROR(VLOOKUP($A89,Account_Mapping!$A:$C,4,0),"")</f>
        <v/>
      </c>
    </row>
    <row r="90" spans="1:13" x14ac:dyDescent="0.2">
      <c r="A90" s="43">
        <v>5000</v>
      </c>
      <c r="B90" s="43" t="s">
        <v>25</v>
      </c>
      <c r="C90" s="43"/>
      <c r="D90" s="43"/>
      <c r="E90" s="45">
        <v>45792</v>
      </c>
      <c r="F90" s="46">
        <v>0</v>
      </c>
      <c r="G90" s="46">
        <v>97500</v>
      </c>
      <c r="H90" s="47">
        <f t="shared" si="3"/>
        <v>45808</v>
      </c>
      <c r="I90" s="47" t="str">
        <f t="shared" si="4"/>
        <v>Q2</v>
      </c>
      <c r="J90" s="37" t="b">
        <f ca="1">IF(A90="","",COUNTIF('Consolidated Income Statement_Y'!$C$7:$V$7,D90)&gt;0)</f>
        <v>0</v>
      </c>
      <c r="K90" s="38">
        <f t="shared" si="5"/>
        <v>-97500</v>
      </c>
      <c r="L90" s="37" t="str">
        <f>IFERROR(VLOOKUP($A90,Account_Mapping!$A:$C,3,0),"")</f>
        <v>Services Revenue</v>
      </c>
      <c r="M90" s="37" t="str">
        <f>IFERROR(VLOOKUP($A90,Account_Mapping!$A:$C,4,0),"")</f>
        <v/>
      </c>
    </row>
    <row r="91" spans="1:13" x14ac:dyDescent="0.2">
      <c r="A91" s="43">
        <v>5000</v>
      </c>
      <c r="B91" s="43" t="s">
        <v>25</v>
      </c>
      <c r="C91" s="43"/>
      <c r="D91" s="43"/>
      <c r="E91" s="45">
        <v>45805</v>
      </c>
      <c r="F91" s="46">
        <v>0</v>
      </c>
      <c r="G91" s="46">
        <v>3250</v>
      </c>
      <c r="H91" s="47">
        <f t="shared" si="3"/>
        <v>45808</v>
      </c>
      <c r="I91" s="47" t="str">
        <f t="shared" si="4"/>
        <v>Q2</v>
      </c>
      <c r="J91" s="37" t="b">
        <f ca="1">IF(A91="","",COUNTIF('Consolidated Income Statement_Y'!$C$7:$V$7,D91)&gt;0)</f>
        <v>0</v>
      </c>
      <c r="K91" s="38">
        <f t="shared" si="5"/>
        <v>-3250</v>
      </c>
      <c r="L91" s="37" t="str">
        <f>IFERROR(VLOOKUP($A91,Account_Mapping!$A:$C,3,0),"")</f>
        <v>Services Revenue</v>
      </c>
      <c r="M91" s="37" t="str">
        <f>IFERROR(VLOOKUP($A91,Account_Mapping!$A:$C,4,0),"")</f>
        <v/>
      </c>
    </row>
    <row r="92" spans="1:13" x14ac:dyDescent="0.2">
      <c r="A92" s="43">
        <v>6000</v>
      </c>
      <c r="B92" s="43" t="s">
        <v>108</v>
      </c>
      <c r="C92" s="43"/>
      <c r="D92" s="43"/>
      <c r="E92" s="45">
        <v>45792</v>
      </c>
      <c r="F92" s="46">
        <v>500</v>
      </c>
      <c r="G92" s="46">
        <v>0</v>
      </c>
      <c r="H92" s="47">
        <f t="shared" si="3"/>
        <v>45808</v>
      </c>
      <c r="I92" s="47" t="str">
        <f t="shared" si="4"/>
        <v>Q2</v>
      </c>
      <c r="J92" s="37" t="b">
        <f ca="1">IF(A92="","",COUNTIF('Consolidated Income Statement_Y'!$C$7:$V$7,D92)&gt;0)</f>
        <v>0</v>
      </c>
      <c r="K92" s="38">
        <f t="shared" si="5"/>
        <v>500</v>
      </c>
      <c r="L92" s="37" t="str">
        <f>IFERROR(VLOOKUP($A92,Account_Mapping!$A:$C,3,0),"")</f>
        <v>Services COR</v>
      </c>
      <c r="M92" s="37" t="str">
        <f>IFERROR(VLOOKUP($A92,Account_Mapping!$A:$C,4,0),"")</f>
        <v/>
      </c>
    </row>
    <row r="93" spans="1:13" x14ac:dyDescent="0.2">
      <c r="A93" s="43">
        <v>7000</v>
      </c>
      <c r="B93" s="43" t="s">
        <v>111</v>
      </c>
      <c r="C93" s="43"/>
      <c r="D93" s="43"/>
      <c r="E93" s="45">
        <v>45805</v>
      </c>
      <c r="F93" s="46">
        <v>1250</v>
      </c>
      <c r="G93" s="46">
        <v>0</v>
      </c>
      <c r="H93" s="47">
        <f t="shared" si="3"/>
        <v>45808</v>
      </c>
      <c r="I93" s="47" t="str">
        <f t="shared" si="4"/>
        <v>Q2</v>
      </c>
      <c r="J93" s="37" t="b">
        <f ca="1">IF(A93="","",COUNTIF('Consolidated Income Statement_Y'!$C$7:$V$7,D93)&gt;0)</f>
        <v>0</v>
      </c>
      <c r="K93" s="38">
        <f t="shared" si="5"/>
        <v>1250</v>
      </c>
      <c r="L93" s="37" t="str">
        <f>IFERROR(VLOOKUP($A93,Account_Mapping!$A:$C,3,0),"")</f>
        <v>Sales &amp; Marketing</v>
      </c>
      <c r="M93" s="37" t="str">
        <f>IFERROR(VLOOKUP($A93,Account_Mapping!$A:$C,4,0),"")</f>
        <v/>
      </c>
    </row>
    <row r="94" spans="1:13" x14ac:dyDescent="0.2">
      <c r="A94" s="43">
        <v>7010</v>
      </c>
      <c r="B94" s="43" t="s">
        <v>112</v>
      </c>
      <c r="C94" s="43"/>
      <c r="D94" s="43"/>
      <c r="E94" s="45">
        <v>45805</v>
      </c>
      <c r="F94" s="46">
        <v>2000</v>
      </c>
      <c r="G94" s="46">
        <v>0</v>
      </c>
      <c r="H94" s="47">
        <f t="shared" si="3"/>
        <v>45808</v>
      </c>
      <c r="I94" s="47" t="str">
        <f t="shared" si="4"/>
        <v>Q2</v>
      </c>
      <c r="J94" s="37" t="b">
        <f ca="1">IF(A94="","",COUNTIF('Consolidated Income Statement_Y'!$C$7:$V$7,D94)&gt;0)</f>
        <v>0</v>
      </c>
      <c r="K94" s="38">
        <f t="shared" si="5"/>
        <v>2000</v>
      </c>
      <c r="L94" s="37" t="str">
        <f>IFERROR(VLOOKUP($A94,Account_Mapping!$A:$C,3,0),"")</f>
        <v>Sales &amp; Marketing</v>
      </c>
      <c r="M94" s="37" t="str">
        <f>IFERROR(VLOOKUP($A94,Account_Mapping!$A:$C,4,0),"")</f>
        <v/>
      </c>
    </row>
    <row r="95" spans="1:13" x14ac:dyDescent="0.2">
      <c r="A95" s="43">
        <v>7020</v>
      </c>
      <c r="B95" s="43" t="s">
        <v>113</v>
      </c>
      <c r="C95" s="43"/>
      <c r="D95" s="43"/>
      <c r="E95" s="45">
        <v>45805</v>
      </c>
      <c r="F95" s="46">
        <v>525</v>
      </c>
      <c r="G95" s="46">
        <v>0</v>
      </c>
      <c r="H95" s="47">
        <f t="shared" si="3"/>
        <v>45808</v>
      </c>
      <c r="I95" s="47" t="str">
        <f t="shared" si="4"/>
        <v>Q2</v>
      </c>
      <c r="J95" s="37" t="b">
        <f ca="1">IF(A95="","",COUNTIF('Consolidated Income Statement_Y'!$C$7:$V$7,D95)&gt;0)</f>
        <v>0</v>
      </c>
      <c r="K95" s="38">
        <f t="shared" si="5"/>
        <v>525</v>
      </c>
      <c r="L95" s="37" t="str">
        <f>IFERROR(VLOOKUP($A95,Account_Mapping!$A:$C,3,0),"")</f>
        <v>Sales &amp; Marketing</v>
      </c>
      <c r="M95" s="37" t="str">
        <f>IFERROR(VLOOKUP($A95,Account_Mapping!$A:$C,4,0),"")</f>
        <v/>
      </c>
    </row>
    <row r="96" spans="1:13" x14ac:dyDescent="0.2">
      <c r="A96" s="43">
        <v>7030</v>
      </c>
      <c r="B96" s="43" t="s">
        <v>114</v>
      </c>
      <c r="C96" s="43"/>
      <c r="D96" s="43"/>
      <c r="E96" s="45">
        <v>45805</v>
      </c>
      <c r="F96" s="46">
        <v>0</v>
      </c>
      <c r="G96" s="46">
        <v>0</v>
      </c>
      <c r="H96" s="47">
        <f t="shared" si="3"/>
        <v>45808</v>
      </c>
      <c r="I96" s="47" t="str">
        <f t="shared" si="4"/>
        <v>Q2</v>
      </c>
      <c r="J96" s="37" t="b">
        <f ca="1">IF(A96="","",COUNTIF('Consolidated Income Statement_Y'!$C$7:$V$7,D96)&gt;0)</f>
        <v>0</v>
      </c>
      <c r="K96" s="38">
        <f t="shared" si="5"/>
        <v>0</v>
      </c>
      <c r="L96" s="37" t="str">
        <f>IFERROR(VLOOKUP($A96,Account_Mapping!$A:$C,3,0),"")</f>
        <v>Sales &amp; Marketing</v>
      </c>
      <c r="M96" s="37" t="str">
        <f>IFERROR(VLOOKUP($A96,Account_Mapping!$A:$C,4,0),"")</f>
        <v/>
      </c>
    </row>
    <row r="97" spans="1:13" x14ac:dyDescent="0.2">
      <c r="A97" s="43">
        <v>7040</v>
      </c>
      <c r="B97" s="43" t="s">
        <v>115</v>
      </c>
      <c r="C97" s="43"/>
      <c r="D97" s="43"/>
      <c r="E97" s="45">
        <v>45805</v>
      </c>
      <c r="F97" s="46">
        <v>5500</v>
      </c>
      <c r="G97" s="46">
        <v>0</v>
      </c>
      <c r="H97" s="47">
        <f t="shared" si="3"/>
        <v>45808</v>
      </c>
      <c r="I97" s="47" t="str">
        <f t="shared" si="4"/>
        <v>Q2</v>
      </c>
      <c r="J97" s="37" t="b">
        <f ca="1">IF(A97="","",COUNTIF('Consolidated Income Statement_Y'!$C$7:$V$7,D97)&gt;0)</f>
        <v>0</v>
      </c>
      <c r="K97" s="38">
        <f t="shared" si="5"/>
        <v>5500</v>
      </c>
      <c r="L97" s="37" t="str">
        <f>IFERROR(VLOOKUP($A97,Account_Mapping!$A:$C,3,0),"")</f>
        <v>Sales &amp; Marketing</v>
      </c>
      <c r="M97" s="37" t="str">
        <f>IFERROR(VLOOKUP($A97,Account_Mapping!$A:$C,4,0),"")</f>
        <v/>
      </c>
    </row>
    <row r="98" spans="1:13" x14ac:dyDescent="0.2">
      <c r="A98" s="43">
        <v>8000</v>
      </c>
      <c r="B98" s="43" t="s">
        <v>116</v>
      </c>
      <c r="C98" s="43"/>
      <c r="D98" s="43"/>
      <c r="E98" s="45">
        <v>45805</v>
      </c>
      <c r="F98" s="46">
        <v>45000</v>
      </c>
      <c r="G98" s="46">
        <v>0</v>
      </c>
      <c r="H98" s="47">
        <f t="shared" si="3"/>
        <v>45808</v>
      </c>
      <c r="I98" s="47" t="str">
        <f t="shared" si="4"/>
        <v>Q2</v>
      </c>
      <c r="J98" s="37" t="b">
        <f ca="1">IF(A98="","",COUNTIF('Consolidated Income Statement_Y'!$C$7:$V$7,D98)&gt;0)</f>
        <v>0</v>
      </c>
      <c r="K98" s="38">
        <f t="shared" si="5"/>
        <v>45000</v>
      </c>
      <c r="L98" s="37" t="str">
        <f>IFERROR(VLOOKUP($A98,Account_Mapping!$A:$C,3,0),"")</f>
        <v>General &amp; Administrative</v>
      </c>
      <c r="M98" s="37" t="str">
        <f>IFERROR(VLOOKUP($A98,Account_Mapping!$A:$C,4,0),"")</f>
        <v/>
      </c>
    </row>
    <row r="99" spans="1:13" x14ac:dyDescent="0.2">
      <c r="A99" s="43">
        <v>8010</v>
      </c>
      <c r="B99" s="43" t="s">
        <v>117</v>
      </c>
      <c r="C99" s="43"/>
      <c r="D99" s="43"/>
      <c r="E99" s="45">
        <v>45805</v>
      </c>
      <c r="F99" s="46">
        <v>4500</v>
      </c>
      <c r="G99" s="46">
        <v>0</v>
      </c>
      <c r="H99" s="47">
        <f t="shared" si="3"/>
        <v>45808</v>
      </c>
      <c r="I99" s="47" t="str">
        <f t="shared" si="4"/>
        <v>Q2</v>
      </c>
      <c r="J99" s="37" t="b">
        <f ca="1">IF(A99="","",COUNTIF('Consolidated Income Statement_Y'!$C$7:$V$7,D99)&gt;0)</f>
        <v>0</v>
      </c>
      <c r="K99" s="38">
        <f t="shared" si="5"/>
        <v>4500</v>
      </c>
      <c r="L99" s="37" t="str">
        <f>IFERROR(VLOOKUP($A99,Account_Mapping!$A:$C,3,0),"")</f>
        <v>General &amp; Administrative</v>
      </c>
      <c r="M99" s="37" t="str">
        <f>IFERROR(VLOOKUP($A99,Account_Mapping!$A:$C,4,0),"")</f>
        <v/>
      </c>
    </row>
    <row r="100" spans="1:13" x14ac:dyDescent="0.2">
      <c r="A100" s="43">
        <v>8020</v>
      </c>
      <c r="B100" s="43" t="s">
        <v>118</v>
      </c>
      <c r="C100" s="43"/>
      <c r="D100" s="43"/>
      <c r="E100" s="45">
        <v>45805</v>
      </c>
      <c r="F100" s="46">
        <v>3250</v>
      </c>
      <c r="G100" s="46">
        <v>0</v>
      </c>
      <c r="H100" s="47">
        <f t="shared" si="3"/>
        <v>45808</v>
      </c>
      <c r="I100" s="47" t="str">
        <f t="shared" si="4"/>
        <v>Q2</v>
      </c>
      <c r="J100" s="37" t="b">
        <f ca="1">IF(A100="","",COUNTIF('Consolidated Income Statement_Y'!$C$7:$V$7,D100)&gt;0)</f>
        <v>0</v>
      </c>
      <c r="K100" s="38">
        <f t="shared" si="5"/>
        <v>3250</v>
      </c>
      <c r="L100" s="37" t="str">
        <f>IFERROR(VLOOKUP($A100,Account_Mapping!$A:$C,3,0),"")</f>
        <v>General &amp; Administrative</v>
      </c>
      <c r="M100" s="37" t="str">
        <f>IFERROR(VLOOKUP($A100,Account_Mapping!$A:$C,4,0),"")</f>
        <v/>
      </c>
    </row>
    <row r="101" spans="1:13" x14ac:dyDescent="0.2">
      <c r="A101" s="43">
        <v>8030</v>
      </c>
      <c r="B101" s="43" t="s">
        <v>119</v>
      </c>
      <c r="C101" s="43"/>
      <c r="D101" s="43"/>
      <c r="E101" s="45">
        <v>45805</v>
      </c>
      <c r="F101" s="46">
        <v>2750</v>
      </c>
      <c r="G101" s="46">
        <v>0</v>
      </c>
      <c r="H101" s="47">
        <f t="shared" si="3"/>
        <v>45808</v>
      </c>
      <c r="I101" s="47" t="str">
        <f t="shared" si="4"/>
        <v>Q2</v>
      </c>
      <c r="J101" s="37" t="b">
        <f ca="1">IF(A101="","",COUNTIF('Consolidated Income Statement_Y'!$C$7:$V$7,D101)&gt;0)</f>
        <v>0</v>
      </c>
      <c r="K101" s="38">
        <f t="shared" si="5"/>
        <v>2750</v>
      </c>
      <c r="L101" s="37" t="str">
        <f>IFERROR(VLOOKUP($A101,Account_Mapping!$A:$C,3,0),"")</f>
        <v>General &amp; Administrative</v>
      </c>
      <c r="M101" s="37" t="str">
        <f>IFERROR(VLOOKUP($A101,Account_Mapping!$A:$C,4,0),"")</f>
        <v/>
      </c>
    </row>
    <row r="102" spans="1:13" x14ac:dyDescent="0.2">
      <c r="A102" s="43">
        <v>8040</v>
      </c>
      <c r="B102" s="43" t="s">
        <v>120</v>
      </c>
      <c r="C102" s="43"/>
      <c r="D102" s="43"/>
      <c r="E102" s="45">
        <v>45792</v>
      </c>
      <c r="F102" s="46">
        <v>3150</v>
      </c>
      <c r="G102" s="46">
        <v>0</v>
      </c>
      <c r="H102" s="47">
        <f t="shared" si="3"/>
        <v>45808</v>
      </c>
      <c r="I102" s="47" t="str">
        <f t="shared" si="4"/>
        <v>Q2</v>
      </c>
      <c r="J102" s="37" t="b">
        <f ca="1">IF(A102="","",COUNTIF('Consolidated Income Statement_Y'!$C$7:$V$7,D102)&gt;0)</f>
        <v>0</v>
      </c>
      <c r="K102" s="38">
        <f t="shared" si="5"/>
        <v>3150</v>
      </c>
      <c r="L102" s="37" t="str">
        <f>IFERROR(VLOOKUP($A102,Account_Mapping!$A:$C,3,0),"")</f>
        <v>General &amp; Administrative</v>
      </c>
      <c r="M102" s="37" t="str">
        <f>IFERROR(VLOOKUP($A102,Account_Mapping!$A:$C,4,0),"")</f>
        <v/>
      </c>
    </row>
    <row r="103" spans="1:13" x14ac:dyDescent="0.2">
      <c r="A103" s="43">
        <v>8050</v>
      </c>
      <c r="B103" s="43" t="s">
        <v>121</v>
      </c>
      <c r="C103" s="43"/>
      <c r="D103" s="43"/>
      <c r="E103" s="45">
        <v>45792</v>
      </c>
      <c r="F103" s="46">
        <v>3350</v>
      </c>
      <c r="G103" s="46">
        <v>0</v>
      </c>
      <c r="H103" s="47">
        <f t="shared" si="3"/>
        <v>45808</v>
      </c>
      <c r="I103" s="47" t="str">
        <f t="shared" si="4"/>
        <v>Q2</v>
      </c>
      <c r="J103" s="37" t="b">
        <f ca="1">IF(A103="","",COUNTIF('Consolidated Income Statement_Y'!$C$7:$V$7,D103)&gt;0)</f>
        <v>0</v>
      </c>
      <c r="K103" s="38">
        <f t="shared" si="5"/>
        <v>3350</v>
      </c>
      <c r="L103" s="37" t="str">
        <f>IFERROR(VLOOKUP($A103,Account_Mapping!$A:$C,3,0),"")</f>
        <v>General &amp; Administrative</v>
      </c>
      <c r="M103" s="37" t="str">
        <f>IFERROR(VLOOKUP($A103,Account_Mapping!$A:$C,4,0),"")</f>
        <v/>
      </c>
    </row>
    <row r="104" spans="1:13" x14ac:dyDescent="0.2">
      <c r="A104" s="43">
        <v>8060</v>
      </c>
      <c r="B104" s="43" t="s">
        <v>122</v>
      </c>
      <c r="C104" s="43"/>
      <c r="D104" s="43"/>
      <c r="E104" s="45">
        <v>45792</v>
      </c>
      <c r="F104" s="46">
        <v>3450</v>
      </c>
      <c r="G104" s="46">
        <v>0</v>
      </c>
      <c r="H104" s="47">
        <f t="shared" si="3"/>
        <v>45808</v>
      </c>
      <c r="I104" s="47" t="str">
        <f t="shared" si="4"/>
        <v>Q2</v>
      </c>
      <c r="J104" s="37" t="b">
        <f ca="1">IF(A104="","",COUNTIF('Consolidated Income Statement_Y'!$C$7:$V$7,D104)&gt;0)</f>
        <v>0</v>
      </c>
      <c r="K104" s="38">
        <f t="shared" si="5"/>
        <v>3450</v>
      </c>
      <c r="L104" s="37" t="str">
        <f>IFERROR(VLOOKUP($A104,Account_Mapping!$A:$C,3,0),"")</f>
        <v>General &amp; Administrative</v>
      </c>
      <c r="M104" s="37" t="str">
        <f>IFERROR(VLOOKUP($A104,Account_Mapping!$A:$C,4,0),"")</f>
        <v/>
      </c>
    </row>
    <row r="105" spans="1:13" x14ac:dyDescent="0.2">
      <c r="A105" s="43">
        <v>8060</v>
      </c>
      <c r="B105" s="43" t="s">
        <v>122</v>
      </c>
      <c r="C105" s="43"/>
      <c r="D105" s="43"/>
      <c r="E105" s="45">
        <v>45792</v>
      </c>
      <c r="F105" s="46">
        <v>3450</v>
      </c>
      <c r="G105" s="46">
        <v>0</v>
      </c>
      <c r="H105" s="47">
        <f t="shared" si="3"/>
        <v>45808</v>
      </c>
      <c r="I105" s="47" t="str">
        <f t="shared" si="4"/>
        <v>Q2</v>
      </c>
      <c r="J105" s="37" t="b">
        <f ca="1">IF(A105="","",COUNTIF('Consolidated Income Statement_Y'!$C$7:$V$7,D105)&gt;0)</f>
        <v>0</v>
      </c>
      <c r="K105" s="38">
        <f t="shared" si="5"/>
        <v>3450</v>
      </c>
      <c r="L105" s="37" t="str">
        <f>IFERROR(VLOOKUP($A105,Account_Mapping!$A:$C,3,0),"")</f>
        <v>General &amp; Administrative</v>
      </c>
      <c r="M105" s="37" t="str">
        <f>IFERROR(VLOOKUP($A105,Account_Mapping!$A:$C,4,0),"")</f>
        <v/>
      </c>
    </row>
    <row r="106" spans="1:13" x14ac:dyDescent="0.2">
      <c r="A106" s="43">
        <v>8070</v>
      </c>
      <c r="B106" s="43" t="s">
        <v>123</v>
      </c>
      <c r="C106" s="43"/>
      <c r="D106" s="43"/>
      <c r="E106" s="45">
        <v>45792</v>
      </c>
      <c r="F106" s="46">
        <v>3950</v>
      </c>
      <c r="G106" s="46">
        <v>0</v>
      </c>
      <c r="H106" s="47">
        <f t="shared" si="3"/>
        <v>45808</v>
      </c>
      <c r="I106" s="47" t="str">
        <f t="shared" si="4"/>
        <v>Q2</v>
      </c>
      <c r="J106" s="37" t="b">
        <f ca="1">IF(A106="","",COUNTIF('Consolidated Income Statement_Y'!$C$7:$V$7,D106)&gt;0)</f>
        <v>0</v>
      </c>
      <c r="K106" s="38">
        <f t="shared" si="5"/>
        <v>3950</v>
      </c>
      <c r="L106" s="37" t="str">
        <f>IFERROR(VLOOKUP($A106,Account_Mapping!$A:$C,3,0),"")</f>
        <v>General &amp; Administrative</v>
      </c>
      <c r="M106" s="37" t="str">
        <f>IFERROR(VLOOKUP($A106,Account_Mapping!$A:$C,4,0),"")</f>
        <v/>
      </c>
    </row>
    <row r="107" spans="1:13" x14ac:dyDescent="0.2">
      <c r="A107" s="43">
        <v>8080</v>
      </c>
      <c r="B107" s="43" t="s">
        <v>124</v>
      </c>
      <c r="C107" s="43"/>
      <c r="D107" s="43"/>
      <c r="E107" s="45">
        <v>45792</v>
      </c>
      <c r="F107" s="46">
        <v>6950</v>
      </c>
      <c r="G107" s="46">
        <v>0</v>
      </c>
      <c r="H107" s="47">
        <f t="shared" si="3"/>
        <v>45808</v>
      </c>
      <c r="I107" s="47" t="str">
        <f t="shared" si="4"/>
        <v>Q2</v>
      </c>
      <c r="J107" s="37" t="b">
        <f ca="1">IF(A107="","",COUNTIF('Consolidated Income Statement_Y'!$C$7:$V$7,D107)&gt;0)</f>
        <v>0</v>
      </c>
      <c r="K107" s="38">
        <f t="shared" si="5"/>
        <v>6950</v>
      </c>
      <c r="L107" s="37" t="str">
        <f>IFERROR(VLOOKUP($A107,Account_Mapping!$A:$C,3,0),"")</f>
        <v>General &amp; Administrative</v>
      </c>
      <c r="M107" s="37" t="str">
        <f>IFERROR(VLOOKUP($A107,Account_Mapping!$A:$C,4,0),"")</f>
        <v/>
      </c>
    </row>
    <row r="108" spans="1:13" x14ac:dyDescent="0.2">
      <c r="A108" s="43">
        <v>8090</v>
      </c>
      <c r="B108" s="43" t="s">
        <v>125</v>
      </c>
      <c r="C108" s="43"/>
      <c r="D108" s="43"/>
      <c r="E108" s="45">
        <v>45792</v>
      </c>
      <c r="F108" s="46">
        <v>7950</v>
      </c>
      <c r="G108" s="46">
        <v>0</v>
      </c>
      <c r="H108" s="47">
        <f t="shared" si="3"/>
        <v>45808</v>
      </c>
      <c r="I108" s="47" t="str">
        <f t="shared" si="4"/>
        <v>Q2</v>
      </c>
      <c r="J108" s="37" t="b">
        <f ca="1">IF(A108="","",COUNTIF('Consolidated Income Statement_Y'!$C$7:$V$7,D108)&gt;0)</f>
        <v>0</v>
      </c>
      <c r="K108" s="38">
        <f t="shared" si="5"/>
        <v>7950</v>
      </c>
      <c r="L108" s="37" t="str">
        <f>IFERROR(VLOOKUP($A108,Account_Mapping!$A:$C,3,0),"")</f>
        <v>General &amp; Administrative</v>
      </c>
      <c r="M108" s="37" t="str">
        <f>IFERROR(VLOOKUP($A108,Account_Mapping!$A:$C,4,0),"")</f>
        <v/>
      </c>
    </row>
    <row r="109" spans="1:13" x14ac:dyDescent="0.2">
      <c r="A109" s="43">
        <v>8099</v>
      </c>
      <c r="B109" s="43" t="s">
        <v>129</v>
      </c>
      <c r="C109" s="43"/>
      <c r="D109" s="43" t="s">
        <v>131</v>
      </c>
      <c r="E109" s="45">
        <v>45808</v>
      </c>
      <c r="F109" s="46">
        <v>1000</v>
      </c>
      <c r="G109" s="46">
        <v>0</v>
      </c>
      <c r="H109" s="47">
        <f t="shared" si="3"/>
        <v>45808</v>
      </c>
      <c r="I109" s="47" t="str">
        <f t="shared" si="4"/>
        <v>Q2</v>
      </c>
      <c r="J109" s="37" t="b">
        <f ca="1">IF(A109="","",COUNTIF('Consolidated Income Statement_Y'!$C$7:$V$7,D109)&gt;0)</f>
        <v>1</v>
      </c>
      <c r="K109" s="38">
        <f t="shared" si="5"/>
        <v>1000</v>
      </c>
      <c r="L109" s="37" t="str">
        <f>IFERROR(VLOOKUP($A109,Account_Mapping!$A:$C,3,0),"")</f>
        <v>General &amp; Administrative</v>
      </c>
      <c r="M109" s="37" t="str">
        <f>IFERROR(VLOOKUP($A109,Account_Mapping!$A:$C,4,0),"")</f>
        <v/>
      </c>
    </row>
    <row r="110" spans="1:13" x14ac:dyDescent="0.2">
      <c r="A110" s="43">
        <v>9000</v>
      </c>
      <c r="B110" s="43" t="s">
        <v>126</v>
      </c>
      <c r="C110" s="43"/>
      <c r="D110" s="43"/>
      <c r="E110" s="45">
        <v>45792</v>
      </c>
      <c r="F110" s="46">
        <v>1400</v>
      </c>
      <c r="G110" s="46">
        <v>0</v>
      </c>
      <c r="H110" s="47">
        <f t="shared" si="3"/>
        <v>45808</v>
      </c>
      <c r="I110" s="47" t="str">
        <f t="shared" si="4"/>
        <v>Q2</v>
      </c>
      <c r="J110" s="37" t="b">
        <f ca="1">IF(A110="","",COUNTIF('Consolidated Income Statement_Y'!$C$7:$V$7,D110)&gt;0)</f>
        <v>0</v>
      </c>
      <c r="K110" s="38">
        <f t="shared" si="5"/>
        <v>1400</v>
      </c>
      <c r="L110" s="37" t="str">
        <f>IFERROR(VLOOKUP($A110,Account_Mapping!$A:$C,3,0),"")</f>
        <v>Other Expenses, net</v>
      </c>
      <c r="M110" s="37" t="str">
        <f>IFERROR(VLOOKUP($A110,Account_Mapping!$A:$C,4,0),"")</f>
        <v/>
      </c>
    </row>
    <row r="111" spans="1:13" x14ac:dyDescent="0.2">
      <c r="A111" s="43">
        <v>9010</v>
      </c>
      <c r="B111" s="43" t="s">
        <v>127</v>
      </c>
      <c r="C111" s="43"/>
      <c r="D111" s="43"/>
      <c r="E111" s="45">
        <v>45792</v>
      </c>
      <c r="F111" s="46">
        <v>0</v>
      </c>
      <c r="G111" s="46">
        <v>5630</v>
      </c>
      <c r="H111" s="47">
        <f t="shared" si="3"/>
        <v>45808</v>
      </c>
      <c r="I111" s="47" t="str">
        <f t="shared" si="4"/>
        <v>Q2</v>
      </c>
      <c r="J111" s="37" t="b">
        <f ca="1">IF(A111="","",COUNTIF('Consolidated Income Statement_Y'!$C$7:$V$7,D111)&gt;0)</f>
        <v>0</v>
      </c>
      <c r="K111" s="38">
        <f t="shared" si="5"/>
        <v>-5630</v>
      </c>
      <c r="L111" s="37" t="str">
        <f>IFERROR(VLOOKUP($A111,Account_Mapping!$A:$C,3,0),"")</f>
        <v>Other Expenses, net</v>
      </c>
      <c r="M111" s="37" t="str">
        <f>IFERROR(VLOOKUP($A111,Account_Mapping!$A:$C,4,0),"")</f>
        <v/>
      </c>
    </row>
    <row r="112" spans="1:13" x14ac:dyDescent="0.2">
      <c r="A112" s="43">
        <v>9900</v>
      </c>
      <c r="B112" s="43" t="s">
        <v>128</v>
      </c>
      <c r="C112" s="43"/>
      <c r="D112" s="43"/>
      <c r="E112" s="45">
        <v>45792</v>
      </c>
      <c r="F112" s="46">
        <v>560</v>
      </c>
      <c r="G112" s="46">
        <v>0</v>
      </c>
      <c r="H112" s="47">
        <f t="shared" si="3"/>
        <v>45808</v>
      </c>
      <c r="I112" s="47" t="str">
        <f t="shared" si="4"/>
        <v>Q2</v>
      </c>
      <c r="J112" s="37" t="b">
        <f ca="1">IF(A112="","",COUNTIF('Consolidated Income Statement_Y'!$C$7:$V$7,D112)&gt;0)</f>
        <v>0</v>
      </c>
      <c r="K112" s="38">
        <f t="shared" si="5"/>
        <v>560</v>
      </c>
      <c r="L112" s="37" t="str">
        <f>IFERROR(VLOOKUP($A112,Account_Mapping!$A:$C,3,0),"")</f>
        <v>Provision for Income Taxes</v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1" spans="1:13" x14ac:dyDescent="0.2">
      <c r="J751" s="37" t="str">
        <f>IF(A751="","",COUNTIF('Consolidated Income Statement_Y'!$C$7:$V$7,D751)&gt;0)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37" t="str">
        <f>IF(A752="","",COUNTIF('Consolidated Income Statement_Y'!$C$7:$V$7,D752)&gt;0)</f>
        <v/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-100750</v>
      </c>
      <c r="C754" s="50">
        <f t="shared" si="37"/>
        <v>-100750</v>
      </c>
      <c r="D754" s="50">
        <f t="shared" si="37"/>
        <v>-100750</v>
      </c>
      <c r="E754" s="50">
        <f t="shared" si="37"/>
        <v>-100750</v>
      </c>
      <c r="F754" s="50">
        <f t="shared" si="37"/>
        <v>-100750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500</v>
      </c>
      <c r="C757" s="50">
        <f t="shared" si="37"/>
        <v>500</v>
      </c>
      <c r="D757" s="50">
        <f t="shared" si="37"/>
        <v>500</v>
      </c>
      <c r="E757" s="50">
        <f t="shared" si="37"/>
        <v>500</v>
      </c>
      <c r="F757" s="50">
        <f t="shared" si="37"/>
        <v>500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9275</v>
      </c>
      <c r="C760" s="50">
        <f t="shared" si="37"/>
        <v>9275</v>
      </c>
      <c r="D760" s="50">
        <f t="shared" si="37"/>
        <v>9275</v>
      </c>
      <c r="E760" s="50">
        <f t="shared" si="37"/>
        <v>9275</v>
      </c>
      <c r="F760" s="50">
        <f t="shared" si="37"/>
        <v>9275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87750</v>
      </c>
      <c r="C761" s="50">
        <f t="shared" si="37"/>
        <v>88750</v>
      </c>
      <c r="D761" s="50">
        <f t="shared" si="37"/>
        <v>88750</v>
      </c>
      <c r="E761" s="50">
        <f t="shared" si="37"/>
        <v>88750</v>
      </c>
      <c r="F761" s="50">
        <f t="shared" si="37"/>
        <v>88750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-4230</v>
      </c>
      <c r="C762" s="50">
        <f t="shared" si="37"/>
        <v>-5630</v>
      </c>
      <c r="D762" s="50">
        <f t="shared" si="37"/>
        <v>-5630</v>
      </c>
      <c r="E762" s="50">
        <f t="shared" si="37"/>
        <v>-5630</v>
      </c>
      <c r="F762" s="50">
        <f t="shared" si="37"/>
        <v>-4230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560</v>
      </c>
      <c r="C763" s="52">
        <f t="shared" si="37"/>
        <v>560</v>
      </c>
      <c r="D763" s="52">
        <f t="shared" si="37"/>
        <v>560</v>
      </c>
      <c r="E763" s="52">
        <f t="shared" si="37"/>
        <v>560</v>
      </c>
      <c r="F763" s="52">
        <f t="shared" si="37"/>
        <v>560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-302250</v>
      </c>
      <c r="C766" s="50">
        <f t="shared" ref="C766:E766" si="38">SUMIF($B$752:$M$752,C$765,$B754:$M754)</f>
        <v>-201500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-503750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1500</v>
      </c>
      <c r="C769" s="50">
        <f t="shared" si="39"/>
        <v>1000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2500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27825</v>
      </c>
      <c r="C772" s="50">
        <f t="shared" si="39"/>
        <v>18550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46375</v>
      </c>
    </row>
    <row r="773" spans="1:6" x14ac:dyDescent="0.2">
      <c r="A773" s="49" t="s">
        <v>10</v>
      </c>
      <c r="B773" s="50">
        <f t="shared" si="39"/>
        <v>265250</v>
      </c>
      <c r="C773" s="50">
        <f t="shared" si="39"/>
        <v>177500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442750</v>
      </c>
    </row>
    <row r="774" spans="1:6" x14ac:dyDescent="0.2">
      <c r="A774" s="49" t="s">
        <v>14</v>
      </c>
      <c r="B774" s="50">
        <f t="shared" si="39"/>
        <v>-15490</v>
      </c>
      <c r="C774" s="50">
        <f t="shared" si="39"/>
        <v>-9860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-25350</v>
      </c>
    </row>
    <row r="775" spans="1:6" x14ac:dyDescent="0.2">
      <c r="A775" s="51" t="s">
        <v>13</v>
      </c>
      <c r="B775" s="52">
        <f t="shared" si="39"/>
        <v>1680</v>
      </c>
      <c r="C775" s="52">
        <f t="shared" si="39"/>
        <v>1120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2800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EA7EA-256F-475F-BE1C-98F6FACEA989}">
  <sheetPr codeName="Sheet25">
    <tabColor theme="1"/>
  </sheetPr>
  <dimension ref="A1:M775"/>
  <sheetViews>
    <sheetView workbookViewId="0">
      <pane ySplit="1" topLeftCell="A2" activePane="bottomLeft" state="frozen"/>
      <selection activeCell="F2" sqref="F2:G59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9.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>
        <v>5000</v>
      </c>
      <c r="B2" s="43" t="s">
        <v>25</v>
      </c>
      <c r="C2" s="43"/>
      <c r="D2" s="43"/>
      <c r="E2" s="45">
        <v>45672</v>
      </c>
      <c r="F2" s="46">
        <v>0</v>
      </c>
      <c r="G2" s="46">
        <v>97500</v>
      </c>
      <c r="H2" s="47">
        <f>IF(E2="","",EOMONTH(E2,0))</f>
        <v>45688</v>
      </c>
      <c r="I2" s="47" t="str">
        <f>IF(H2="","","Q"&amp;ROUNDUP(MONTH(H2)/3,0))</f>
        <v>Q1</v>
      </c>
      <c r="J2" s="37" t="b">
        <f ca="1">IF(A2="","",COUNTIF('Consolidated Income Statement_Y'!$C$7:$V$7,D2)&gt;0)</f>
        <v>0</v>
      </c>
      <c r="K2" s="38">
        <f>F2-G2</f>
        <v>-97500</v>
      </c>
      <c r="L2" s="37" t="str">
        <f>IFERROR(VLOOKUP($A2,Account_Mapping!$A:$C,3,0),"")</f>
        <v>Services Revenue</v>
      </c>
      <c r="M2" s="37" t="str">
        <f>IFERROR(VLOOKUP($A2,Account_Mapping!$A:$C,4,0),"")</f>
        <v/>
      </c>
    </row>
    <row r="3" spans="1:13" x14ac:dyDescent="0.2">
      <c r="A3" s="43">
        <v>5000</v>
      </c>
      <c r="B3" s="43" t="s">
        <v>25</v>
      </c>
      <c r="C3" s="43"/>
      <c r="D3" s="43"/>
      <c r="E3" s="45">
        <v>45688</v>
      </c>
      <c r="F3" s="46">
        <v>0</v>
      </c>
      <c r="G3" s="46">
        <v>3250</v>
      </c>
      <c r="H3" s="47">
        <f t="shared" ref="H3:H66" si="0">IF(E3="","",EOMONTH(E3,0))</f>
        <v>45688</v>
      </c>
      <c r="I3" s="47" t="str">
        <f t="shared" ref="I3:I66" si="1">IF(H3="","","Q"&amp;ROUNDUP(MONTH(H3)/3,0))</f>
        <v>Q1</v>
      </c>
      <c r="J3" s="37" t="b">
        <f ca="1">IF(A3="","",COUNTIF('Consolidated Income Statement_Y'!$C$7:$V$7,D3)&gt;0)</f>
        <v>0</v>
      </c>
      <c r="K3" s="38">
        <f t="shared" ref="K3:K66" si="2">F3-G3</f>
        <v>-3250</v>
      </c>
      <c r="L3" s="37" t="str">
        <f>IFERROR(VLOOKUP($A3,Account_Mapping!$A:$C,3,0),"")</f>
        <v>Services Revenue</v>
      </c>
      <c r="M3" s="37" t="str">
        <f>IFERROR(VLOOKUP($A3,Account_Mapping!$A:$C,4,0),"")</f>
        <v/>
      </c>
    </row>
    <row r="4" spans="1:13" x14ac:dyDescent="0.2">
      <c r="A4" s="43">
        <v>6000</v>
      </c>
      <c r="B4" s="43" t="s">
        <v>108</v>
      </c>
      <c r="C4" s="43"/>
      <c r="D4" s="43"/>
      <c r="E4" s="45">
        <v>45672</v>
      </c>
      <c r="F4" s="46">
        <v>500</v>
      </c>
      <c r="G4" s="46">
        <v>0</v>
      </c>
      <c r="H4" s="47">
        <f t="shared" si="0"/>
        <v>45688</v>
      </c>
      <c r="I4" s="47" t="str">
        <f t="shared" si="1"/>
        <v>Q1</v>
      </c>
      <c r="J4" s="37" t="b">
        <f ca="1">IF(A4="","",COUNTIF('Consolidated Income Statement_Y'!$C$7:$V$7,D4)&gt;0)</f>
        <v>0</v>
      </c>
      <c r="K4" s="38">
        <f t="shared" si="2"/>
        <v>500</v>
      </c>
      <c r="L4" s="37" t="str">
        <f>IFERROR(VLOOKUP($A4,Account_Mapping!$A:$C,3,0),"")</f>
        <v>Services COR</v>
      </c>
      <c r="M4" s="37" t="str">
        <f>IFERROR(VLOOKUP($A4,Account_Mapping!$A:$C,4,0),"")</f>
        <v/>
      </c>
    </row>
    <row r="5" spans="1:13" x14ac:dyDescent="0.2">
      <c r="A5" s="43">
        <v>7000</v>
      </c>
      <c r="B5" s="43" t="s">
        <v>111</v>
      </c>
      <c r="C5" s="43"/>
      <c r="D5" s="43"/>
      <c r="E5" s="45">
        <v>45688</v>
      </c>
      <c r="F5" s="46">
        <v>1250</v>
      </c>
      <c r="G5" s="46">
        <v>0</v>
      </c>
      <c r="H5" s="47">
        <f t="shared" si="0"/>
        <v>45688</v>
      </c>
      <c r="I5" s="47" t="str">
        <f t="shared" si="1"/>
        <v>Q1</v>
      </c>
      <c r="J5" s="37" t="b">
        <f ca="1">IF(A5="","",COUNTIF('Consolidated Income Statement_Y'!$C$7:$V$7,D5)&gt;0)</f>
        <v>0</v>
      </c>
      <c r="K5" s="38">
        <f t="shared" si="2"/>
        <v>1250</v>
      </c>
      <c r="L5" s="37" t="str">
        <f>IFERROR(VLOOKUP($A5,Account_Mapping!$A:$C,3,0),"")</f>
        <v>Sales &amp; Marketing</v>
      </c>
      <c r="M5" s="37" t="str">
        <f>IFERROR(VLOOKUP($A5,Account_Mapping!$A:$C,4,0),"")</f>
        <v/>
      </c>
    </row>
    <row r="6" spans="1:13" x14ac:dyDescent="0.2">
      <c r="A6" s="43">
        <v>7010</v>
      </c>
      <c r="B6" s="43" t="s">
        <v>112</v>
      </c>
      <c r="C6" s="43"/>
      <c r="D6" s="43"/>
      <c r="E6" s="45">
        <v>45688</v>
      </c>
      <c r="F6" s="46">
        <v>2000</v>
      </c>
      <c r="G6" s="46">
        <v>0</v>
      </c>
      <c r="H6" s="47">
        <f t="shared" si="0"/>
        <v>45688</v>
      </c>
      <c r="I6" s="47" t="str">
        <f t="shared" si="1"/>
        <v>Q1</v>
      </c>
      <c r="J6" s="37" t="b">
        <f ca="1">IF(A6="","",COUNTIF('Consolidated Income Statement_Y'!$C$7:$V$7,D6)&gt;0)</f>
        <v>0</v>
      </c>
      <c r="K6" s="38">
        <f t="shared" si="2"/>
        <v>2000</v>
      </c>
      <c r="L6" s="37" t="str">
        <f>IFERROR(VLOOKUP($A6,Account_Mapping!$A:$C,3,0),"")</f>
        <v>Sales &amp; Marketing</v>
      </c>
      <c r="M6" s="37" t="str">
        <f>IFERROR(VLOOKUP($A6,Account_Mapping!$A:$C,4,0),"")</f>
        <v/>
      </c>
    </row>
    <row r="7" spans="1:13" x14ac:dyDescent="0.2">
      <c r="A7" s="43">
        <v>7020</v>
      </c>
      <c r="B7" s="43" t="s">
        <v>113</v>
      </c>
      <c r="C7" s="43"/>
      <c r="D7" s="43"/>
      <c r="E7" s="45">
        <v>45688</v>
      </c>
      <c r="F7" s="46">
        <v>525</v>
      </c>
      <c r="G7" s="46">
        <v>0</v>
      </c>
      <c r="H7" s="47">
        <f t="shared" si="0"/>
        <v>45688</v>
      </c>
      <c r="I7" s="47" t="str">
        <f t="shared" si="1"/>
        <v>Q1</v>
      </c>
      <c r="J7" s="37" t="b">
        <f ca="1">IF(A7="","",COUNTIF('Consolidated Income Statement_Y'!$C$7:$V$7,D7)&gt;0)</f>
        <v>0</v>
      </c>
      <c r="K7" s="38">
        <f t="shared" si="2"/>
        <v>525</v>
      </c>
      <c r="L7" s="37" t="str">
        <f>IFERROR(VLOOKUP($A7,Account_Mapping!$A:$C,3,0),"")</f>
        <v>Sales &amp; Marketing</v>
      </c>
      <c r="M7" s="37" t="str">
        <f>IFERROR(VLOOKUP($A7,Account_Mapping!$A:$C,4,0),"")</f>
        <v/>
      </c>
    </row>
    <row r="8" spans="1:13" x14ac:dyDescent="0.2">
      <c r="A8" s="43">
        <v>7030</v>
      </c>
      <c r="B8" s="43" t="s">
        <v>114</v>
      </c>
      <c r="C8" s="43"/>
      <c r="D8" s="43"/>
      <c r="E8" s="45">
        <v>45688</v>
      </c>
      <c r="F8" s="46">
        <v>0</v>
      </c>
      <c r="G8" s="46">
        <v>0</v>
      </c>
      <c r="H8" s="47">
        <f t="shared" si="0"/>
        <v>45688</v>
      </c>
      <c r="I8" s="47" t="str">
        <f t="shared" si="1"/>
        <v>Q1</v>
      </c>
      <c r="J8" s="37" t="b">
        <f ca="1">IF(A8="","",COUNTIF('Consolidated Income Statement_Y'!$C$7:$V$7,D8)&gt;0)</f>
        <v>0</v>
      </c>
      <c r="K8" s="38">
        <f t="shared" si="2"/>
        <v>0</v>
      </c>
      <c r="L8" s="37" t="str">
        <f>IFERROR(VLOOKUP($A8,Account_Mapping!$A:$C,3,0),"")</f>
        <v>Sales &amp; Marketing</v>
      </c>
      <c r="M8" s="37" t="str">
        <f>IFERROR(VLOOKUP($A8,Account_Mapping!$A:$C,4,0),"")</f>
        <v/>
      </c>
    </row>
    <row r="9" spans="1:13" x14ac:dyDescent="0.2">
      <c r="A9" s="43">
        <v>7040</v>
      </c>
      <c r="B9" s="43" t="s">
        <v>115</v>
      </c>
      <c r="C9" s="43"/>
      <c r="D9" s="43"/>
      <c r="E9" s="45">
        <v>45688</v>
      </c>
      <c r="F9" s="46">
        <v>5500</v>
      </c>
      <c r="G9" s="46">
        <v>0</v>
      </c>
      <c r="H9" s="47">
        <f t="shared" si="0"/>
        <v>45688</v>
      </c>
      <c r="I9" s="47" t="str">
        <f t="shared" si="1"/>
        <v>Q1</v>
      </c>
      <c r="J9" s="37" t="b">
        <f ca="1">IF(A9="","",COUNTIF('Consolidated Income Statement_Y'!$C$7:$V$7,D9)&gt;0)</f>
        <v>0</v>
      </c>
      <c r="K9" s="38">
        <f t="shared" si="2"/>
        <v>5500</v>
      </c>
      <c r="L9" s="37" t="str">
        <f>IFERROR(VLOOKUP($A9,Account_Mapping!$A:$C,3,0),"")</f>
        <v>Sales &amp; Marketing</v>
      </c>
      <c r="M9" s="37" t="str">
        <f>IFERROR(VLOOKUP($A9,Account_Mapping!$A:$C,4,0),"")</f>
        <v/>
      </c>
    </row>
    <row r="10" spans="1:13" x14ac:dyDescent="0.2">
      <c r="A10" s="43">
        <v>8000</v>
      </c>
      <c r="B10" s="43" t="s">
        <v>116</v>
      </c>
      <c r="C10" s="43"/>
      <c r="D10" s="43"/>
      <c r="E10" s="45">
        <v>45688</v>
      </c>
      <c r="F10" s="46">
        <v>45000</v>
      </c>
      <c r="G10" s="46">
        <v>0</v>
      </c>
      <c r="H10" s="47">
        <f t="shared" si="0"/>
        <v>45688</v>
      </c>
      <c r="I10" s="47" t="str">
        <f t="shared" si="1"/>
        <v>Q1</v>
      </c>
      <c r="J10" s="37" t="b">
        <f ca="1">IF(A10="","",COUNTIF('Consolidated Income Statement_Y'!$C$7:$V$7,D10)&gt;0)</f>
        <v>0</v>
      </c>
      <c r="K10" s="38">
        <f t="shared" si="2"/>
        <v>45000</v>
      </c>
      <c r="L10" s="37" t="str">
        <f>IFERROR(VLOOKUP($A10,Account_Mapping!$A:$C,3,0),"")</f>
        <v>General &amp; Administrative</v>
      </c>
      <c r="M10" s="37" t="str">
        <f>IFERROR(VLOOKUP($A10,Account_Mapping!$A:$C,4,0),"")</f>
        <v/>
      </c>
    </row>
    <row r="11" spans="1:13" x14ac:dyDescent="0.2">
      <c r="A11" s="43">
        <v>8010</v>
      </c>
      <c r="B11" s="43" t="s">
        <v>117</v>
      </c>
      <c r="C11" s="43"/>
      <c r="D11" s="43"/>
      <c r="E11" s="45">
        <v>45688</v>
      </c>
      <c r="F11" s="46">
        <v>4500</v>
      </c>
      <c r="G11" s="46">
        <v>0</v>
      </c>
      <c r="H11" s="47">
        <f t="shared" si="0"/>
        <v>45688</v>
      </c>
      <c r="I11" s="47" t="str">
        <f t="shared" si="1"/>
        <v>Q1</v>
      </c>
      <c r="J11" s="37" t="b">
        <f ca="1">IF(A11="","",COUNTIF('Consolidated Income Statement_Y'!$C$7:$V$7,D11)&gt;0)</f>
        <v>0</v>
      </c>
      <c r="K11" s="38">
        <f t="shared" si="2"/>
        <v>4500</v>
      </c>
      <c r="L11" s="37" t="str">
        <f>IFERROR(VLOOKUP($A11,Account_Mapping!$A:$C,3,0),"")</f>
        <v>General &amp; Administrative</v>
      </c>
      <c r="M11" s="37" t="str">
        <f>IFERROR(VLOOKUP($A11,Account_Mapping!$A:$C,4,0),"")</f>
        <v/>
      </c>
    </row>
    <row r="12" spans="1:13" x14ac:dyDescent="0.2">
      <c r="A12" s="43">
        <v>8020</v>
      </c>
      <c r="B12" s="43" t="s">
        <v>118</v>
      </c>
      <c r="C12" s="43"/>
      <c r="D12" s="43"/>
      <c r="E12" s="45">
        <v>45688</v>
      </c>
      <c r="F12" s="46">
        <v>3250</v>
      </c>
      <c r="G12" s="46">
        <v>0</v>
      </c>
      <c r="H12" s="47">
        <f t="shared" si="0"/>
        <v>45688</v>
      </c>
      <c r="I12" s="47" t="str">
        <f t="shared" si="1"/>
        <v>Q1</v>
      </c>
      <c r="J12" s="37" t="b">
        <f ca="1">IF(A12="","",COUNTIF('Consolidated Income Statement_Y'!$C$7:$V$7,D12)&gt;0)</f>
        <v>0</v>
      </c>
      <c r="K12" s="38">
        <f t="shared" si="2"/>
        <v>3250</v>
      </c>
      <c r="L12" s="37" t="str">
        <f>IFERROR(VLOOKUP($A12,Account_Mapping!$A:$C,3,0),"")</f>
        <v>General &amp; Administrative</v>
      </c>
      <c r="M12" s="37" t="str">
        <f>IFERROR(VLOOKUP($A12,Account_Mapping!$A:$C,4,0),"")</f>
        <v/>
      </c>
    </row>
    <row r="13" spans="1:13" x14ac:dyDescent="0.2">
      <c r="A13" s="43">
        <v>8030</v>
      </c>
      <c r="B13" s="43" t="s">
        <v>119</v>
      </c>
      <c r="C13" s="43"/>
      <c r="D13" s="43"/>
      <c r="E13" s="45">
        <v>45688</v>
      </c>
      <c r="F13" s="46">
        <v>2750</v>
      </c>
      <c r="G13" s="46">
        <v>0</v>
      </c>
      <c r="H13" s="47">
        <f t="shared" si="0"/>
        <v>45688</v>
      </c>
      <c r="I13" s="47" t="str">
        <f t="shared" si="1"/>
        <v>Q1</v>
      </c>
      <c r="J13" s="37" t="b">
        <f ca="1">IF(A13="","",COUNTIF('Consolidated Income Statement_Y'!$C$7:$V$7,D13)&gt;0)</f>
        <v>0</v>
      </c>
      <c r="K13" s="38">
        <f t="shared" si="2"/>
        <v>2750</v>
      </c>
      <c r="L13" s="37" t="str">
        <f>IFERROR(VLOOKUP($A13,Account_Mapping!$A:$C,3,0),"")</f>
        <v>General &amp; Administrative</v>
      </c>
      <c r="M13" s="37" t="str">
        <f>IFERROR(VLOOKUP($A13,Account_Mapping!$A:$C,4,0),"")</f>
        <v/>
      </c>
    </row>
    <row r="14" spans="1:13" x14ac:dyDescent="0.2">
      <c r="A14" s="43">
        <v>8040</v>
      </c>
      <c r="B14" s="43" t="s">
        <v>120</v>
      </c>
      <c r="C14" s="43"/>
      <c r="D14" s="43"/>
      <c r="E14" s="45">
        <v>45672</v>
      </c>
      <c r="F14" s="46">
        <v>3150</v>
      </c>
      <c r="G14" s="46">
        <v>0</v>
      </c>
      <c r="H14" s="47">
        <f t="shared" si="0"/>
        <v>45688</v>
      </c>
      <c r="I14" s="47" t="str">
        <f t="shared" si="1"/>
        <v>Q1</v>
      </c>
      <c r="J14" s="37" t="b">
        <f ca="1">IF(A14="","",COUNTIF('Consolidated Income Statement_Y'!$C$7:$V$7,D14)&gt;0)</f>
        <v>0</v>
      </c>
      <c r="K14" s="38">
        <f t="shared" si="2"/>
        <v>3150</v>
      </c>
      <c r="L14" s="37" t="str">
        <f>IFERROR(VLOOKUP($A14,Account_Mapping!$A:$C,3,0),"")</f>
        <v>General &amp; Administrative</v>
      </c>
      <c r="M14" s="37" t="str">
        <f>IFERROR(VLOOKUP($A14,Account_Mapping!$A:$C,4,0),"")</f>
        <v/>
      </c>
    </row>
    <row r="15" spans="1:13" x14ac:dyDescent="0.2">
      <c r="A15" s="43">
        <v>8050</v>
      </c>
      <c r="B15" s="43" t="s">
        <v>121</v>
      </c>
      <c r="C15" s="43"/>
      <c r="D15" s="43"/>
      <c r="E15" s="45">
        <v>45672</v>
      </c>
      <c r="F15" s="46">
        <v>3350</v>
      </c>
      <c r="G15" s="46">
        <v>0</v>
      </c>
      <c r="H15" s="47">
        <f t="shared" si="0"/>
        <v>45688</v>
      </c>
      <c r="I15" s="47" t="str">
        <f t="shared" si="1"/>
        <v>Q1</v>
      </c>
      <c r="J15" s="37" t="b">
        <f ca="1">IF(A15="","",COUNTIF('Consolidated Income Statement_Y'!$C$7:$V$7,D15)&gt;0)</f>
        <v>0</v>
      </c>
      <c r="K15" s="38">
        <f t="shared" si="2"/>
        <v>3350</v>
      </c>
      <c r="L15" s="37" t="str">
        <f>IFERROR(VLOOKUP($A15,Account_Mapping!$A:$C,3,0),"")</f>
        <v>General &amp; Administrative</v>
      </c>
      <c r="M15" s="37" t="str">
        <f>IFERROR(VLOOKUP($A15,Account_Mapping!$A:$C,4,0),"")</f>
        <v/>
      </c>
    </row>
    <row r="16" spans="1:13" x14ac:dyDescent="0.2">
      <c r="A16" s="43">
        <v>8060</v>
      </c>
      <c r="B16" s="43" t="s">
        <v>122</v>
      </c>
      <c r="C16" s="43"/>
      <c r="D16" s="43"/>
      <c r="E16" s="45">
        <v>45672</v>
      </c>
      <c r="F16" s="46">
        <v>3450</v>
      </c>
      <c r="G16" s="46">
        <v>0</v>
      </c>
      <c r="H16" s="47">
        <f t="shared" si="0"/>
        <v>45688</v>
      </c>
      <c r="I16" s="47" t="str">
        <f t="shared" si="1"/>
        <v>Q1</v>
      </c>
      <c r="J16" s="37" t="b">
        <f ca="1">IF(A16="","",COUNTIF('Consolidated Income Statement_Y'!$C$7:$V$7,D16)&gt;0)</f>
        <v>0</v>
      </c>
      <c r="K16" s="38">
        <f t="shared" si="2"/>
        <v>3450</v>
      </c>
      <c r="L16" s="37" t="str">
        <f>IFERROR(VLOOKUP($A16,Account_Mapping!$A:$C,3,0),"")</f>
        <v>General &amp; Administrative</v>
      </c>
      <c r="M16" s="37" t="str">
        <f>IFERROR(VLOOKUP($A16,Account_Mapping!$A:$C,4,0),"")</f>
        <v/>
      </c>
    </row>
    <row r="17" spans="1:13" x14ac:dyDescent="0.2">
      <c r="A17" s="43">
        <v>8060</v>
      </c>
      <c r="B17" s="43" t="s">
        <v>122</v>
      </c>
      <c r="C17" s="43"/>
      <c r="D17" s="43"/>
      <c r="E17" s="45">
        <v>45672</v>
      </c>
      <c r="F17" s="46">
        <v>3450</v>
      </c>
      <c r="G17" s="46">
        <v>0</v>
      </c>
      <c r="H17" s="47">
        <f t="shared" si="0"/>
        <v>45688</v>
      </c>
      <c r="I17" s="47" t="str">
        <f t="shared" si="1"/>
        <v>Q1</v>
      </c>
      <c r="J17" s="37" t="b">
        <f ca="1">IF(A17="","",COUNTIF('Consolidated Income Statement_Y'!$C$7:$V$7,D17)&gt;0)</f>
        <v>0</v>
      </c>
      <c r="K17" s="38">
        <f t="shared" si="2"/>
        <v>3450</v>
      </c>
      <c r="L17" s="37" t="str">
        <f>IFERROR(VLOOKUP($A17,Account_Mapping!$A:$C,3,0),"")</f>
        <v>General &amp; Administrative</v>
      </c>
      <c r="M17" s="37" t="str">
        <f>IFERROR(VLOOKUP($A17,Account_Mapping!$A:$C,4,0),"")</f>
        <v/>
      </c>
    </row>
    <row r="18" spans="1:13" x14ac:dyDescent="0.2">
      <c r="A18" s="43">
        <v>8070</v>
      </c>
      <c r="B18" s="43" t="s">
        <v>123</v>
      </c>
      <c r="C18" s="43"/>
      <c r="D18" s="43"/>
      <c r="E18" s="45">
        <v>45672</v>
      </c>
      <c r="F18" s="46">
        <v>3950</v>
      </c>
      <c r="G18" s="46">
        <v>0</v>
      </c>
      <c r="H18" s="47">
        <f t="shared" si="0"/>
        <v>45688</v>
      </c>
      <c r="I18" s="47" t="str">
        <f t="shared" si="1"/>
        <v>Q1</v>
      </c>
      <c r="J18" s="37" t="b">
        <f ca="1">IF(A18="","",COUNTIF('Consolidated Income Statement_Y'!$C$7:$V$7,D18)&gt;0)</f>
        <v>0</v>
      </c>
      <c r="K18" s="38">
        <f t="shared" si="2"/>
        <v>3950</v>
      </c>
      <c r="L18" s="37" t="str">
        <f>IFERROR(VLOOKUP($A18,Account_Mapping!$A:$C,3,0),"")</f>
        <v>General &amp; Administrative</v>
      </c>
      <c r="M18" s="37" t="str">
        <f>IFERROR(VLOOKUP($A18,Account_Mapping!$A:$C,4,0),"")</f>
        <v/>
      </c>
    </row>
    <row r="19" spans="1:13" x14ac:dyDescent="0.2">
      <c r="A19" s="43">
        <v>8080</v>
      </c>
      <c r="B19" s="43" t="s">
        <v>124</v>
      </c>
      <c r="C19" s="43"/>
      <c r="D19" s="43"/>
      <c r="E19" s="45">
        <v>45672</v>
      </c>
      <c r="F19" s="46">
        <v>6950</v>
      </c>
      <c r="G19" s="46">
        <v>0</v>
      </c>
      <c r="H19" s="47">
        <f t="shared" si="0"/>
        <v>45688</v>
      </c>
      <c r="I19" s="47" t="str">
        <f t="shared" si="1"/>
        <v>Q1</v>
      </c>
      <c r="J19" s="37" t="b">
        <f ca="1">IF(A19="","",COUNTIF('Consolidated Income Statement_Y'!$C$7:$V$7,D19)&gt;0)</f>
        <v>0</v>
      </c>
      <c r="K19" s="38">
        <f t="shared" si="2"/>
        <v>6950</v>
      </c>
      <c r="L19" s="37" t="str">
        <f>IFERROR(VLOOKUP($A19,Account_Mapping!$A:$C,3,0),"")</f>
        <v>General &amp; Administrative</v>
      </c>
      <c r="M19" s="37" t="str">
        <f>IFERROR(VLOOKUP($A19,Account_Mapping!$A:$C,4,0),"")</f>
        <v/>
      </c>
    </row>
    <row r="20" spans="1:13" x14ac:dyDescent="0.2">
      <c r="A20" s="43">
        <v>8090</v>
      </c>
      <c r="B20" s="43" t="s">
        <v>125</v>
      </c>
      <c r="C20" s="43"/>
      <c r="D20" s="43"/>
      <c r="E20" s="45">
        <v>45672</v>
      </c>
      <c r="F20" s="46">
        <v>7950</v>
      </c>
      <c r="G20" s="46">
        <v>0</v>
      </c>
      <c r="H20" s="47">
        <f t="shared" si="0"/>
        <v>45688</v>
      </c>
      <c r="I20" s="47" t="str">
        <f t="shared" si="1"/>
        <v>Q1</v>
      </c>
      <c r="J20" s="37" t="b">
        <f ca="1">IF(A20="","",COUNTIF('Consolidated Income Statement_Y'!$C$7:$V$7,D20)&gt;0)</f>
        <v>0</v>
      </c>
      <c r="K20" s="38">
        <f t="shared" si="2"/>
        <v>7950</v>
      </c>
      <c r="L20" s="37" t="str">
        <f>IFERROR(VLOOKUP($A20,Account_Mapping!$A:$C,3,0),"")</f>
        <v>General &amp; Administrative</v>
      </c>
      <c r="M20" s="37" t="str">
        <f>IFERROR(VLOOKUP($A20,Account_Mapping!$A:$C,4,0),"")</f>
        <v/>
      </c>
    </row>
    <row r="21" spans="1:13" x14ac:dyDescent="0.2">
      <c r="A21" s="43">
        <v>9000</v>
      </c>
      <c r="B21" s="43" t="s">
        <v>126</v>
      </c>
      <c r="C21" s="43"/>
      <c r="D21" s="43"/>
      <c r="E21" s="45">
        <v>45672</v>
      </c>
      <c r="F21" s="46">
        <v>1400</v>
      </c>
      <c r="G21" s="46">
        <v>0</v>
      </c>
      <c r="H21" s="47">
        <f t="shared" si="0"/>
        <v>45688</v>
      </c>
      <c r="I21" s="47" t="str">
        <f t="shared" si="1"/>
        <v>Q1</v>
      </c>
      <c r="J21" s="37" t="b">
        <f ca="1">IF(A21="","",COUNTIF('Consolidated Income Statement_Y'!$C$7:$V$7,D21)&gt;0)</f>
        <v>0</v>
      </c>
      <c r="K21" s="38">
        <f t="shared" si="2"/>
        <v>1400</v>
      </c>
      <c r="L21" s="37" t="str">
        <f>IFERROR(VLOOKUP($A21,Account_Mapping!$A:$C,3,0),"")</f>
        <v>Other Expenses, net</v>
      </c>
      <c r="M21" s="37" t="str">
        <f>IFERROR(VLOOKUP($A21,Account_Mapping!$A:$C,4,0),"")</f>
        <v/>
      </c>
    </row>
    <row r="22" spans="1:13" x14ac:dyDescent="0.2">
      <c r="A22" s="43">
        <v>9010</v>
      </c>
      <c r="B22" s="43" t="s">
        <v>127</v>
      </c>
      <c r="C22" s="43"/>
      <c r="D22" s="43"/>
      <c r="E22" s="45">
        <v>45672</v>
      </c>
      <c r="F22" s="46">
        <v>0</v>
      </c>
      <c r="G22" s="46">
        <v>5630</v>
      </c>
      <c r="H22" s="47">
        <f t="shared" si="0"/>
        <v>45688</v>
      </c>
      <c r="I22" s="47" t="str">
        <f t="shared" si="1"/>
        <v>Q1</v>
      </c>
      <c r="J22" s="37" t="b">
        <f ca="1">IF(A22="","",COUNTIF('Consolidated Income Statement_Y'!$C$7:$V$7,D22)&gt;0)</f>
        <v>0</v>
      </c>
      <c r="K22" s="38">
        <f t="shared" si="2"/>
        <v>-5630</v>
      </c>
      <c r="L22" s="37" t="str">
        <f>IFERROR(VLOOKUP($A22,Account_Mapping!$A:$C,3,0),"")</f>
        <v>Other Expenses, net</v>
      </c>
      <c r="M22" s="37" t="str">
        <f>IFERROR(VLOOKUP($A22,Account_Mapping!$A:$C,4,0),"")</f>
        <v/>
      </c>
    </row>
    <row r="23" spans="1:13" x14ac:dyDescent="0.2">
      <c r="A23" s="43">
        <v>9900</v>
      </c>
      <c r="B23" s="43" t="s">
        <v>128</v>
      </c>
      <c r="C23" s="43"/>
      <c r="D23" s="43"/>
      <c r="E23" s="45">
        <v>45672</v>
      </c>
      <c r="F23" s="46">
        <v>560</v>
      </c>
      <c r="G23" s="46">
        <v>0</v>
      </c>
      <c r="H23" s="47">
        <f t="shared" si="0"/>
        <v>45688</v>
      </c>
      <c r="I23" s="47" t="str">
        <f t="shared" si="1"/>
        <v>Q1</v>
      </c>
      <c r="J23" s="37" t="b">
        <f ca="1">IF(A23="","",COUNTIF('Consolidated Income Statement_Y'!$C$7:$V$7,D23)&gt;0)</f>
        <v>0</v>
      </c>
      <c r="K23" s="38">
        <f t="shared" si="2"/>
        <v>560</v>
      </c>
      <c r="L23" s="37" t="str">
        <f>IFERROR(VLOOKUP($A23,Account_Mapping!$A:$C,3,0),"")</f>
        <v>Provision for Income Taxes</v>
      </c>
      <c r="M23" s="37" t="str">
        <f>IFERROR(VLOOKUP($A23,Account_Mapping!$A:$C,4,0),"")</f>
        <v/>
      </c>
    </row>
    <row r="24" spans="1:13" x14ac:dyDescent="0.2">
      <c r="A24" s="43">
        <v>5000</v>
      </c>
      <c r="B24" s="43" t="s">
        <v>25</v>
      </c>
      <c r="C24" s="43"/>
      <c r="D24" s="43"/>
      <c r="E24" s="45">
        <v>45703</v>
      </c>
      <c r="F24" s="46">
        <v>0</v>
      </c>
      <c r="G24" s="46">
        <v>97500</v>
      </c>
      <c r="H24" s="47">
        <f t="shared" si="0"/>
        <v>45716</v>
      </c>
      <c r="I24" s="47" t="str">
        <f t="shared" si="1"/>
        <v>Q1</v>
      </c>
      <c r="J24" s="37" t="b">
        <f ca="1">IF(A24="","",COUNTIF('Consolidated Income Statement_Y'!$C$7:$V$7,D24)&gt;0)</f>
        <v>0</v>
      </c>
      <c r="K24" s="38">
        <f t="shared" si="2"/>
        <v>-97500</v>
      </c>
      <c r="L24" s="37" t="str">
        <f>IFERROR(VLOOKUP($A24,Account_Mapping!$A:$C,3,0),"")</f>
        <v>Services Revenue</v>
      </c>
      <c r="M24" s="37" t="str">
        <f>IFERROR(VLOOKUP($A24,Account_Mapping!$A:$C,4,0),"")</f>
        <v/>
      </c>
    </row>
    <row r="25" spans="1:13" x14ac:dyDescent="0.2">
      <c r="A25" s="43">
        <v>5000</v>
      </c>
      <c r="B25" s="43" t="s">
        <v>25</v>
      </c>
      <c r="C25" s="43"/>
      <c r="D25" s="43"/>
      <c r="E25" s="45">
        <v>45716</v>
      </c>
      <c r="F25" s="46">
        <v>0</v>
      </c>
      <c r="G25" s="46">
        <v>3250</v>
      </c>
      <c r="H25" s="47">
        <f t="shared" si="0"/>
        <v>45716</v>
      </c>
      <c r="I25" s="47" t="str">
        <f t="shared" si="1"/>
        <v>Q1</v>
      </c>
      <c r="J25" s="37" t="b">
        <f ca="1">IF(A25="","",COUNTIF('Consolidated Income Statement_Y'!$C$7:$V$7,D25)&gt;0)</f>
        <v>0</v>
      </c>
      <c r="K25" s="38">
        <f t="shared" si="2"/>
        <v>-3250</v>
      </c>
      <c r="L25" s="37" t="str">
        <f>IFERROR(VLOOKUP($A25,Account_Mapping!$A:$C,3,0),"")</f>
        <v>Services Revenue</v>
      </c>
      <c r="M25" s="37" t="str">
        <f>IFERROR(VLOOKUP($A25,Account_Mapping!$A:$C,4,0),"")</f>
        <v/>
      </c>
    </row>
    <row r="26" spans="1:13" x14ac:dyDescent="0.2">
      <c r="A26" s="43">
        <v>6000</v>
      </c>
      <c r="B26" s="43" t="s">
        <v>108</v>
      </c>
      <c r="C26" s="43"/>
      <c r="D26" s="43"/>
      <c r="E26" s="45">
        <v>45703</v>
      </c>
      <c r="F26" s="46">
        <v>500</v>
      </c>
      <c r="G26" s="46">
        <v>0</v>
      </c>
      <c r="H26" s="47">
        <f t="shared" si="0"/>
        <v>45716</v>
      </c>
      <c r="I26" s="47" t="str">
        <f t="shared" si="1"/>
        <v>Q1</v>
      </c>
      <c r="J26" s="37" t="b">
        <f ca="1">IF(A26="","",COUNTIF('Consolidated Income Statement_Y'!$C$7:$V$7,D26)&gt;0)</f>
        <v>0</v>
      </c>
      <c r="K26" s="38">
        <f t="shared" si="2"/>
        <v>500</v>
      </c>
      <c r="L26" s="37" t="str">
        <f>IFERROR(VLOOKUP($A26,Account_Mapping!$A:$C,3,0),"")</f>
        <v>Services COR</v>
      </c>
      <c r="M26" s="37" t="str">
        <f>IFERROR(VLOOKUP($A26,Account_Mapping!$A:$C,4,0),"")</f>
        <v/>
      </c>
    </row>
    <row r="27" spans="1:13" x14ac:dyDescent="0.2">
      <c r="A27" s="43">
        <v>7000</v>
      </c>
      <c r="B27" s="43" t="s">
        <v>111</v>
      </c>
      <c r="C27" s="43"/>
      <c r="D27" s="43"/>
      <c r="E27" s="45">
        <v>45716</v>
      </c>
      <c r="F27" s="46">
        <v>1250</v>
      </c>
      <c r="G27" s="46">
        <v>0</v>
      </c>
      <c r="H27" s="47">
        <f t="shared" si="0"/>
        <v>45716</v>
      </c>
      <c r="I27" s="47" t="str">
        <f t="shared" si="1"/>
        <v>Q1</v>
      </c>
      <c r="J27" s="37" t="b">
        <f ca="1">IF(A27="","",COUNTIF('Consolidated Income Statement_Y'!$C$7:$V$7,D27)&gt;0)</f>
        <v>0</v>
      </c>
      <c r="K27" s="38">
        <f t="shared" si="2"/>
        <v>1250</v>
      </c>
      <c r="L27" s="37" t="str">
        <f>IFERROR(VLOOKUP($A27,Account_Mapping!$A:$C,3,0),"")</f>
        <v>Sales &amp; Marketing</v>
      </c>
      <c r="M27" s="37" t="str">
        <f>IFERROR(VLOOKUP($A27,Account_Mapping!$A:$C,4,0),"")</f>
        <v/>
      </c>
    </row>
    <row r="28" spans="1:13" x14ac:dyDescent="0.2">
      <c r="A28" s="43">
        <v>7010</v>
      </c>
      <c r="B28" s="43" t="s">
        <v>112</v>
      </c>
      <c r="C28" s="43"/>
      <c r="D28" s="43"/>
      <c r="E28" s="45">
        <v>45716</v>
      </c>
      <c r="F28" s="46">
        <v>2000</v>
      </c>
      <c r="G28" s="46">
        <v>0</v>
      </c>
      <c r="H28" s="47">
        <f t="shared" si="0"/>
        <v>45716</v>
      </c>
      <c r="I28" s="47" t="str">
        <f t="shared" si="1"/>
        <v>Q1</v>
      </c>
      <c r="J28" s="37" t="b">
        <f ca="1">IF(A28="","",COUNTIF('Consolidated Income Statement_Y'!$C$7:$V$7,D28)&gt;0)</f>
        <v>0</v>
      </c>
      <c r="K28" s="38">
        <f t="shared" si="2"/>
        <v>2000</v>
      </c>
      <c r="L28" s="37" t="str">
        <f>IFERROR(VLOOKUP($A28,Account_Mapping!$A:$C,3,0),"")</f>
        <v>Sales &amp; Marketing</v>
      </c>
      <c r="M28" s="37" t="str">
        <f>IFERROR(VLOOKUP($A28,Account_Mapping!$A:$C,4,0),"")</f>
        <v/>
      </c>
    </row>
    <row r="29" spans="1:13" x14ac:dyDescent="0.2">
      <c r="A29" s="43">
        <v>7020</v>
      </c>
      <c r="B29" s="43" t="s">
        <v>113</v>
      </c>
      <c r="C29" s="43"/>
      <c r="D29" s="43"/>
      <c r="E29" s="45">
        <v>45716</v>
      </c>
      <c r="F29" s="46">
        <v>525</v>
      </c>
      <c r="G29" s="46">
        <v>0</v>
      </c>
      <c r="H29" s="47">
        <f t="shared" si="0"/>
        <v>45716</v>
      </c>
      <c r="I29" s="47" t="str">
        <f t="shared" si="1"/>
        <v>Q1</v>
      </c>
      <c r="J29" s="37" t="b">
        <f ca="1">IF(A29="","",COUNTIF('Consolidated Income Statement_Y'!$C$7:$V$7,D29)&gt;0)</f>
        <v>0</v>
      </c>
      <c r="K29" s="38">
        <f t="shared" si="2"/>
        <v>525</v>
      </c>
      <c r="L29" s="37" t="str">
        <f>IFERROR(VLOOKUP($A29,Account_Mapping!$A:$C,3,0),"")</f>
        <v>Sales &amp; Marketing</v>
      </c>
      <c r="M29" s="37" t="str">
        <f>IFERROR(VLOOKUP($A29,Account_Mapping!$A:$C,4,0),"")</f>
        <v/>
      </c>
    </row>
    <row r="30" spans="1:13" x14ac:dyDescent="0.2">
      <c r="A30" s="43">
        <v>7030</v>
      </c>
      <c r="B30" s="43" t="s">
        <v>114</v>
      </c>
      <c r="C30" s="43"/>
      <c r="D30" s="43"/>
      <c r="E30" s="45">
        <v>45716</v>
      </c>
      <c r="F30" s="46">
        <v>0</v>
      </c>
      <c r="G30" s="46">
        <v>0</v>
      </c>
      <c r="H30" s="47">
        <f t="shared" si="0"/>
        <v>45716</v>
      </c>
      <c r="I30" s="47" t="str">
        <f t="shared" si="1"/>
        <v>Q1</v>
      </c>
      <c r="J30" s="37" t="b">
        <f ca="1">IF(A30="","",COUNTIF('Consolidated Income Statement_Y'!$C$7:$V$7,D30)&gt;0)</f>
        <v>0</v>
      </c>
      <c r="K30" s="38">
        <f t="shared" si="2"/>
        <v>0</v>
      </c>
      <c r="L30" s="37" t="str">
        <f>IFERROR(VLOOKUP($A30,Account_Mapping!$A:$C,3,0),"")</f>
        <v>Sales &amp; Marketing</v>
      </c>
      <c r="M30" s="37" t="str">
        <f>IFERROR(VLOOKUP($A30,Account_Mapping!$A:$C,4,0),"")</f>
        <v/>
      </c>
    </row>
    <row r="31" spans="1:13" x14ac:dyDescent="0.2">
      <c r="A31" s="43">
        <v>7040</v>
      </c>
      <c r="B31" s="43" t="s">
        <v>115</v>
      </c>
      <c r="C31" s="43"/>
      <c r="D31" s="43"/>
      <c r="E31" s="45">
        <v>45716</v>
      </c>
      <c r="F31" s="46">
        <v>5500</v>
      </c>
      <c r="G31" s="46">
        <v>0</v>
      </c>
      <c r="H31" s="47">
        <f t="shared" si="0"/>
        <v>45716</v>
      </c>
      <c r="I31" s="47" t="str">
        <f t="shared" si="1"/>
        <v>Q1</v>
      </c>
      <c r="J31" s="37" t="b">
        <f ca="1">IF(A31="","",COUNTIF('Consolidated Income Statement_Y'!$C$7:$V$7,D31)&gt;0)</f>
        <v>0</v>
      </c>
      <c r="K31" s="38">
        <f t="shared" si="2"/>
        <v>5500</v>
      </c>
      <c r="L31" s="37" t="str">
        <f>IFERROR(VLOOKUP($A31,Account_Mapping!$A:$C,3,0),"")</f>
        <v>Sales &amp; Marketing</v>
      </c>
      <c r="M31" s="37" t="str">
        <f>IFERROR(VLOOKUP($A31,Account_Mapping!$A:$C,4,0),"")</f>
        <v/>
      </c>
    </row>
    <row r="32" spans="1:13" x14ac:dyDescent="0.2">
      <c r="A32" s="43">
        <v>8000</v>
      </c>
      <c r="B32" s="43" t="s">
        <v>116</v>
      </c>
      <c r="C32" s="43"/>
      <c r="D32" s="43"/>
      <c r="E32" s="45">
        <v>45716</v>
      </c>
      <c r="F32" s="46">
        <v>45000</v>
      </c>
      <c r="G32" s="46">
        <v>0</v>
      </c>
      <c r="H32" s="47">
        <f t="shared" si="0"/>
        <v>45716</v>
      </c>
      <c r="I32" s="47" t="str">
        <f t="shared" si="1"/>
        <v>Q1</v>
      </c>
      <c r="J32" s="37" t="b">
        <f ca="1">IF(A32="","",COUNTIF('Consolidated Income Statement_Y'!$C$7:$V$7,D32)&gt;0)</f>
        <v>0</v>
      </c>
      <c r="K32" s="38">
        <f t="shared" si="2"/>
        <v>45000</v>
      </c>
      <c r="L32" s="37" t="str">
        <f>IFERROR(VLOOKUP($A32,Account_Mapping!$A:$C,3,0),"")</f>
        <v>General &amp; Administrative</v>
      </c>
      <c r="M32" s="37" t="str">
        <f>IFERROR(VLOOKUP($A32,Account_Mapping!$A:$C,4,0),"")</f>
        <v/>
      </c>
    </row>
    <row r="33" spans="1:13" x14ac:dyDescent="0.2">
      <c r="A33" s="43">
        <v>8010</v>
      </c>
      <c r="B33" s="43" t="s">
        <v>117</v>
      </c>
      <c r="C33" s="43"/>
      <c r="D33" s="43"/>
      <c r="E33" s="45">
        <v>45716</v>
      </c>
      <c r="F33" s="46">
        <v>4500</v>
      </c>
      <c r="G33" s="46">
        <v>0</v>
      </c>
      <c r="H33" s="47">
        <f t="shared" si="0"/>
        <v>45716</v>
      </c>
      <c r="I33" s="47" t="str">
        <f t="shared" si="1"/>
        <v>Q1</v>
      </c>
      <c r="J33" s="37" t="b">
        <f ca="1">IF(A33="","",COUNTIF('Consolidated Income Statement_Y'!$C$7:$V$7,D33)&gt;0)</f>
        <v>0</v>
      </c>
      <c r="K33" s="38">
        <f t="shared" si="2"/>
        <v>4500</v>
      </c>
      <c r="L33" s="37" t="str">
        <f>IFERROR(VLOOKUP($A33,Account_Mapping!$A:$C,3,0),"")</f>
        <v>General &amp; Administrative</v>
      </c>
      <c r="M33" s="37" t="str">
        <f>IFERROR(VLOOKUP($A33,Account_Mapping!$A:$C,4,0),"")</f>
        <v/>
      </c>
    </row>
    <row r="34" spans="1:13" x14ac:dyDescent="0.2">
      <c r="A34" s="43">
        <v>8020</v>
      </c>
      <c r="B34" s="43" t="s">
        <v>118</v>
      </c>
      <c r="C34" s="43"/>
      <c r="D34" s="43"/>
      <c r="E34" s="45">
        <v>45716</v>
      </c>
      <c r="F34" s="46">
        <v>3250</v>
      </c>
      <c r="G34" s="46">
        <v>0</v>
      </c>
      <c r="H34" s="47">
        <f t="shared" si="0"/>
        <v>45716</v>
      </c>
      <c r="I34" s="47" t="str">
        <f t="shared" si="1"/>
        <v>Q1</v>
      </c>
      <c r="J34" s="37" t="b">
        <f ca="1">IF(A34="","",COUNTIF('Consolidated Income Statement_Y'!$C$7:$V$7,D34)&gt;0)</f>
        <v>0</v>
      </c>
      <c r="K34" s="38">
        <f t="shared" si="2"/>
        <v>3250</v>
      </c>
      <c r="L34" s="37" t="str">
        <f>IFERROR(VLOOKUP($A34,Account_Mapping!$A:$C,3,0),"")</f>
        <v>General &amp; Administrative</v>
      </c>
      <c r="M34" s="37" t="str">
        <f>IFERROR(VLOOKUP($A34,Account_Mapping!$A:$C,4,0),"")</f>
        <v/>
      </c>
    </row>
    <row r="35" spans="1:13" x14ac:dyDescent="0.2">
      <c r="A35" s="43">
        <v>8030</v>
      </c>
      <c r="B35" s="43" t="s">
        <v>119</v>
      </c>
      <c r="C35" s="43"/>
      <c r="D35" s="43"/>
      <c r="E35" s="45">
        <v>45716</v>
      </c>
      <c r="F35" s="46">
        <v>2750</v>
      </c>
      <c r="G35" s="46">
        <v>0</v>
      </c>
      <c r="H35" s="47">
        <f t="shared" si="0"/>
        <v>45716</v>
      </c>
      <c r="I35" s="47" t="str">
        <f t="shared" si="1"/>
        <v>Q1</v>
      </c>
      <c r="J35" s="37" t="b">
        <f ca="1">IF(A35="","",COUNTIF('Consolidated Income Statement_Y'!$C$7:$V$7,D35)&gt;0)</f>
        <v>0</v>
      </c>
      <c r="K35" s="38">
        <f t="shared" si="2"/>
        <v>2750</v>
      </c>
      <c r="L35" s="37" t="str">
        <f>IFERROR(VLOOKUP($A35,Account_Mapping!$A:$C,3,0),"")</f>
        <v>General &amp; Administrative</v>
      </c>
      <c r="M35" s="37" t="str">
        <f>IFERROR(VLOOKUP($A35,Account_Mapping!$A:$C,4,0),"")</f>
        <v/>
      </c>
    </row>
    <row r="36" spans="1:13" x14ac:dyDescent="0.2">
      <c r="A36" s="43">
        <v>8040</v>
      </c>
      <c r="B36" s="43" t="s">
        <v>120</v>
      </c>
      <c r="C36" s="43"/>
      <c r="D36" s="43"/>
      <c r="E36" s="45">
        <v>45703</v>
      </c>
      <c r="F36" s="46">
        <v>3150</v>
      </c>
      <c r="G36" s="46">
        <v>0</v>
      </c>
      <c r="H36" s="47">
        <f t="shared" si="0"/>
        <v>45716</v>
      </c>
      <c r="I36" s="47" t="str">
        <f t="shared" si="1"/>
        <v>Q1</v>
      </c>
      <c r="J36" s="37" t="b">
        <f ca="1">IF(A36="","",COUNTIF('Consolidated Income Statement_Y'!$C$7:$V$7,D36)&gt;0)</f>
        <v>0</v>
      </c>
      <c r="K36" s="38">
        <f t="shared" si="2"/>
        <v>3150</v>
      </c>
      <c r="L36" s="37" t="str">
        <f>IFERROR(VLOOKUP($A36,Account_Mapping!$A:$C,3,0),"")</f>
        <v>General &amp; Administrative</v>
      </c>
      <c r="M36" s="37" t="str">
        <f>IFERROR(VLOOKUP($A36,Account_Mapping!$A:$C,4,0),"")</f>
        <v/>
      </c>
    </row>
    <row r="37" spans="1:13" x14ac:dyDescent="0.2">
      <c r="A37" s="43">
        <v>8050</v>
      </c>
      <c r="B37" s="43" t="s">
        <v>121</v>
      </c>
      <c r="C37" s="43"/>
      <c r="D37" s="43"/>
      <c r="E37" s="45">
        <v>45703</v>
      </c>
      <c r="F37" s="46">
        <v>3350</v>
      </c>
      <c r="G37" s="46">
        <v>0</v>
      </c>
      <c r="H37" s="47">
        <f t="shared" si="0"/>
        <v>45716</v>
      </c>
      <c r="I37" s="47" t="str">
        <f t="shared" si="1"/>
        <v>Q1</v>
      </c>
      <c r="J37" s="37" t="b">
        <f ca="1">IF(A37="","",COUNTIF('Consolidated Income Statement_Y'!$C$7:$V$7,D37)&gt;0)</f>
        <v>0</v>
      </c>
      <c r="K37" s="38">
        <f t="shared" si="2"/>
        <v>3350</v>
      </c>
      <c r="L37" s="37" t="str">
        <f>IFERROR(VLOOKUP($A37,Account_Mapping!$A:$C,3,0),"")</f>
        <v>General &amp; Administrative</v>
      </c>
      <c r="M37" s="37" t="str">
        <f>IFERROR(VLOOKUP($A37,Account_Mapping!$A:$C,4,0),"")</f>
        <v/>
      </c>
    </row>
    <row r="38" spans="1:13" x14ac:dyDescent="0.2">
      <c r="A38" s="43">
        <v>8060</v>
      </c>
      <c r="B38" s="43" t="s">
        <v>122</v>
      </c>
      <c r="C38" s="43"/>
      <c r="D38" s="43"/>
      <c r="E38" s="45">
        <v>45703</v>
      </c>
      <c r="F38" s="46">
        <v>3450</v>
      </c>
      <c r="G38" s="46">
        <v>0</v>
      </c>
      <c r="H38" s="47">
        <f t="shared" si="0"/>
        <v>45716</v>
      </c>
      <c r="I38" s="47" t="str">
        <f t="shared" si="1"/>
        <v>Q1</v>
      </c>
      <c r="J38" s="37" t="b">
        <f ca="1">IF(A38="","",COUNTIF('Consolidated Income Statement_Y'!$C$7:$V$7,D38)&gt;0)</f>
        <v>0</v>
      </c>
      <c r="K38" s="38">
        <f t="shared" si="2"/>
        <v>3450</v>
      </c>
      <c r="L38" s="37" t="str">
        <f>IFERROR(VLOOKUP($A38,Account_Mapping!$A:$C,3,0),"")</f>
        <v>General &amp; Administrative</v>
      </c>
      <c r="M38" s="37" t="str">
        <f>IFERROR(VLOOKUP($A38,Account_Mapping!$A:$C,4,0),"")</f>
        <v/>
      </c>
    </row>
    <row r="39" spans="1:13" x14ac:dyDescent="0.2">
      <c r="A39" s="43">
        <v>8060</v>
      </c>
      <c r="B39" s="43" t="s">
        <v>122</v>
      </c>
      <c r="C39" s="43"/>
      <c r="D39" s="43"/>
      <c r="E39" s="45">
        <v>45703</v>
      </c>
      <c r="F39" s="46">
        <v>3450</v>
      </c>
      <c r="G39" s="46">
        <v>0</v>
      </c>
      <c r="H39" s="47">
        <f t="shared" si="0"/>
        <v>45716</v>
      </c>
      <c r="I39" s="47" t="str">
        <f t="shared" si="1"/>
        <v>Q1</v>
      </c>
      <c r="J39" s="37" t="b">
        <f ca="1">IF(A39="","",COUNTIF('Consolidated Income Statement_Y'!$C$7:$V$7,D39)&gt;0)</f>
        <v>0</v>
      </c>
      <c r="K39" s="38">
        <f t="shared" si="2"/>
        <v>3450</v>
      </c>
      <c r="L39" s="37" t="str">
        <f>IFERROR(VLOOKUP($A39,Account_Mapping!$A:$C,3,0),"")</f>
        <v>General &amp; Administrative</v>
      </c>
      <c r="M39" s="37" t="str">
        <f>IFERROR(VLOOKUP($A39,Account_Mapping!$A:$C,4,0),"")</f>
        <v/>
      </c>
    </row>
    <row r="40" spans="1:13" x14ac:dyDescent="0.2">
      <c r="A40" s="43">
        <v>8070</v>
      </c>
      <c r="B40" s="43" t="s">
        <v>123</v>
      </c>
      <c r="C40" s="43"/>
      <c r="D40" s="43"/>
      <c r="E40" s="45">
        <v>45703</v>
      </c>
      <c r="F40" s="46">
        <v>3950</v>
      </c>
      <c r="G40" s="46">
        <v>0</v>
      </c>
      <c r="H40" s="47">
        <f t="shared" si="0"/>
        <v>45716</v>
      </c>
      <c r="I40" s="47" t="str">
        <f t="shared" si="1"/>
        <v>Q1</v>
      </c>
      <c r="J40" s="37" t="b">
        <f ca="1">IF(A40="","",COUNTIF('Consolidated Income Statement_Y'!$C$7:$V$7,D40)&gt;0)</f>
        <v>0</v>
      </c>
      <c r="K40" s="38">
        <f t="shared" si="2"/>
        <v>3950</v>
      </c>
      <c r="L40" s="37" t="str">
        <f>IFERROR(VLOOKUP($A40,Account_Mapping!$A:$C,3,0),"")</f>
        <v>General &amp; Administrative</v>
      </c>
      <c r="M40" s="37" t="str">
        <f>IFERROR(VLOOKUP($A40,Account_Mapping!$A:$C,4,0),"")</f>
        <v/>
      </c>
    </row>
    <row r="41" spans="1:13" x14ac:dyDescent="0.2">
      <c r="A41" s="43">
        <v>8080</v>
      </c>
      <c r="B41" s="43" t="s">
        <v>124</v>
      </c>
      <c r="C41" s="43"/>
      <c r="D41" s="43"/>
      <c r="E41" s="45">
        <v>45703</v>
      </c>
      <c r="F41" s="46">
        <v>6950</v>
      </c>
      <c r="G41" s="46">
        <v>0</v>
      </c>
      <c r="H41" s="47">
        <f t="shared" si="0"/>
        <v>45716</v>
      </c>
      <c r="I41" s="47" t="str">
        <f t="shared" si="1"/>
        <v>Q1</v>
      </c>
      <c r="J41" s="37" t="b">
        <f ca="1">IF(A41="","",COUNTIF('Consolidated Income Statement_Y'!$C$7:$V$7,D41)&gt;0)</f>
        <v>0</v>
      </c>
      <c r="K41" s="38">
        <f t="shared" si="2"/>
        <v>6950</v>
      </c>
      <c r="L41" s="37" t="str">
        <f>IFERROR(VLOOKUP($A41,Account_Mapping!$A:$C,3,0),"")</f>
        <v>General &amp; Administrative</v>
      </c>
      <c r="M41" s="37" t="str">
        <f>IFERROR(VLOOKUP($A41,Account_Mapping!$A:$C,4,0),"")</f>
        <v/>
      </c>
    </row>
    <row r="42" spans="1:13" x14ac:dyDescent="0.2">
      <c r="A42" s="43">
        <v>8090</v>
      </c>
      <c r="B42" s="43" t="s">
        <v>125</v>
      </c>
      <c r="C42" s="43"/>
      <c r="D42" s="43"/>
      <c r="E42" s="45">
        <v>45703</v>
      </c>
      <c r="F42" s="46">
        <v>7950</v>
      </c>
      <c r="G42" s="46">
        <v>0</v>
      </c>
      <c r="H42" s="47">
        <f t="shared" si="0"/>
        <v>45716</v>
      </c>
      <c r="I42" s="47" t="str">
        <f t="shared" si="1"/>
        <v>Q1</v>
      </c>
      <c r="J42" s="37" t="b">
        <f ca="1">IF(A42="","",COUNTIF('Consolidated Income Statement_Y'!$C$7:$V$7,D42)&gt;0)</f>
        <v>0</v>
      </c>
      <c r="K42" s="38">
        <f t="shared" si="2"/>
        <v>7950</v>
      </c>
      <c r="L42" s="37" t="str">
        <f>IFERROR(VLOOKUP($A42,Account_Mapping!$A:$C,3,0),"")</f>
        <v>General &amp; Administrative</v>
      </c>
      <c r="M42" s="37" t="str">
        <f>IFERROR(VLOOKUP($A42,Account_Mapping!$A:$C,4,0),"")</f>
        <v/>
      </c>
    </row>
    <row r="43" spans="1:13" x14ac:dyDescent="0.2">
      <c r="A43" s="43">
        <v>8099</v>
      </c>
      <c r="B43" s="43" t="s">
        <v>129</v>
      </c>
      <c r="C43" s="43"/>
      <c r="D43" s="43" t="s">
        <v>131</v>
      </c>
      <c r="E43" s="45">
        <v>45716</v>
      </c>
      <c r="F43" s="46">
        <v>1000</v>
      </c>
      <c r="G43" s="46">
        <v>0</v>
      </c>
      <c r="H43" s="47">
        <f t="shared" si="0"/>
        <v>45716</v>
      </c>
      <c r="I43" s="47" t="str">
        <f t="shared" si="1"/>
        <v>Q1</v>
      </c>
      <c r="J43" s="37" t="b">
        <f ca="1">IF(A43="","",COUNTIF('Consolidated Income Statement_Y'!$C$7:$V$7,D43)&gt;0)</f>
        <v>1</v>
      </c>
      <c r="K43" s="38">
        <f t="shared" si="2"/>
        <v>1000</v>
      </c>
      <c r="L43" s="37" t="str">
        <f>IFERROR(VLOOKUP($A43,Account_Mapping!$A:$C,3,0),"")</f>
        <v>General &amp; Administrative</v>
      </c>
      <c r="M43" s="37" t="str">
        <f>IFERROR(VLOOKUP($A43,Account_Mapping!$A:$C,4,0),"")</f>
        <v/>
      </c>
    </row>
    <row r="44" spans="1:13" x14ac:dyDescent="0.2">
      <c r="A44" s="43">
        <v>9010</v>
      </c>
      <c r="B44" s="43" t="s">
        <v>127</v>
      </c>
      <c r="C44" s="43"/>
      <c r="D44" s="43"/>
      <c r="E44" s="45">
        <v>45703</v>
      </c>
      <c r="F44" s="46">
        <v>0</v>
      </c>
      <c r="G44" s="46">
        <v>5630</v>
      </c>
      <c r="H44" s="47">
        <f t="shared" si="0"/>
        <v>45716</v>
      </c>
      <c r="I44" s="47" t="str">
        <f t="shared" si="1"/>
        <v>Q1</v>
      </c>
      <c r="J44" s="37" t="b">
        <f ca="1">IF(A44="","",COUNTIF('Consolidated Income Statement_Y'!$C$7:$V$7,D44)&gt;0)</f>
        <v>0</v>
      </c>
      <c r="K44" s="38">
        <f t="shared" si="2"/>
        <v>-5630</v>
      </c>
      <c r="L44" s="37" t="str">
        <f>IFERROR(VLOOKUP($A44,Account_Mapping!$A:$C,3,0),"")</f>
        <v>Other Expenses, net</v>
      </c>
      <c r="M44" s="37" t="str">
        <f>IFERROR(VLOOKUP($A44,Account_Mapping!$A:$C,4,0),"")</f>
        <v/>
      </c>
    </row>
    <row r="45" spans="1:13" x14ac:dyDescent="0.2">
      <c r="A45" s="43">
        <v>9900</v>
      </c>
      <c r="B45" s="43" t="s">
        <v>128</v>
      </c>
      <c r="C45" s="43"/>
      <c r="D45" s="43"/>
      <c r="E45" s="45">
        <v>45703</v>
      </c>
      <c r="F45" s="46">
        <v>560</v>
      </c>
      <c r="G45" s="46">
        <v>0</v>
      </c>
      <c r="H45" s="47">
        <f t="shared" si="0"/>
        <v>45716</v>
      </c>
      <c r="I45" s="47" t="str">
        <f t="shared" si="1"/>
        <v>Q1</v>
      </c>
      <c r="J45" s="37" t="b">
        <f ca="1">IF(A45="","",COUNTIF('Consolidated Income Statement_Y'!$C$7:$V$7,D45)&gt;0)</f>
        <v>0</v>
      </c>
      <c r="K45" s="38">
        <f t="shared" si="2"/>
        <v>560</v>
      </c>
      <c r="L45" s="37" t="str">
        <f>IFERROR(VLOOKUP($A45,Account_Mapping!$A:$C,3,0),"")</f>
        <v>Provision for Income Taxes</v>
      </c>
      <c r="M45" s="37" t="str">
        <f>IFERROR(VLOOKUP($A45,Account_Mapping!$A:$C,4,0),"")</f>
        <v/>
      </c>
    </row>
    <row r="46" spans="1:13" x14ac:dyDescent="0.2">
      <c r="A46" s="43">
        <v>5000</v>
      </c>
      <c r="B46" s="43" t="s">
        <v>25</v>
      </c>
      <c r="C46" s="43"/>
      <c r="D46" s="43"/>
      <c r="E46" s="45">
        <v>45731</v>
      </c>
      <c r="F46" s="46">
        <v>0</v>
      </c>
      <c r="G46" s="46">
        <v>97500</v>
      </c>
      <c r="H46" s="47">
        <f t="shared" si="0"/>
        <v>45747</v>
      </c>
      <c r="I46" s="47" t="str">
        <f t="shared" si="1"/>
        <v>Q1</v>
      </c>
      <c r="J46" s="37" t="b">
        <f ca="1">IF(A46="","",COUNTIF('Consolidated Income Statement_Y'!$C$7:$V$7,D46)&gt;0)</f>
        <v>0</v>
      </c>
      <c r="K46" s="38">
        <f t="shared" si="2"/>
        <v>-97500</v>
      </c>
      <c r="L46" s="37" t="str">
        <f>IFERROR(VLOOKUP($A46,Account_Mapping!$A:$C,3,0),"")</f>
        <v>Services Revenue</v>
      </c>
      <c r="M46" s="37" t="str">
        <f>IFERROR(VLOOKUP($A46,Account_Mapping!$A:$C,4,0),"")</f>
        <v/>
      </c>
    </row>
    <row r="47" spans="1:13" x14ac:dyDescent="0.2">
      <c r="A47" s="43">
        <v>5000</v>
      </c>
      <c r="B47" s="43" t="s">
        <v>25</v>
      </c>
      <c r="C47" s="43"/>
      <c r="D47" s="43"/>
      <c r="E47" s="45">
        <v>45744</v>
      </c>
      <c r="F47" s="46">
        <v>0</v>
      </c>
      <c r="G47" s="46">
        <v>3250</v>
      </c>
      <c r="H47" s="47">
        <f t="shared" si="0"/>
        <v>45747</v>
      </c>
      <c r="I47" s="47" t="str">
        <f t="shared" si="1"/>
        <v>Q1</v>
      </c>
      <c r="J47" s="37" t="b">
        <f ca="1">IF(A47="","",COUNTIF('Consolidated Income Statement_Y'!$C$7:$V$7,D47)&gt;0)</f>
        <v>0</v>
      </c>
      <c r="K47" s="38">
        <f t="shared" si="2"/>
        <v>-3250</v>
      </c>
      <c r="L47" s="37" t="str">
        <f>IFERROR(VLOOKUP($A47,Account_Mapping!$A:$C,3,0),"")</f>
        <v>Services Revenue</v>
      </c>
      <c r="M47" s="37" t="str">
        <f>IFERROR(VLOOKUP($A47,Account_Mapping!$A:$C,4,0),"")</f>
        <v/>
      </c>
    </row>
    <row r="48" spans="1:13" x14ac:dyDescent="0.2">
      <c r="A48" s="43">
        <v>6000</v>
      </c>
      <c r="B48" s="43" t="s">
        <v>108</v>
      </c>
      <c r="C48" s="43"/>
      <c r="D48" s="43"/>
      <c r="E48" s="45">
        <v>45731</v>
      </c>
      <c r="F48" s="46">
        <v>500</v>
      </c>
      <c r="G48" s="46">
        <v>0</v>
      </c>
      <c r="H48" s="47">
        <f t="shared" si="0"/>
        <v>45747</v>
      </c>
      <c r="I48" s="47" t="str">
        <f t="shared" si="1"/>
        <v>Q1</v>
      </c>
      <c r="J48" s="37" t="b">
        <f ca="1">IF(A48="","",COUNTIF('Consolidated Income Statement_Y'!$C$7:$V$7,D48)&gt;0)</f>
        <v>0</v>
      </c>
      <c r="K48" s="38">
        <f t="shared" si="2"/>
        <v>500</v>
      </c>
      <c r="L48" s="37" t="str">
        <f>IFERROR(VLOOKUP($A48,Account_Mapping!$A:$C,3,0),"")</f>
        <v>Services COR</v>
      </c>
      <c r="M48" s="37" t="str">
        <f>IFERROR(VLOOKUP($A48,Account_Mapping!$A:$C,4,0),"")</f>
        <v/>
      </c>
    </row>
    <row r="49" spans="1:13" x14ac:dyDescent="0.2">
      <c r="A49" s="43">
        <v>7000</v>
      </c>
      <c r="B49" s="43" t="s">
        <v>111</v>
      </c>
      <c r="C49" s="43"/>
      <c r="D49" s="43"/>
      <c r="E49" s="45">
        <v>45744</v>
      </c>
      <c r="F49" s="46">
        <v>1250</v>
      </c>
      <c r="G49" s="46">
        <v>0</v>
      </c>
      <c r="H49" s="47">
        <f t="shared" si="0"/>
        <v>45747</v>
      </c>
      <c r="I49" s="47" t="str">
        <f t="shared" si="1"/>
        <v>Q1</v>
      </c>
      <c r="J49" s="37" t="b">
        <f ca="1">IF(A49="","",COUNTIF('Consolidated Income Statement_Y'!$C$7:$V$7,D49)&gt;0)</f>
        <v>0</v>
      </c>
      <c r="K49" s="38">
        <f t="shared" si="2"/>
        <v>1250</v>
      </c>
      <c r="L49" s="37" t="str">
        <f>IFERROR(VLOOKUP($A49,Account_Mapping!$A:$C,3,0),"")</f>
        <v>Sales &amp; Marketing</v>
      </c>
      <c r="M49" s="37" t="str">
        <f>IFERROR(VLOOKUP($A49,Account_Mapping!$A:$C,4,0),"")</f>
        <v/>
      </c>
    </row>
    <row r="50" spans="1:13" x14ac:dyDescent="0.2">
      <c r="A50" s="43">
        <v>7010</v>
      </c>
      <c r="B50" s="43" t="s">
        <v>112</v>
      </c>
      <c r="C50" s="43"/>
      <c r="D50" s="43"/>
      <c r="E50" s="45">
        <v>45744</v>
      </c>
      <c r="F50" s="46">
        <v>2000</v>
      </c>
      <c r="G50" s="46">
        <v>0</v>
      </c>
      <c r="H50" s="47">
        <f t="shared" si="0"/>
        <v>45747</v>
      </c>
      <c r="I50" s="47" t="str">
        <f t="shared" si="1"/>
        <v>Q1</v>
      </c>
      <c r="J50" s="37" t="b">
        <f ca="1">IF(A50="","",COUNTIF('Consolidated Income Statement_Y'!$C$7:$V$7,D50)&gt;0)</f>
        <v>0</v>
      </c>
      <c r="K50" s="38">
        <f t="shared" si="2"/>
        <v>2000</v>
      </c>
      <c r="L50" s="37" t="str">
        <f>IFERROR(VLOOKUP($A50,Account_Mapping!$A:$C,3,0),"")</f>
        <v>Sales &amp; Marketing</v>
      </c>
      <c r="M50" s="37" t="str">
        <f>IFERROR(VLOOKUP($A50,Account_Mapping!$A:$C,4,0),"")</f>
        <v/>
      </c>
    </row>
    <row r="51" spans="1:13" x14ac:dyDescent="0.2">
      <c r="A51" s="43">
        <v>7020</v>
      </c>
      <c r="B51" s="43" t="s">
        <v>113</v>
      </c>
      <c r="C51" s="43"/>
      <c r="D51" s="43"/>
      <c r="E51" s="45">
        <v>45744</v>
      </c>
      <c r="F51" s="46">
        <v>525</v>
      </c>
      <c r="G51" s="46">
        <v>0</v>
      </c>
      <c r="H51" s="47">
        <f t="shared" si="0"/>
        <v>45747</v>
      </c>
      <c r="I51" s="47" t="str">
        <f t="shared" si="1"/>
        <v>Q1</v>
      </c>
      <c r="J51" s="37" t="b">
        <f ca="1">IF(A51="","",COUNTIF('Consolidated Income Statement_Y'!$C$7:$V$7,D51)&gt;0)</f>
        <v>0</v>
      </c>
      <c r="K51" s="38">
        <f t="shared" si="2"/>
        <v>525</v>
      </c>
      <c r="L51" s="37" t="str">
        <f>IFERROR(VLOOKUP($A51,Account_Mapping!$A:$C,3,0),"")</f>
        <v>Sales &amp; Marketing</v>
      </c>
      <c r="M51" s="37" t="str">
        <f>IFERROR(VLOOKUP($A51,Account_Mapping!$A:$C,4,0),"")</f>
        <v/>
      </c>
    </row>
    <row r="52" spans="1:13" x14ac:dyDescent="0.2">
      <c r="A52" s="43">
        <v>7030</v>
      </c>
      <c r="B52" s="43" t="s">
        <v>114</v>
      </c>
      <c r="C52" s="43"/>
      <c r="D52" s="43"/>
      <c r="E52" s="45">
        <v>45744</v>
      </c>
      <c r="F52" s="46">
        <v>0</v>
      </c>
      <c r="G52" s="46">
        <v>0</v>
      </c>
      <c r="H52" s="47">
        <f t="shared" si="0"/>
        <v>45747</v>
      </c>
      <c r="I52" s="47" t="str">
        <f t="shared" si="1"/>
        <v>Q1</v>
      </c>
      <c r="J52" s="37" t="b">
        <f ca="1">IF(A52="","",COUNTIF('Consolidated Income Statement_Y'!$C$7:$V$7,D52)&gt;0)</f>
        <v>0</v>
      </c>
      <c r="K52" s="38">
        <f t="shared" si="2"/>
        <v>0</v>
      </c>
      <c r="L52" s="37" t="str">
        <f>IFERROR(VLOOKUP($A52,Account_Mapping!$A:$C,3,0),"")</f>
        <v>Sales &amp; Marketing</v>
      </c>
      <c r="M52" s="37" t="str">
        <f>IFERROR(VLOOKUP($A52,Account_Mapping!$A:$C,4,0),"")</f>
        <v/>
      </c>
    </row>
    <row r="53" spans="1:13" x14ac:dyDescent="0.2">
      <c r="A53" s="43">
        <v>7040</v>
      </c>
      <c r="B53" s="43" t="s">
        <v>115</v>
      </c>
      <c r="C53" s="43"/>
      <c r="D53" s="43"/>
      <c r="E53" s="45">
        <v>45744</v>
      </c>
      <c r="F53" s="46">
        <v>5500</v>
      </c>
      <c r="G53" s="46">
        <v>0</v>
      </c>
      <c r="H53" s="47">
        <f t="shared" si="0"/>
        <v>45747</v>
      </c>
      <c r="I53" s="47" t="str">
        <f t="shared" si="1"/>
        <v>Q1</v>
      </c>
      <c r="J53" s="37" t="b">
        <f ca="1">IF(A53="","",COUNTIF('Consolidated Income Statement_Y'!$C$7:$V$7,D53)&gt;0)</f>
        <v>0</v>
      </c>
      <c r="K53" s="38">
        <f t="shared" si="2"/>
        <v>5500</v>
      </c>
      <c r="L53" s="37" t="str">
        <f>IFERROR(VLOOKUP($A53,Account_Mapping!$A:$C,3,0),"")</f>
        <v>Sales &amp; Marketing</v>
      </c>
      <c r="M53" s="37" t="str">
        <f>IFERROR(VLOOKUP($A53,Account_Mapping!$A:$C,4,0),"")</f>
        <v/>
      </c>
    </row>
    <row r="54" spans="1:13" x14ac:dyDescent="0.2">
      <c r="A54" s="43">
        <v>8000</v>
      </c>
      <c r="B54" s="43" t="s">
        <v>116</v>
      </c>
      <c r="C54" s="43"/>
      <c r="D54" s="43"/>
      <c r="E54" s="45">
        <v>45744</v>
      </c>
      <c r="F54" s="46">
        <v>45000</v>
      </c>
      <c r="G54" s="46">
        <v>0</v>
      </c>
      <c r="H54" s="47">
        <f t="shared" si="0"/>
        <v>45747</v>
      </c>
      <c r="I54" s="47" t="str">
        <f t="shared" si="1"/>
        <v>Q1</v>
      </c>
      <c r="J54" s="37" t="b">
        <f ca="1">IF(A54="","",COUNTIF('Consolidated Income Statement_Y'!$C$7:$V$7,D54)&gt;0)</f>
        <v>0</v>
      </c>
      <c r="K54" s="38">
        <f t="shared" si="2"/>
        <v>45000</v>
      </c>
      <c r="L54" s="37" t="str">
        <f>IFERROR(VLOOKUP($A54,Account_Mapping!$A:$C,3,0),"")</f>
        <v>General &amp; Administrative</v>
      </c>
      <c r="M54" s="37" t="str">
        <f>IFERROR(VLOOKUP($A54,Account_Mapping!$A:$C,4,0),"")</f>
        <v/>
      </c>
    </row>
    <row r="55" spans="1:13" x14ac:dyDescent="0.2">
      <c r="A55" s="43">
        <v>8010</v>
      </c>
      <c r="B55" s="43" t="s">
        <v>117</v>
      </c>
      <c r="C55" s="43"/>
      <c r="D55" s="43"/>
      <c r="E55" s="45">
        <v>45744</v>
      </c>
      <c r="F55" s="46">
        <v>4500</v>
      </c>
      <c r="G55" s="46">
        <v>0</v>
      </c>
      <c r="H55" s="47">
        <f t="shared" si="0"/>
        <v>45747</v>
      </c>
      <c r="I55" s="47" t="str">
        <f t="shared" si="1"/>
        <v>Q1</v>
      </c>
      <c r="J55" s="37" t="b">
        <f ca="1">IF(A55="","",COUNTIF('Consolidated Income Statement_Y'!$C$7:$V$7,D55)&gt;0)</f>
        <v>0</v>
      </c>
      <c r="K55" s="38">
        <f t="shared" si="2"/>
        <v>4500</v>
      </c>
      <c r="L55" s="37" t="str">
        <f>IFERROR(VLOOKUP($A55,Account_Mapping!$A:$C,3,0),"")</f>
        <v>General &amp; Administrative</v>
      </c>
      <c r="M55" s="37" t="str">
        <f>IFERROR(VLOOKUP($A55,Account_Mapping!$A:$C,4,0),"")</f>
        <v/>
      </c>
    </row>
    <row r="56" spans="1:13" x14ac:dyDescent="0.2">
      <c r="A56" s="43">
        <v>8020</v>
      </c>
      <c r="B56" s="43" t="s">
        <v>118</v>
      </c>
      <c r="C56" s="43"/>
      <c r="D56" s="43"/>
      <c r="E56" s="45">
        <v>45744</v>
      </c>
      <c r="F56" s="46">
        <v>3250</v>
      </c>
      <c r="G56" s="46">
        <v>0</v>
      </c>
      <c r="H56" s="47">
        <f t="shared" si="0"/>
        <v>45747</v>
      </c>
      <c r="I56" s="47" t="str">
        <f t="shared" si="1"/>
        <v>Q1</v>
      </c>
      <c r="J56" s="37" t="b">
        <f ca="1">IF(A56="","",COUNTIF('Consolidated Income Statement_Y'!$C$7:$V$7,D56)&gt;0)</f>
        <v>0</v>
      </c>
      <c r="K56" s="38">
        <f t="shared" si="2"/>
        <v>3250</v>
      </c>
      <c r="L56" s="37" t="str">
        <f>IFERROR(VLOOKUP($A56,Account_Mapping!$A:$C,3,0),"")</f>
        <v>General &amp; Administrative</v>
      </c>
      <c r="M56" s="37" t="str">
        <f>IFERROR(VLOOKUP($A56,Account_Mapping!$A:$C,4,0),"")</f>
        <v/>
      </c>
    </row>
    <row r="57" spans="1:13" x14ac:dyDescent="0.2">
      <c r="A57" s="43">
        <v>8030</v>
      </c>
      <c r="B57" s="43" t="s">
        <v>119</v>
      </c>
      <c r="C57" s="43"/>
      <c r="D57" s="43"/>
      <c r="E57" s="45">
        <v>45744</v>
      </c>
      <c r="F57" s="46">
        <v>2750</v>
      </c>
      <c r="G57" s="46">
        <v>0</v>
      </c>
      <c r="H57" s="47">
        <f t="shared" si="0"/>
        <v>45747</v>
      </c>
      <c r="I57" s="47" t="str">
        <f t="shared" si="1"/>
        <v>Q1</v>
      </c>
      <c r="J57" s="37" t="b">
        <f ca="1">IF(A57="","",COUNTIF('Consolidated Income Statement_Y'!$C$7:$V$7,D57)&gt;0)</f>
        <v>0</v>
      </c>
      <c r="K57" s="38">
        <f t="shared" si="2"/>
        <v>2750</v>
      </c>
      <c r="L57" s="37" t="str">
        <f>IFERROR(VLOOKUP($A57,Account_Mapping!$A:$C,3,0),"")</f>
        <v>General &amp; Administrative</v>
      </c>
      <c r="M57" s="37" t="str">
        <f>IFERROR(VLOOKUP($A57,Account_Mapping!$A:$C,4,0),"")</f>
        <v/>
      </c>
    </row>
    <row r="58" spans="1:13" x14ac:dyDescent="0.2">
      <c r="A58" s="43">
        <v>8040</v>
      </c>
      <c r="B58" s="43" t="s">
        <v>120</v>
      </c>
      <c r="C58" s="43"/>
      <c r="D58" s="43"/>
      <c r="E58" s="45">
        <v>45731</v>
      </c>
      <c r="F58" s="46">
        <v>3150</v>
      </c>
      <c r="G58" s="46">
        <v>0</v>
      </c>
      <c r="H58" s="47">
        <f t="shared" si="0"/>
        <v>45747</v>
      </c>
      <c r="I58" s="47" t="str">
        <f t="shared" si="1"/>
        <v>Q1</v>
      </c>
      <c r="J58" s="37" t="b">
        <f ca="1">IF(A58="","",COUNTIF('Consolidated Income Statement_Y'!$C$7:$V$7,D58)&gt;0)</f>
        <v>0</v>
      </c>
      <c r="K58" s="38">
        <f t="shared" si="2"/>
        <v>3150</v>
      </c>
      <c r="L58" s="37" t="str">
        <f>IFERROR(VLOOKUP($A58,Account_Mapping!$A:$C,3,0),"")</f>
        <v>General &amp; Administrative</v>
      </c>
      <c r="M58" s="37" t="str">
        <f>IFERROR(VLOOKUP($A58,Account_Mapping!$A:$C,4,0),"")</f>
        <v/>
      </c>
    </row>
    <row r="59" spans="1:13" x14ac:dyDescent="0.2">
      <c r="A59" s="43">
        <v>8050</v>
      </c>
      <c r="B59" s="43" t="s">
        <v>121</v>
      </c>
      <c r="C59" s="43"/>
      <c r="D59" s="43"/>
      <c r="E59" s="45">
        <v>45731</v>
      </c>
      <c r="F59" s="46">
        <v>3350</v>
      </c>
      <c r="G59" s="46">
        <v>0</v>
      </c>
      <c r="H59" s="47">
        <f t="shared" si="0"/>
        <v>45747</v>
      </c>
      <c r="I59" s="47" t="str">
        <f t="shared" si="1"/>
        <v>Q1</v>
      </c>
      <c r="J59" s="37" t="b">
        <f ca="1">IF(A59="","",COUNTIF('Consolidated Income Statement_Y'!$C$7:$V$7,D59)&gt;0)</f>
        <v>0</v>
      </c>
      <c r="K59" s="38">
        <f t="shared" si="2"/>
        <v>3350</v>
      </c>
      <c r="L59" s="37" t="str">
        <f>IFERROR(VLOOKUP($A59,Account_Mapping!$A:$C,3,0),"")</f>
        <v>General &amp; Administrative</v>
      </c>
      <c r="M59" s="37" t="str">
        <f>IFERROR(VLOOKUP($A59,Account_Mapping!$A:$C,4,0),"")</f>
        <v/>
      </c>
    </row>
    <row r="60" spans="1:13" x14ac:dyDescent="0.2">
      <c r="A60" s="43">
        <v>8060</v>
      </c>
      <c r="B60" s="43" t="s">
        <v>122</v>
      </c>
      <c r="C60" s="43"/>
      <c r="D60" s="43"/>
      <c r="E60" s="45">
        <v>45731</v>
      </c>
      <c r="F60" s="46">
        <v>3450</v>
      </c>
      <c r="G60" s="46">
        <v>0</v>
      </c>
      <c r="H60" s="47">
        <f t="shared" si="0"/>
        <v>45747</v>
      </c>
      <c r="I60" s="47" t="str">
        <f t="shared" si="1"/>
        <v>Q1</v>
      </c>
      <c r="J60" s="37" t="b">
        <f ca="1">IF(A60="","",COUNTIF('Consolidated Income Statement_Y'!$C$7:$V$7,D60)&gt;0)</f>
        <v>0</v>
      </c>
      <c r="K60" s="38">
        <f t="shared" si="2"/>
        <v>3450</v>
      </c>
      <c r="L60" s="37" t="str">
        <f>IFERROR(VLOOKUP($A60,Account_Mapping!$A:$C,3,0),"")</f>
        <v>General &amp; Administrative</v>
      </c>
      <c r="M60" s="37" t="str">
        <f>IFERROR(VLOOKUP($A60,Account_Mapping!$A:$C,4,0),"")</f>
        <v/>
      </c>
    </row>
    <row r="61" spans="1:13" x14ac:dyDescent="0.2">
      <c r="A61" s="43">
        <v>8060</v>
      </c>
      <c r="B61" s="43" t="s">
        <v>122</v>
      </c>
      <c r="C61" s="43"/>
      <c r="D61" s="43"/>
      <c r="E61" s="45">
        <v>45731</v>
      </c>
      <c r="F61" s="46">
        <v>3450</v>
      </c>
      <c r="G61" s="46">
        <v>0</v>
      </c>
      <c r="H61" s="47">
        <f t="shared" si="0"/>
        <v>45747</v>
      </c>
      <c r="I61" s="47" t="str">
        <f t="shared" si="1"/>
        <v>Q1</v>
      </c>
      <c r="J61" s="37" t="b">
        <f ca="1">IF(A61="","",COUNTIF('Consolidated Income Statement_Y'!$C$7:$V$7,D61)&gt;0)</f>
        <v>0</v>
      </c>
      <c r="K61" s="38">
        <f t="shared" si="2"/>
        <v>3450</v>
      </c>
      <c r="L61" s="37" t="str">
        <f>IFERROR(VLOOKUP($A61,Account_Mapping!$A:$C,3,0),"")</f>
        <v>General &amp; Administrative</v>
      </c>
      <c r="M61" s="37" t="str">
        <f>IFERROR(VLOOKUP($A61,Account_Mapping!$A:$C,4,0),"")</f>
        <v/>
      </c>
    </row>
    <row r="62" spans="1:13" x14ac:dyDescent="0.2">
      <c r="A62" s="43">
        <v>8070</v>
      </c>
      <c r="B62" s="43" t="s">
        <v>123</v>
      </c>
      <c r="C62" s="43"/>
      <c r="D62" s="43"/>
      <c r="E62" s="45">
        <v>45731</v>
      </c>
      <c r="F62" s="46">
        <v>3950</v>
      </c>
      <c r="G62" s="46">
        <v>0</v>
      </c>
      <c r="H62" s="47">
        <f t="shared" si="0"/>
        <v>45747</v>
      </c>
      <c r="I62" s="47" t="str">
        <f t="shared" si="1"/>
        <v>Q1</v>
      </c>
      <c r="J62" s="37" t="b">
        <f ca="1">IF(A62="","",COUNTIF('Consolidated Income Statement_Y'!$C$7:$V$7,D62)&gt;0)</f>
        <v>0</v>
      </c>
      <c r="K62" s="38">
        <f t="shared" si="2"/>
        <v>3950</v>
      </c>
      <c r="L62" s="37" t="str">
        <f>IFERROR(VLOOKUP($A62,Account_Mapping!$A:$C,3,0),"")</f>
        <v>General &amp; Administrative</v>
      </c>
      <c r="M62" s="37" t="str">
        <f>IFERROR(VLOOKUP($A62,Account_Mapping!$A:$C,4,0),"")</f>
        <v/>
      </c>
    </row>
    <row r="63" spans="1:13" x14ac:dyDescent="0.2">
      <c r="A63" s="43">
        <v>8080</v>
      </c>
      <c r="B63" s="43" t="s">
        <v>124</v>
      </c>
      <c r="C63" s="43"/>
      <c r="D63" s="43"/>
      <c r="E63" s="45">
        <v>45731</v>
      </c>
      <c r="F63" s="46">
        <v>6950</v>
      </c>
      <c r="G63" s="46">
        <v>0</v>
      </c>
      <c r="H63" s="47">
        <f t="shared" si="0"/>
        <v>45747</v>
      </c>
      <c r="I63" s="47" t="str">
        <f t="shared" si="1"/>
        <v>Q1</v>
      </c>
      <c r="J63" s="37" t="b">
        <f ca="1">IF(A63="","",COUNTIF('Consolidated Income Statement_Y'!$C$7:$V$7,D63)&gt;0)</f>
        <v>0</v>
      </c>
      <c r="K63" s="38">
        <f t="shared" si="2"/>
        <v>6950</v>
      </c>
      <c r="L63" s="37" t="str">
        <f>IFERROR(VLOOKUP($A63,Account_Mapping!$A:$C,3,0),"")</f>
        <v>General &amp; Administrative</v>
      </c>
      <c r="M63" s="37" t="str">
        <f>IFERROR(VLOOKUP($A63,Account_Mapping!$A:$C,4,0),"")</f>
        <v/>
      </c>
    </row>
    <row r="64" spans="1:13" x14ac:dyDescent="0.2">
      <c r="A64" s="43">
        <v>8090</v>
      </c>
      <c r="B64" s="43" t="s">
        <v>125</v>
      </c>
      <c r="C64" s="43"/>
      <c r="D64" s="43"/>
      <c r="E64" s="45">
        <v>45731</v>
      </c>
      <c r="F64" s="46">
        <v>7950</v>
      </c>
      <c r="G64" s="46">
        <v>0</v>
      </c>
      <c r="H64" s="47">
        <f t="shared" si="0"/>
        <v>45747</v>
      </c>
      <c r="I64" s="47" t="str">
        <f t="shared" si="1"/>
        <v>Q1</v>
      </c>
      <c r="J64" s="37" t="b">
        <f ca="1">IF(A64="","",COUNTIF('Consolidated Income Statement_Y'!$C$7:$V$7,D64)&gt;0)</f>
        <v>0</v>
      </c>
      <c r="K64" s="38">
        <f t="shared" si="2"/>
        <v>7950</v>
      </c>
      <c r="L64" s="37" t="str">
        <f>IFERROR(VLOOKUP($A64,Account_Mapping!$A:$C,3,0),"")</f>
        <v>General &amp; Administrative</v>
      </c>
      <c r="M64" s="37" t="str">
        <f>IFERROR(VLOOKUP($A64,Account_Mapping!$A:$C,4,0),"")</f>
        <v/>
      </c>
    </row>
    <row r="65" spans="1:13" x14ac:dyDescent="0.2">
      <c r="A65" s="43">
        <v>8099</v>
      </c>
      <c r="B65" s="43" t="s">
        <v>129</v>
      </c>
      <c r="C65" s="43"/>
      <c r="D65" s="43" t="s">
        <v>131</v>
      </c>
      <c r="E65" s="45">
        <v>45747</v>
      </c>
      <c r="F65" s="46">
        <v>1000</v>
      </c>
      <c r="G65" s="46">
        <v>0</v>
      </c>
      <c r="H65" s="47">
        <f t="shared" si="0"/>
        <v>45747</v>
      </c>
      <c r="I65" s="47" t="str">
        <f t="shared" si="1"/>
        <v>Q1</v>
      </c>
      <c r="J65" s="37" t="b">
        <f ca="1">IF(A65="","",COUNTIF('Consolidated Income Statement_Y'!$C$7:$V$7,D65)&gt;0)</f>
        <v>1</v>
      </c>
      <c r="K65" s="38">
        <f t="shared" si="2"/>
        <v>1000</v>
      </c>
      <c r="L65" s="37" t="str">
        <f>IFERROR(VLOOKUP($A65,Account_Mapping!$A:$C,3,0),"")</f>
        <v>General &amp; Administrative</v>
      </c>
      <c r="M65" s="37" t="str">
        <f>IFERROR(VLOOKUP($A65,Account_Mapping!$A:$C,4,0),"")</f>
        <v/>
      </c>
    </row>
    <row r="66" spans="1:13" x14ac:dyDescent="0.2">
      <c r="A66" s="43">
        <v>9010</v>
      </c>
      <c r="B66" s="43" t="s">
        <v>127</v>
      </c>
      <c r="C66" s="43"/>
      <c r="D66" s="43"/>
      <c r="E66" s="45">
        <v>45731</v>
      </c>
      <c r="F66" s="46">
        <v>0</v>
      </c>
      <c r="G66" s="46">
        <v>5630</v>
      </c>
      <c r="H66" s="47">
        <f t="shared" si="0"/>
        <v>45747</v>
      </c>
      <c r="I66" s="47" t="str">
        <f t="shared" si="1"/>
        <v>Q1</v>
      </c>
      <c r="J66" s="37" t="b">
        <f ca="1">IF(A66="","",COUNTIF('Consolidated Income Statement_Y'!$C$7:$V$7,D66)&gt;0)</f>
        <v>0</v>
      </c>
      <c r="K66" s="38">
        <f t="shared" si="2"/>
        <v>-5630</v>
      </c>
      <c r="L66" s="37" t="str">
        <f>IFERROR(VLOOKUP($A66,Account_Mapping!$A:$C,3,0),"")</f>
        <v>Other Expenses, net</v>
      </c>
      <c r="M66" s="37" t="str">
        <f>IFERROR(VLOOKUP($A66,Account_Mapping!$A:$C,4,0),"")</f>
        <v/>
      </c>
    </row>
    <row r="67" spans="1:13" x14ac:dyDescent="0.2">
      <c r="A67" s="43">
        <v>9900</v>
      </c>
      <c r="B67" s="43" t="s">
        <v>128</v>
      </c>
      <c r="C67" s="43"/>
      <c r="D67" s="43"/>
      <c r="E67" s="45">
        <v>45731</v>
      </c>
      <c r="F67" s="46">
        <v>560</v>
      </c>
      <c r="G67" s="46">
        <v>0</v>
      </c>
      <c r="H67" s="47">
        <f t="shared" ref="H67:H130" si="3">IF(E67="","",EOMONTH(E67,0))</f>
        <v>45747</v>
      </c>
      <c r="I67" s="47" t="str">
        <f t="shared" ref="I67:I130" si="4">IF(H67="","","Q"&amp;ROUNDUP(MONTH(H67)/3,0))</f>
        <v>Q1</v>
      </c>
      <c r="J67" s="37" t="b">
        <f ca="1">IF(A67="","",COUNTIF('Consolidated Income Statement_Y'!$C$7:$V$7,D67)&gt;0)</f>
        <v>0</v>
      </c>
      <c r="K67" s="38">
        <f t="shared" ref="K67:K130" si="5">F67-G67</f>
        <v>560</v>
      </c>
      <c r="L67" s="37" t="str">
        <f>IFERROR(VLOOKUP($A67,Account_Mapping!$A:$C,3,0),"")</f>
        <v>Provision for Income Taxes</v>
      </c>
      <c r="M67" s="37" t="str">
        <f>IFERROR(VLOOKUP($A67,Account_Mapping!$A:$C,4,0),"")</f>
        <v/>
      </c>
    </row>
    <row r="68" spans="1:13" x14ac:dyDescent="0.2">
      <c r="A68" s="43">
        <v>5000</v>
      </c>
      <c r="B68" s="43" t="s">
        <v>25</v>
      </c>
      <c r="C68" s="43"/>
      <c r="D68" s="43"/>
      <c r="E68" s="45">
        <v>45762</v>
      </c>
      <c r="F68" s="46">
        <v>0</v>
      </c>
      <c r="G68" s="46">
        <v>97500</v>
      </c>
      <c r="H68" s="47">
        <f t="shared" si="3"/>
        <v>45777</v>
      </c>
      <c r="I68" s="47" t="str">
        <f t="shared" si="4"/>
        <v>Q2</v>
      </c>
      <c r="J68" s="37" t="b">
        <f ca="1">IF(A68="","",COUNTIF('Consolidated Income Statement_Y'!$C$7:$V$7,D68)&gt;0)</f>
        <v>0</v>
      </c>
      <c r="K68" s="38">
        <f t="shared" si="5"/>
        <v>-97500</v>
      </c>
      <c r="L68" s="37" t="str">
        <f>IFERROR(VLOOKUP($A68,Account_Mapping!$A:$C,3,0),"")</f>
        <v>Services Revenue</v>
      </c>
      <c r="M68" s="37" t="str">
        <f>IFERROR(VLOOKUP($A68,Account_Mapping!$A:$C,4,0),"")</f>
        <v/>
      </c>
    </row>
    <row r="69" spans="1:13" x14ac:dyDescent="0.2">
      <c r="A69" s="43">
        <v>5000</v>
      </c>
      <c r="B69" s="43" t="s">
        <v>25</v>
      </c>
      <c r="C69" s="43"/>
      <c r="D69" s="43"/>
      <c r="E69" s="45">
        <v>45775</v>
      </c>
      <c r="F69" s="46">
        <v>0</v>
      </c>
      <c r="G69" s="46">
        <v>3250</v>
      </c>
      <c r="H69" s="47">
        <f t="shared" si="3"/>
        <v>45777</v>
      </c>
      <c r="I69" s="47" t="str">
        <f t="shared" si="4"/>
        <v>Q2</v>
      </c>
      <c r="J69" s="37" t="b">
        <f ca="1">IF(A69="","",COUNTIF('Consolidated Income Statement_Y'!$C$7:$V$7,D69)&gt;0)</f>
        <v>0</v>
      </c>
      <c r="K69" s="38">
        <f t="shared" si="5"/>
        <v>-3250</v>
      </c>
      <c r="L69" s="37" t="str">
        <f>IFERROR(VLOOKUP($A69,Account_Mapping!$A:$C,3,0),"")</f>
        <v>Services Revenue</v>
      </c>
      <c r="M69" s="37" t="str">
        <f>IFERROR(VLOOKUP($A69,Account_Mapping!$A:$C,4,0),"")</f>
        <v/>
      </c>
    </row>
    <row r="70" spans="1:13" x14ac:dyDescent="0.2">
      <c r="A70" s="43">
        <v>6000</v>
      </c>
      <c r="B70" s="43" t="s">
        <v>108</v>
      </c>
      <c r="C70" s="43"/>
      <c r="D70" s="43"/>
      <c r="E70" s="45">
        <v>45762</v>
      </c>
      <c r="F70" s="46">
        <v>500</v>
      </c>
      <c r="G70" s="46">
        <v>0</v>
      </c>
      <c r="H70" s="47">
        <f t="shared" si="3"/>
        <v>45777</v>
      </c>
      <c r="I70" s="47" t="str">
        <f t="shared" si="4"/>
        <v>Q2</v>
      </c>
      <c r="J70" s="37" t="b">
        <f ca="1">IF(A70="","",COUNTIF('Consolidated Income Statement_Y'!$C$7:$V$7,D70)&gt;0)</f>
        <v>0</v>
      </c>
      <c r="K70" s="38">
        <f t="shared" si="5"/>
        <v>500</v>
      </c>
      <c r="L70" s="37" t="str">
        <f>IFERROR(VLOOKUP($A70,Account_Mapping!$A:$C,3,0),"")</f>
        <v>Services COR</v>
      </c>
      <c r="M70" s="37" t="str">
        <f>IFERROR(VLOOKUP($A70,Account_Mapping!$A:$C,4,0),"")</f>
        <v/>
      </c>
    </row>
    <row r="71" spans="1:13" x14ac:dyDescent="0.2">
      <c r="A71" s="43">
        <v>7000</v>
      </c>
      <c r="B71" s="43" t="s">
        <v>111</v>
      </c>
      <c r="C71" s="43"/>
      <c r="D71" s="43"/>
      <c r="E71" s="45">
        <v>45775</v>
      </c>
      <c r="F71" s="46">
        <v>1250</v>
      </c>
      <c r="G71" s="46">
        <v>0</v>
      </c>
      <c r="H71" s="47">
        <f t="shared" si="3"/>
        <v>45777</v>
      </c>
      <c r="I71" s="47" t="str">
        <f t="shared" si="4"/>
        <v>Q2</v>
      </c>
      <c r="J71" s="37" t="b">
        <f ca="1">IF(A71="","",COUNTIF('Consolidated Income Statement_Y'!$C$7:$V$7,D71)&gt;0)</f>
        <v>0</v>
      </c>
      <c r="K71" s="38">
        <f t="shared" si="5"/>
        <v>1250</v>
      </c>
      <c r="L71" s="37" t="str">
        <f>IFERROR(VLOOKUP($A71,Account_Mapping!$A:$C,3,0),"")</f>
        <v>Sales &amp; Marketing</v>
      </c>
      <c r="M71" s="37" t="str">
        <f>IFERROR(VLOOKUP($A71,Account_Mapping!$A:$C,4,0),"")</f>
        <v/>
      </c>
    </row>
    <row r="72" spans="1:13" x14ac:dyDescent="0.2">
      <c r="A72" s="43">
        <v>7010</v>
      </c>
      <c r="B72" s="43" t="s">
        <v>112</v>
      </c>
      <c r="C72" s="43"/>
      <c r="D72" s="43"/>
      <c r="E72" s="45">
        <v>45775</v>
      </c>
      <c r="F72" s="46">
        <v>2000</v>
      </c>
      <c r="G72" s="46">
        <v>0</v>
      </c>
      <c r="H72" s="47">
        <f t="shared" si="3"/>
        <v>45777</v>
      </c>
      <c r="I72" s="47" t="str">
        <f t="shared" si="4"/>
        <v>Q2</v>
      </c>
      <c r="J72" s="37" t="b">
        <f ca="1">IF(A72="","",COUNTIF('Consolidated Income Statement_Y'!$C$7:$V$7,D72)&gt;0)</f>
        <v>0</v>
      </c>
      <c r="K72" s="38">
        <f t="shared" si="5"/>
        <v>2000</v>
      </c>
      <c r="L72" s="37" t="str">
        <f>IFERROR(VLOOKUP($A72,Account_Mapping!$A:$C,3,0),"")</f>
        <v>Sales &amp; Marketing</v>
      </c>
      <c r="M72" s="37" t="str">
        <f>IFERROR(VLOOKUP($A72,Account_Mapping!$A:$C,4,0),"")</f>
        <v/>
      </c>
    </row>
    <row r="73" spans="1:13" x14ac:dyDescent="0.2">
      <c r="A73" s="43">
        <v>7020</v>
      </c>
      <c r="B73" s="43" t="s">
        <v>113</v>
      </c>
      <c r="C73" s="43"/>
      <c r="D73" s="43"/>
      <c r="E73" s="45">
        <v>45775</v>
      </c>
      <c r="F73" s="46">
        <v>525</v>
      </c>
      <c r="G73" s="46">
        <v>0</v>
      </c>
      <c r="H73" s="47">
        <f t="shared" si="3"/>
        <v>45777</v>
      </c>
      <c r="I73" s="47" t="str">
        <f t="shared" si="4"/>
        <v>Q2</v>
      </c>
      <c r="J73" s="37" t="b">
        <f ca="1">IF(A73="","",COUNTIF('Consolidated Income Statement_Y'!$C$7:$V$7,D73)&gt;0)</f>
        <v>0</v>
      </c>
      <c r="K73" s="38">
        <f t="shared" si="5"/>
        <v>525</v>
      </c>
      <c r="L73" s="37" t="str">
        <f>IFERROR(VLOOKUP($A73,Account_Mapping!$A:$C,3,0),"")</f>
        <v>Sales &amp; Marketing</v>
      </c>
      <c r="M73" s="37" t="str">
        <f>IFERROR(VLOOKUP($A73,Account_Mapping!$A:$C,4,0),"")</f>
        <v/>
      </c>
    </row>
    <row r="74" spans="1:13" x14ac:dyDescent="0.2">
      <c r="A74" s="43">
        <v>7030</v>
      </c>
      <c r="B74" s="43" t="s">
        <v>114</v>
      </c>
      <c r="C74" s="43"/>
      <c r="D74" s="43"/>
      <c r="E74" s="45">
        <v>45775</v>
      </c>
      <c r="F74" s="46">
        <v>0</v>
      </c>
      <c r="G74" s="46">
        <v>0</v>
      </c>
      <c r="H74" s="47">
        <f t="shared" si="3"/>
        <v>45777</v>
      </c>
      <c r="I74" s="47" t="str">
        <f t="shared" si="4"/>
        <v>Q2</v>
      </c>
      <c r="J74" s="37" t="b">
        <f ca="1">IF(A74="","",COUNTIF('Consolidated Income Statement_Y'!$C$7:$V$7,D74)&gt;0)</f>
        <v>0</v>
      </c>
      <c r="K74" s="38">
        <f t="shared" si="5"/>
        <v>0</v>
      </c>
      <c r="L74" s="37" t="str">
        <f>IFERROR(VLOOKUP($A74,Account_Mapping!$A:$C,3,0),"")</f>
        <v>Sales &amp; Marketing</v>
      </c>
      <c r="M74" s="37" t="str">
        <f>IFERROR(VLOOKUP($A74,Account_Mapping!$A:$C,4,0),"")</f>
        <v/>
      </c>
    </row>
    <row r="75" spans="1:13" x14ac:dyDescent="0.2">
      <c r="A75" s="43">
        <v>7040</v>
      </c>
      <c r="B75" s="43" t="s">
        <v>115</v>
      </c>
      <c r="C75" s="43"/>
      <c r="D75" s="43"/>
      <c r="E75" s="45">
        <v>45775</v>
      </c>
      <c r="F75" s="46">
        <v>5500</v>
      </c>
      <c r="G75" s="46">
        <v>0</v>
      </c>
      <c r="H75" s="47">
        <f t="shared" si="3"/>
        <v>45777</v>
      </c>
      <c r="I75" s="47" t="str">
        <f t="shared" si="4"/>
        <v>Q2</v>
      </c>
      <c r="J75" s="37" t="b">
        <f ca="1">IF(A75="","",COUNTIF('Consolidated Income Statement_Y'!$C$7:$V$7,D75)&gt;0)</f>
        <v>0</v>
      </c>
      <c r="K75" s="38">
        <f t="shared" si="5"/>
        <v>5500</v>
      </c>
      <c r="L75" s="37" t="str">
        <f>IFERROR(VLOOKUP($A75,Account_Mapping!$A:$C,3,0),"")</f>
        <v>Sales &amp; Marketing</v>
      </c>
      <c r="M75" s="37" t="str">
        <f>IFERROR(VLOOKUP($A75,Account_Mapping!$A:$C,4,0),"")</f>
        <v/>
      </c>
    </row>
    <row r="76" spans="1:13" x14ac:dyDescent="0.2">
      <c r="A76" s="43">
        <v>8000</v>
      </c>
      <c r="B76" s="43" t="s">
        <v>116</v>
      </c>
      <c r="C76" s="43"/>
      <c r="D76" s="43"/>
      <c r="E76" s="45">
        <v>45775</v>
      </c>
      <c r="F76" s="46">
        <v>45000</v>
      </c>
      <c r="G76" s="46">
        <v>0</v>
      </c>
      <c r="H76" s="47">
        <f t="shared" si="3"/>
        <v>45777</v>
      </c>
      <c r="I76" s="47" t="str">
        <f t="shared" si="4"/>
        <v>Q2</v>
      </c>
      <c r="J76" s="37" t="b">
        <f ca="1">IF(A76="","",COUNTIF('Consolidated Income Statement_Y'!$C$7:$V$7,D76)&gt;0)</f>
        <v>0</v>
      </c>
      <c r="K76" s="38">
        <f t="shared" si="5"/>
        <v>45000</v>
      </c>
      <c r="L76" s="37" t="str">
        <f>IFERROR(VLOOKUP($A76,Account_Mapping!$A:$C,3,0),"")</f>
        <v>General &amp; Administrative</v>
      </c>
      <c r="M76" s="37" t="str">
        <f>IFERROR(VLOOKUP($A76,Account_Mapping!$A:$C,4,0),"")</f>
        <v/>
      </c>
    </row>
    <row r="77" spans="1:13" x14ac:dyDescent="0.2">
      <c r="A77" s="43">
        <v>8010</v>
      </c>
      <c r="B77" s="43" t="s">
        <v>117</v>
      </c>
      <c r="C77" s="43"/>
      <c r="D77" s="43"/>
      <c r="E77" s="45">
        <v>45775</v>
      </c>
      <c r="F77" s="46">
        <v>4500</v>
      </c>
      <c r="G77" s="46">
        <v>0</v>
      </c>
      <c r="H77" s="47">
        <f t="shared" si="3"/>
        <v>45777</v>
      </c>
      <c r="I77" s="47" t="str">
        <f t="shared" si="4"/>
        <v>Q2</v>
      </c>
      <c r="J77" s="37" t="b">
        <f ca="1">IF(A77="","",COUNTIF('Consolidated Income Statement_Y'!$C$7:$V$7,D77)&gt;0)</f>
        <v>0</v>
      </c>
      <c r="K77" s="38">
        <f t="shared" si="5"/>
        <v>4500</v>
      </c>
      <c r="L77" s="37" t="str">
        <f>IFERROR(VLOOKUP($A77,Account_Mapping!$A:$C,3,0),"")</f>
        <v>General &amp; Administrative</v>
      </c>
      <c r="M77" s="37" t="str">
        <f>IFERROR(VLOOKUP($A77,Account_Mapping!$A:$C,4,0),"")</f>
        <v/>
      </c>
    </row>
    <row r="78" spans="1:13" x14ac:dyDescent="0.2">
      <c r="A78" s="43">
        <v>8020</v>
      </c>
      <c r="B78" s="43" t="s">
        <v>118</v>
      </c>
      <c r="C78" s="43"/>
      <c r="D78" s="43"/>
      <c r="E78" s="45">
        <v>45775</v>
      </c>
      <c r="F78" s="46">
        <v>3250</v>
      </c>
      <c r="G78" s="46">
        <v>0</v>
      </c>
      <c r="H78" s="47">
        <f t="shared" si="3"/>
        <v>45777</v>
      </c>
      <c r="I78" s="47" t="str">
        <f t="shared" si="4"/>
        <v>Q2</v>
      </c>
      <c r="J78" s="37" t="b">
        <f ca="1">IF(A78="","",COUNTIF('Consolidated Income Statement_Y'!$C$7:$V$7,D78)&gt;0)</f>
        <v>0</v>
      </c>
      <c r="K78" s="38">
        <f t="shared" si="5"/>
        <v>3250</v>
      </c>
      <c r="L78" s="37" t="str">
        <f>IFERROR(VLOOKUP($A78,Account_Mapping!$A:$C,3,0),"")</f>
        <v>General &amp; Administrative</v>
      </c>
      <c r="M78" s="37" t="str">
        <f>IFERROR(VLOOKUP($A78,Account_Mapping!$A:$C,4,0),"")</f>
        <v/>
      </c>
    </row>
    <row r="79" spans="1:13" x14ac:dyDescent="0.2">
      <c r="A79" s="43">
        <v>8030</v>
      </c>
      <c r="B79" s="43" t="s">
        <v>119</v>
      </c>
      <c r="C79" s="43"/>
      <c r="D79" s="43"/>
      <c r="E79" s="45">
        <v>45775</v>
      </c>
      <c r="F79" s="46">
        <v>2750</v>
      </c>
      <c r="G79" s="46">
        <v>0</v>
      </c>
      <c r="H79" s="47">
        <f t="shared" si="3"/>
        <v>45777</v>
      </c>
      <c r="I79" s="47" t="str">
        <f t="shared" si="4"/>
        <v>Q2</v>
      </c>
      <c r="J79" s="37" t="b">
        <f ca="1">IF(A79="","",COUNTIF('Consolidated Income Statement_Y'!$C$7:$V$7,D79)&gt;0)</f>
        <v>0</v>
      </c>
      <c r="K79" s="38">
        <f t="shared" si="5"/>
        <v>2750</v>
      </c>
      <c r="L79" s="37" t="str">
        <f>IFERROR(VLOOKUP($A79,Account_Mapping!$A:$C,3,0),"")</f>
        <v>General &amp; Administrative</v>
      </c>
      <c r="M79" s="37" t="str">
        <f>IFERROR(VLOOKUP($A79,Account_Mapping!$A:$C,4,0),"")</f>
        <v/>
      </c>
    </row>
    <row r="80" spans="1:13" x14ac:dyDescent="0.2">
      <c r="A80" s="43">
        <v>8040</v>
      </c>
      <c r="B80" s="43" t="s">
        <v>120</v>
      </c>
      <c r="C80" s="43"/>
      <c r="D80" s="43"/>
      <c r="E80" s="45">
        <v>45762</v>
      </c>
      <c r="F80" s="46">
        <v>3150</v>
      </c>
      <c r="G80" s="46">
        <v>0</v>
      </c>
      <c r="H80" s="47">
        <f t="shared" si="3"/>
        <v>45777</v>
      </c>
      <c r="I80" s="47" t="str">
        <f t="shared" si="4"/>
        <v>Q2</v>
      </c>
      <c r="J80" s="37" t="b">
        <f ca="1">IF(A80="","",COUNTIF('Consolidated Income Statement_Y'!$C$7:$V$7,D80)&gt;0)</f>
        <v>0</v>
      </c>
      <c r="K80" s="38">
        <f t="shared" si="5"/>
        <v>3150</v>
      </c>
      <c r="L80" s="37" t="str">
        <f>IFERROR(VLOOKUP($A80,Account_Mapping!$A:$C,3,0),"")</f>
        <v>General &amp; Administrative</v>
      </c>
      <c r="M80" s="37" t="str">
        <f>IFERROR(VLOOKUP($A80,Account_Mapping!$A:$C,4,0),"")</f>
        <v/>
      </c>
    </row>
    <row r="81" spans="1:13" x14ac:dyDescent="0.2">
      <c r="A81" s="43">
        <v>8050</v>
      </c>
      <c r="B81" s="43" t="s">
        <v>121</v>
      </c>
      <c r="C81" s="43"/>
      <c r="D81" s="43"/>
      <c r="E81" s="45">
        <v>45762</v>
      </c>
      <c r="F81" s="46">
        <v>3350</v>
      </c>
      <c r="G81" s="46">
        <v>0</v>
      </c>
      <c r="H81" s="47">
        <f t="shared" si="3"/>
        <v>45777</v>
      </c>
      <c r="I81" s="47" t="str">
        <f t="shared" si="4"/>
        <v>Q2</v>
      </c>
      <c r="J81" s="37" t="b">
        <f ca="1">IF(A81="","",COUNTIF('Consolidated Income Statement_Y'!$C$7:$V$7,D81)&gt;0)</f>
        <v>0</v>
      </c>
      <c r="K81" s="38">
        <f t="shared" si="5"/>
        <v>3350</v>
      </c>
      <c r="L81" s="37" t="str">
        <f>IFERROR(VLOOKUP($A81,Account_Mapping!$A:$C,3,0),"")</f>
        <v>General &amp; Administrative</v>
      </c>
      <c r="M81" s="37" t="str">
        <f>IFERROR(VLOOKUP($A81,Account_Mapping!$A:$C,4,0),"")</f>
        <v/>
      </c>
    </row>
    <row r="82" spans="1:13" x14ac:dyDescent="0.2">
      <c r="A82" s="43">
        <v>8060</v>
      </c>
      <c r="B82" s="43" t="s">
        <v>122</v>
      </c>
      <c r="C82" s="43"/>
      <c r="D82" s="43"/>
      <c r="E82" s="45">
        <v>45762</v>
      </c>
      <c r="F82" s="46">
        <v>3450</v>
      </c>
      <c r="G82" s="46">
        <v>0</v>
      </c>
      <c r="H82" s="47">
        <f t="shared" si="3"/>
        <v>45777</v>
      </c>
      <c r="I82" s="47" t="str">
        <f t="shared" si="4"/>
        <v>Q2</v>
      </c>
      <c r="J82" s="37" t="b">
        <f ca="1">IF(A82="","",COUNTIF('Consolidated Income Statement_Y'!$C$7:$V$7,D82)&gt;0)</f>
        <v>0</v>
      </c>
      <c r="K82" s="38">
        <f t="shared" si="5"/>
        <v>3450</v>
      </c>
      <c r="L82" s="37" t="str">
        <f>IFERROR(VLOOKUP($A82,Account_Mapping!$A:$C,3,0),"")</f>
        <v>General &amp; Administrative</v>
      </c>
      <c r="M82" s="37" t="str">
        <f>IFERROR(VLOOKUP($A82,Account_Mapping!$A:$C,4,0),"")</f>
        <v/>
      </c>
    </row>
    <row r="83" spans="1:13" x14ac:dyDescent="0.2">
      <c r="A83" s="43">
        <v>8060</v>
      </c>
      <c r="B83" s="43" t="s">
        <v>122</v>
      </c>
      <c r="C83" s="43"/>
      <c r="D83" s="43"/>
      <c r="E83" s="45">
        <v>45762</v>
      </c>
      <c r="F83" s="46">
        <v>3450</v>
      </c>
      <c r="G83" s="46">
        <v>0</v>
      </c>
      <c r="H83" s="47">
        <f t="shared" si="3"/>
        <v>45777</v>
      </c>
      <c r="I83" s="47" t="str">
        <f t="shared" si="4"/>
        <v>Q2</v>
      </c>
      <c r="J83" s="37" t="b">
        <f ca="1">IF(A83="","",COUNTIF('Consolidated Income Statement_Y'!$C$7:$V$7,D83)&gt;0)</f>
        <v>0</v>
      </c>
      <c r="K83" s="38">
        <f t="shared" si="5"/>
        <v>3450</v>
      </c>
      <c r="L83" s="37" t="str">
        <f>IFERROR(VLOOKUP($A83,Account_Mapping!$A:$C,3,0),"")</f>
        <v>General &amp; Administrative</v>
      </c>
      <c r="M83" s="37" t="str">
        <f>IFERROR(VLOOKUP($A83,Account_Mapping!$A:$C,4,0),"")</f>
        <v/>
      </c>
    </row>
    <row r="84" spans="1:13" x14ac:dyDescent="0.2">
      <c r="A84" s="43">
        <v>8070</v>
      </c>
      <c r="B84" s="43" t="s">
        <v>123</v>
      </c>
      <c r="C84" s="43"/>
      <c r="D84" s="43"/>
      <c r="E84" s="45">
        <v>45762</v>
      </c>
      <c r="F84" s="46">
        <v>3950</v>
      </c>
      <c r="G84" s="46">
        <v>0</v>
      </c>
      <c r="H84" s="47">
        <f t="shared" si="3"/>
        <v>45777</v>
      </c>
      <c r="I84" s="47" t="str">
        <f t="shared" si="4"/>
        <v>Q2</v>
      </c>
      <c r="J84" s="37" t="b">
        <f ca="1">IF(A84="","",COUNTIF('Consolidated Income Statement_Y'!$C$7:$V$7,D84)&gt;0)</f>
        <v>0</v>
      </c>
      <c r="K84" s="38">
        <f t="shared" si="5"/>
        <v>3950</v>
      </c>
      <c r="L84" s="37" t="str">
        <f>IFERROR(VLOOKUP($A84,Account_Mapping!$A:$C,3,0),"")</f>
        <v>General &amp; Administrative</v>
      </c>
      <c r="M84" s="37" t="str">
        <f>IFERROR(VLOOKUP($A84,Account_Mapping!$A:$C,4,0),"")</f>
        <v/>
      </c>
    </row>
    <row r="85" spans="1:13" x14ac:dyDescent="0.2">
      <c r="A85" s="43">
        <v>8080</v>
      </c>
      <c r="B85" s="43" t="s">
        <v>124</v>
      </c>
      <c r="C85" s="43"/>
      <c r="D85" s="43"/>
      <c r="E85" s="45">
        <v>45762</v>
      </c>
      <c r="F85" s="46">
        <v>6950</v>
      </c>
      <c r="G85" s="46">
        <v>0</v>
      </c>
      <c r="H85" s="47">
        <f t="shared" si="3"/>
        <v>45777</v>
      </c>
      <c r="I85" s="47" t="str">
        <f t="shared" si="4"/>
        <v>Q2</v>
      </c>
      <c r="J85" s="37" t="b">
        <f ca="1">IF(A85="","",COUNTIF('Consolidated Income Statement_Y'!$C$7:$V$7,D85)&gt;0)</f>
        <v>0</v>
      </c>
      <c r="K85" s="38">
        <f t="shared" si="5"/>
        <v>6950</v>
      </c>
      <c r="L85" s="37" t="str">
        <f>IFERROR(VLOOKUP($A85,Account_Mapping!$A:$C,3,0),"")</f>
        <v>General &amp; Administrative</v>
      </c>
      <c r="M85" s="37" t="str">
        <f>IFERROR(VLOOKUP($A85,Account_Mapping!$A:$C,4,0),"")</f>
        <v/>
      </c>
    </row>
    <row r="86" spans="1:13" x14ac:dyDescent="0.2">
      <c r="A86" s="43">
        <v>8090</v>
      </c>
      <c r="B86" s="43" t="s">
        <v>125</v>
      </c>
      <c r="C86" s="43"/>
      <c r="D86" s="43"/>
      <c r="E86" s="45">
        <v>45762</v>
      </c>
      <c r="F86" s="46">
        <v>7950</v>
      </c>
      <c r="G86" s="46">
        <v>0</v>
      </c>
      <c r="H86" s="47">
        <f t="shared" si="3"/>
        <v>45777</v>
      </c>
      <c r="I86" s="47" t="str">
        <f t="shared" si="4"/>
        <v>Q2</v>
      </c>
      <c r="J86" s="37" t="b">
        <f ca="1">IF(A86="","",COUNTIF('Consolidated Income Statement_Y'!$C$7:$V$7,D86)&gt;0)</f>
        <v>0</v>
      </c>
      <c r="K86" s="38">
        <f t="shared" si="5"/>
        <v>7950</v>
      </c>
      <c r="L86" s="37" t="str">
        <f>IFERROR(VLOOKUP($A86,Account_Mapping!$A:$C,3,0),"")</f>
        <v>General &amp; Administrative</v>
      </c>
      <c r="M86" s="37" t="str">
        <f>IFERROR(VLOOKUP($A86,Account_Mapping!$A:$C,4,0),"")</f>
        <v/>
      </c>
    </row>
    <row r="87" spans="1:13" x14ac:dyDescent="0.2">
      <c r="A87" s="43">
        <v>8099</v>
      </c>
      <c r="B87" s="43" t="s">
        <v>129</v>
      </c>
      <c r="C87" s="43"/>
      <c r="D87" s="43" t="s">
        <v>131</v>
      </c>
      <c r="E87" s="45">
        <v>45777</v>
      </c>
      <c r="F87" s="46">
        <v>1000</v>
      </c>
      <c r="G87" s="46">
        <v>0</v>
      </c>
      <c r="H87" s="47">
        <f t="shared" si="3"/>
        <v>45777</v>
      </c>
      <c r="I87" s="47" t="str">
        <f t="shared" si="4"/>
        <v>Q2</v>
      </c>
      <c r="J87" s="37" t="b">
        <f ca="1">IF(A87="","",COUNTIF('Consolidated Income Statement_Y'!$C$7:$V$7,D87)&gt;0)</f>
        <v>1</v>
      </c>
      <c r="K87" s="38">
        <f t="shared" si="5"/>
        <v>1000</v>
      </c>
      <c r="L87" s="37" t="str">
        <f>IFERROR(VLOOKUP($A87,Account_Mapping!$A:$C,3,0),"")</f>
        <v>General &amp; Administrative</v>
      </c>
      <c r="M87" s="37" t="str">
        <f>IFERROR(VLOOKUP($A87,Account_Mapping!$A:$C,4,0),"")</f>
        <v/>
      </c>
    </row>
    <row r="88" spans="1:13" x14ac:dyDescent="0.2">
      <c r="A88" s="43">
        <v>9010</v>
      </c>
      <c r="B88" s="43" t="s">
        <v>127</v>
      </c>
      <c r="C88" s="43"/>
      <c r="D88" s="43"/>
      <c r="E88" s="45">
        <v>45762</v>
      </c>
      <c r="F88" s="46">
        <v>0</v>
      </c>
      <c r="G88" s="46">
        <v>5630</v>
      </c>
      <c r="H88" s="47">
        <f t="shared" si="3"/>
        <v>45777</v>
      </c>
      <c r="I88" s="47" t="str">
        <f t="shared" si="4"/>
        <v>Q2</v>
      </c>
      <c r="J88" s="37" t="b">
        <f ca="1">IF(A88="","",COUNTIF('Consolidated Income Statement_Y'!$C$7:$V$7,D88)&gt;0)</f>
        <v>0</v>
      </c>
      <c r="K88" s="38">
        <f t="shared" si="5"/>
        <v>-5630</v>
      </c>
      <c r="L88" s="37" t="str">
        <f>IFERROR(VLOOKUP($A88,Account_Mapping!$A:$C,3,0),"")</f>
        <v>Other Expenses, net</v>
      </c>
      <c r="M88" s="37" t="str">
        <f>IFERROR(VLOOKUP($A88,Account_Mapping!$A:$C,4,0),"")</f>
        <v/>
      </c>
    </row>
    <row r="89" spans="1:13" x14ac:dyDescent="0.2">
      <c r="A89" s="43">
        <v>9900</v>
      </c>
      <c r="B89" s="43" t="s">
        <v>128</v>
      </c>
      <c r="C89" s="43"/>
      <c r="D89" s="43"/>
      <c r="E89" s="45">
        <v>45762</v>
      </c>
      <c r="F89" s="46">
        <v>560</v>
      </c>
      <c r="G89" s="46">
        <v>0</v>
      </c>
      <c r="H89" s="47">
        <f t="shared" si="3"/>
        <v>45777</v>
      </c>
      <c r="I89" s="47" t="str">
        <f t="shared" si="4"/>
        <v>Q2</v>
      </c>
      <c r="J89" s="37" t="b">
        <f ca="1">IF(A89="","",COUNTIF('Consolidated Income Statement_Y'!$C$7:$V$7,D89)&gt;0)</f>
        <v>0</v>
      </c>
      <c r="K89" s="38">
        <f t="shared" si="5"/>
        <v>560</v>
      </c>
      <c r="L89" s="37" t="str">
        <f>IFERROR(VLOOKUP($A89,Account_Mapping!$A:$C,3,0),"")</f>
        <v>Provision for Income Taxes</v>
      </c>
      <c r="M89" s="37" t="str">
        <f>IFERROR(VLOOKUP($A89,Account_Mapping!$A:$C,4,0),"")</f>
        <v/>
      </c>
    </row>
    <row r="90" spans="1:13" x14ac:dyDescent="0.2">
      <c r="A90" s="43">
        <v>5000</v>
      </c>
      <c r="B90" s="43" t="s">
        <v>25</v>
      </c>
      <c r="C90" s="43"/>
      <c r="D90" s="43"/>
      <c r="E90" s="45">
        <v>45792</v>
      </c>
      <c r="F90" s="46">
        <v>0</v>
      </c>
      <c r="G90" s="46">
        <v>97500</v>
      </c>
      <c r="H90" s="47">
        <f t="shared" si="3"/>
        <v>45808</v>
      </c>
      <c r="I90" s="47" t="str">
        <f t="shared" si="4"/>
        <v>Q2</v>
      </c>
      <c r="J90" s="37" t="b">
        <f ca="1">IF(A90="","",COUNTIF('Consolidated Income Statement_Y'!$C$7:$V$7,D90)&gt;0)</f>
        <v>0</v>
      </c>
      <c r="K90" s="38">
        <f t="shared" si="5"/>
        <v>-97500</v>
      </c>
      <c r="L90" s="37" t="str">
        <f>IFERROR(VLOOKUP($A90,Account_Mapping!$A:$C,3,0),"")</f>
        <v>Services Revenue</v>
      </c>
      <c r="M90" s="37" t="str">
        <f>IFERROR(VLOOKUP($A90,Account_Mapping!$A:$C,4,0),"")</f>
        <v/>
      </c>
    </row>
    <row r="91" spans="1:13" x14ac:dyDescent="0.2">
      <c r="A91" s="43">
        <v>5000</v>
      </c>
      <c r="B91" s="43" t="s">
        <v>25</v>
      </c>
      <c r="C91" s="43"/>
      <c r="D91" s="43"/>
      <c r="E91" s="45">
        <v>45805</v>
      </c>
      <c r="F91" s="46">
        <v>0</v>
      </c>
      <c r="G91" s="46">
        <v>3250</v>
      </c>
      <c r="H91" s="47">
        <f t="shared" si="3"/>
        <v>45808</v>
      </c>
      <c r="I91" s="47" t="str">
        <f t="shared" si="4"/>
        <v>Q2</v>
      </c>
      <c r="J91" s="37" t="b">
        <f ca="1">IF(A91="","",COUNTIF('Consolidated Income Statement_Y'!$C$7:$V$7,D91)&gt;0)</f>
        <v>0</v>
      </c>
      <c r="K91" s="38">
        <f t="shared" si="5"/>
        <v>-3250</v>
      </c>
      <c r="L91" s="37" t="str">
        <f>IFERROR(VLOOKUP($A91,Account_Mapping!$A:$C,3,0),"")</f>
        <v>Services Revenue</v>
      </c>
      <c r="M91" s="37" t="str">
        <f>IFERROR(VLOOKUP($A91,Account_Mapping!$A:$C,4,0),"")</f>
        <v/>
      </c>
    </row>
    <row r="92" spans="1:13" x14ac:dyDescent="0.2">
      <c r="A92" s="43">
        <v>6000</v>
      </c>
      <c r="B92" s="43" t="s">
        <v>108</v>
      </c>
      <c r="C92" s="43"/>
      <c r="D92" s="43"/>
      <c r="E92" s="45">
        <v>45792</v>
      </c>
      <c r="F92" s="46">
        <v>500</v>
      </c>
      <c r="G92" s="46">
        <v>0</v>
      </c>
      <c r="H92" s="47">
        <f t="shared" si="3"/>
        <v>45808</v>
      </c>
      <c r="I92" s="47" t="str">
        <f t="shared" si="4"/>
        <v>Q2</v>
      </c>
      <c r="J92" s="37" t="b">
        <f ca="1">IF(A92="","",COUNTIF('Consolidated Income Statement_Y'!$C$7:$V$7,D92)&gt;0)</f>
        <v>0</v>
      </c>
      <c r="K92" s="38">
        <f t="shared" si="5"/>
        <v>500</v>
      </c>
      <c r="L92" s="37" t="str">
        <f>IFERROR(VLOOKUP($A92,Account_Mapping!$A:$C,3,0),"")</f>
        <v>Services COR</v>
      </c>
      <c r="M92" s="37" t="str">
        <f>IFERROR(VLOOKUP($A92,Account_Mapping!$A:$C,4,0),"")</f>
        <v/>
      </c>
    </row>
    <row r="93" spans="1:13" x14ac:dyDescent="0.2">
      <c r="A93" s="43">
        <v>7000</v>
      </c>
      <c r="B93" s="43" t="s">
        <v>111</v>
      </c>
      <c r="C93" s="43"/>
      <c r="D93" s="43"/>
      <c r="E93" s="45">
        <v>45805</v>
      </c>
      <c r="F93" s="46">
        <v>1250</v>
      </c>
      <c r="G93" s="46">
        <v>0</v>
      </c>
      <c r="H93" s="47">
        <f t="shared" si="3"/>
        <v>45808</v>
      </c>
      <c r="I93" s="47" t="str">
        <f t="shared" si="4"/>
        <v>Q2</v>
      </c>
      <c r="J93" s="37" t="b">
        <f ca="1">IF(A93="","",COUNTIF('Consolidated Income Statement_Y'!$C$7:$V$7,D93)&gt;0)</f>
        <v>0</v>
      </c>
      <c r="K93" s="38">
        <f t="shared" si="5"/>
        <v>1250</v>
      </c>
      <c r="L93" s="37" t="str">
        <f>IFERROR(VLOOKUP($A93,Account_Mapping!$A:$C,3,0),"")</f>
        <v>Sales &amp; Marketing</v>
      </c>
      <c r="M93" s="37" t="str">
        <f>IFERROR(VLOOKUP($A93,Account_Mapping!$A:$C,4,0),"")</f>
        <v/>
      </c>
    </row>
    <row r="94" spans="1:13" x14ac:dyDescent="0.2">
      <c r="A94" s="43">
        <v>7010</v>
      </c>
      <c r="B94" s="43" t="s">
        <v>112</v>
      </c>
      <c r="C94" s="43"/>
      <c r="D94" s="43"/>
      <c r="E94" s="45">
        <v>45805</v>
      </c>
      <c r="F94" s="46">
        <v>2000</v>
      </c>
      <c r="G94" s="46">
        <v>0</v>
      </c>
      <c r="H94" s="47">
        <f t="shared" si="3"/>
        <v>45808</v>
      </c>
      <c r="I94" s="47" t="str">
        <f t="shared" si="4"/>
        <v>Q2</v>
      </c>
      <c r="J94" s="37" t="b">
        <f ca="1">IF(A94="","",COUNTIF('Consolidated Income Statement_Y'!$C$7:$V$7,D94)&gt;0)</f>
        <v>0</v>
      </c>
      <c r="K94" s="38">
        <f t="shared" si="5"/>
        <v>2000</v>
      </c>
      <c r="L94" s="37" t="str">
        <f>IFERROR(VLOOKUP($A94,Account_Mapping!$A:$C,3,0),"")</f>
        <v>Sales &amp; Marketing</v>
      </c>
      <c r="M94" s="37" t="str">
        <f>IFERROR(VLOOKUP($A94,Account_Mapping!$A:$C,4,0),"")</f>
        <v/>
      </c>
    </row>
    <row r="95" spans="1:13" x14ac:dyDescent="0.2">
      <c r="A95" s="43">
        <v>7020</v>
      </c>
      <c r="B95" s="43" t="s">
        <v>113</v>
      </c>
      <c r="C95" s="43"/>
      <c r="D95" s="43"/>
      <c r="E95" s="45">
        <v>45805</v>
      </c>
      <c r="F95" s="46">
        <v>525</v>
      </c>
      <c r="G95" s="46">
        <v>0</v>
      </c>
      <c r="H95" s="47">
        <f t="shared" si="3"/>
        <v>45808</v>
      </c>
      <c r="I95" s="47" t="str">
        <f t="shared" si="4"/>
        <v>Q2</v>
      </c>
      <c r="J95" s="37" t="b">
        <f ca="1">IF(A95="","",COUNTIF('Consolidated Income Statement_Y'!$C$7:$V$7,D95)&gt;0)</f>
        <v>0</v>
      </c>
      <c r="K95" s="38">
        <f t="shared" si="5"/>
        <v>525</v>
      </c>
      <c r="L95" s="37" t="str">
        <f>IFERROR(VLOOKUP($A95,Account_Mapping!$A:$C,3,0),"")</f>
        <v>Sales &amp; Marketing</v>
      </c>
      <c r="M95" s="37" t="str">
        <f>IFERROR(VLOOKUP($A95,Account_Mapping!$A:$C,4,0),"")</f>
        <v/>
      </c>
    </row>
    <row r="96" spans="1:13" x14ac:dyDescent="0.2">
      <c r="A96" s="43">
        <v>7030</v>
      </c>
      <c r="B96" s="43" t="s">
        <v>114</v>
      </c>
      <c r="C96" s="43"/>
      <c r="D96" s="43"/>
      <c r="E96" s="45">
        <v>45805</v>
      </c>
      <c r="F96" s="46">
        <v>0</v>
      </c>
      <c r="G96" s="46">
        <v>0</v>
      </c>
      <c r="H96" s="47">
        <f t="shared" si="3"/>
        <v>45808</v>
      </c>
      <c r="I96" s="47" t="str">
        <f t="shared" si="4"/>
        <v>Q2</v>
      </c>
      <c r="J96" s="37" t="b">
        <f ca="1">IF(A96="","",COUNTIF('Consolidated Income Statement_Y'!$C$7:$V$7,D96)&gt;0)</f>
        <v>0</v>
      </c>
      <c r="K96" s="38">
        <f t="shared" si="5"/>
        <v>0</v>
      </c>
      <c r="L96" s="37" t="str">
        <f>IFERROR(VLOOKUP($A96,Account_Mapping!$A:$C,3,0),"")</f>
        <v>Sales &amp; Marketing</v>
      </c>
      <c r="M96" s="37" t="str">
        <f>IFERROR(VLOOKUP($A96,Account_Mapping!$A:$C,4,0),"")</f>
        <v/>
      </c>
    </row>
    <row r="97" spans="1:13" x14ac:dyDescent="0.2">
      <c r="A97" s="43">
        <v>7040</v>
      </c>
      <c r="B97" s="43" t="s">
        <v>115</v>
      </c>
      <c r="C97" s="43"/>
      <c r="D97" s="43"/>
      <c r="E97" s="45">
        <v>45805</v>
      </c>
      <c r="F97" s="46">
        <v>5500</v>
      </c>
      <c r="G97" s="46">
        <v>0</v>
      </c>
      <c r="H97" s="47">
        <f t="shared" si="3"/>
        <v>45808</v>
      </c>
      <c r="I97" s="47" t="str">
        <f t="shared" si="4"/>
        <v>Q2</v>
      </c>
      <c r="J97" s="37" t="b">
        <f ca="1">IF(A97="","",COUNTIF('Consolidated Income Statement_Y'!$C$7:$V$7,D97)&gt;0)</f>
        <v>0</v>
      </c>
      <c r="K97" s="38">
        <f t="shared" si="5"/>
        <v>5500</v>
      </c>
      <c r="L97" s="37" t="str">
        <f>IFERROR(VLOOKUP($A97,Account_Mapping!$A:$C,3,0),"")</f>
        <v>Sales &amp; Marketing</v>
      </c>
      <c r="M97" s="37" t="str">
        <f>IFERROR(VLOOKUP($A97,Account_Mapping!$A:$C,4,0),"")</f>
        <v/>
      </c>
    </row>
    <row r="98" spans="1:13" x14ac:dyDescent="0.2">
      <c r="A98" s="43">
        <v>8000</v>
      </c>
      <c r="B98" s="43" t="s">
        <v>116</v>
      </c>
      <c r="C98" s="43"/>
      <c r="D98" s="43"/>
      <c r="E98" s="45">
        <v>45805</v>
      </c>
      <c r="F98" s="46">
        <v>45000</v>
      </c>
      <c r="G98" s="46">
        <v>0</v>
      </c>
      <c r="H98" s="47">
        <f t="shared" si="3"/>
        <v>45808</v>
      </c>
      <c r="I98" s="47" t="str">
        <f t="shared" si="4"/>
        <v>Q2</v>
      </c>
      <c r="J98" s="37" t="b">
        <f ca="1">IF(A98="","",COUNTIF('Consolidated Income Statement_Y'!$C$7:$V$7,D98)&gt;0)</f>
        <v>0</v>
      </c>
      <c r="K98" s="38">
        <f t="shared" si="5"/>
        <v>45000</v>
      </c>
      <c r="L98" s="37" t="str">
        <f>IFERROR(VLOOKUP($A98,Account_Mapping!$A:$C,3,0),"")</f>
        <v>General &amp; Administrative</v>
      </c>
      <c r="M98" s="37" t="str">
        <f>IFERROR(VLOOKUP($A98,Account_Mapping!$A:$C,4,0),"")</f>
        <v/>
      </c>
    </row>
    <row r="99" spans="1:13" x14ac:dyDescent="0.2">
      <c r="A99" s="43">
        <v>8010</v>
      </c>
      <c r="B99" s="43" t="s">
        <v>117</v>
      </c>
      <c r="C99" s="43"/>
      <c r="D99" s="43"/>
      <c r="E99" s="45">
        <v>45805</v>
      </c>
      <c r="F99" s="46">
        <v>4500</v>
      </c>
      <c r="G99" s="46">
        <v>0</v>
      </c>
      <c r="H99" s="47">
        <f t="shared" si="3"/>
        <v>45808</v>
      </c>
      <c r="I99" s="47" t="str">
        <f t="shared" si="4"/>
        <v>Q2</v>
      </c>
      <c r="J99" s="37" t="b">
        <f ca="1">IF(A99="","",COUNTIF('Consolidated Income Statement_Y'!$C$7:$V$7,D99)&gt;0)</f>
        <v>0</v>
      </c>
      <c r="K99" s="38">
        <f t="shared" si="5"/>
        <v>4500</v>
      </c>
      <c r="L99" s="37" t="str">
        <f>IFERROR(VLOOKUP($A99,Account_Mapping!$A:$C,3,0),"")</f>
        <v>General &amp; Administrative</v>
      </c>
      <c r="M99" s="37" t="str">
        <f>IFERROR(VLOOKUP($A99,Account_Mapping!$A:$C,4,0),"")</f>
        <v/>
      </c>
    </row>
    <row r="100" spans="1:13" x14ac:dyDescent="0.2">
      <c r="A100" s="43">
        <v>8020</v>
      </c>
      <c r="B100" s="43" t="s">
        <v>118</v>
      </c>
      <c r="C100" s="43"/>
      <c r="D100" s="43"/>
      <c r="E100" s="45">
        <v>45805</v>
      </c>
      <c r="F100" s="46">
        <v>3250</v>
      </c>
      <c r="G100" s="46">
        <v>0</v>
      </c>
      <c r="H100" s="47">
        <f t="shared" si="3"/>
        <v>45808</v>
      </c>
      <c r="I100" s="47" t="str">
        <f t="shared" si="4"/>
        <v>Q2</v>
      </c>
      <c r="J100" s="37" t="b">
        <f ca="1">IF(A100="","",COUNTIF('Consolidated Income Statement_Y'!$C$7:$V$7,D100)&gt;0)</f>
        <v>0</v>
      </c>
      <c r="K100" s="38">
        <f t="shared" si="5"/>
        <v>3250</v>
      </c>
      <c r="L100" s="37" t="str">
        <f>IFERROR(VLOOKUP($A100,Account_Mapping!$A:$C,3,0),"")</f>
        <v>General &amp; Administrative</v>
      </c>
      <c r="M100" s="37" t="str">
        <f>IFERROR(VLOOKUP($A100,Account_Mapping!$A:$C,4,0),"")</f>
        <v/>
      </c>
    </row>
    <row r="101" spans="1:13" x14ac:dyDescent="0.2">
      <c r="A101" s="43">
        <v>8030</v>
      </c>
      <c r="B101" s="43" t="s">
        <v>119</v>
      </c>
      <c r="C101" s="43"/>
      <c r="D101" s="43"/>
      <c r="E101" s="45">
        <v>45805</v>
      </c>
      <c r="F101" s="46">
        <v>2750</v>
      </c>
      <c r="G101" s="46">
        <v>0</v>
      </c>
      <c r="H101" s="47">
        <f t="shared" si="3"/>
        <v>45808</v>
      </c>
      <c r="I101" s="47" t="str">
        <f t="shared" si="4"/>
        <v>Q2</v>
      </c>
      <c r="J101" s="37" t="b">
        <f ca="1">IF(A101="","",COUNTIF('Consolidated Income Statement_Y'!$C$7:$V$7,D101)&gt;0)</f>
        <v>0</v>
      </c>
      <c r="K101" s="38">
        <f t="shared" si="5"/>
        <v>2750</v>
      </c>
      <c r="L101" s="37" t="str">
        <f>IFERROR(VLOOKUP($A101,Account_Mapping!$A:$C,3,0),"")</f>
        <v>General &amp; Administrative</v>
      </c>
      <c r="M101" s="37" t="str">
        <f>IFERROR(VLOOKUP($A101,Account_Mapping!$A:$C,4,0),"")</f>
        <v/>
      </c>
    </row>
    <row r="102" spans="1:13" x14ac:dyDescent="0.2">
      <c r="A102" s="43">
        <v>8040</v>
      </c>
      <c r="B102" s="43" t="s">
        <v>120</v>
      </c>
      <c r="C102" s="43"/>
      <c r="D102" s="43"/>
      <c r="E102" s="45">
        <v>45792</v>
      </c>
      <c r="F102" s="46">
        <v>3150</v>
      </c>
      <c r="G102" s="46">
        <v>0</v>
      </c>
      <c r="H102" s="47">
        <f t="shared" si="3"/>
        <v>45808</v>
      </c>
      <c r="I102" s="47" t="str">
        <f t="shared" si="4"/>
        <v>Q2</v>
      </c>
      <c r="J102" s="37" t="b">
        <f ca="1">IF(A102="","",COUNTIF('Consolidated Income Statement_Y'!$C$7:$V$7,D102)&gt;0)</f>
        <v>0</v>
      </c>
      <c r="K102" s="38">
        <f t="shared" si="5"/>
        <v>3150</v>
      </c>
      <c r="L102" s="37" t="str">
        <f>IFERROR(VLOOKUP($A102,Account_Mapping!$A:$C,3,0),"")</f>
        <v>General &amp; Administrative</v>
      </c>
      <c r="M102" s="37" t="str">
        <f>IFERROR(VLOOKUP($A102,Account_Mapping!$A:$C,4,0),"")</f>
        <v/>
      </c>
    </row>
    <row r="103" spans="1:13" x14ac:dyDescent="0.2">
      <c r="A103" s="43">
        <v>8050</v>
      </c>
      <c r="B103" s="43" t="s">
        <v>121</v>
      </c>
      <c r="C103" s="43"/>
      <c r="D103" s="43"/>
      <c r="E103" s="45">
        <v>45792</v>
      </c>
      <c r="F103" s="46">
        <v>3350</v>
      </c>
      <c r="G103" s="46">
        <v>0</v>
      </c>
      <c r="H103" s="47">
        <f t="shared" si="3"/>
        <v>45808</v>
      </c>
      <c r="I103" s="47" t="str">
        <f t="shared" si="4"/>
        <v>Q2</v>
      </c>
      <c r="J103" s="37" t="b">
        <f ca="1">IF(A103="","",COUNTIF('Consolidated Income Statement_Y'!$C$7:$V$7,D103)&gt;0)</f>
        <v>0</v>
      </c>
      <c r="K103" s="38">
        <f t="shared" si="5"/>
        <v>3350</v>
      </c>
      <c r="L103" s="37" t="str">
        <f>IFERROR(VLOOKUP($A103,Account_Mapping!$A:$C,3,0),"")</f>
        <v>General &amp; Administrative</v>
      </c>
      <c r="M103" s="37" t="str">
        <f>IFERROR(VLOOKUP($A103,Account_Mapping!$A:$C,4,0),"")</f>
        <v/>
      </c>
    </row>
    <row r="104" spans="1:13" x14ac:dyDescent="0.2">
      <c r="A104" s="43">
        <v>8060</v>
      </c>
      <c r="B104" s="43" t="s">
        <v>122</v>
      </c>
      <c r="C104" s="43"/>
      <c r="D104" s="43"/>
      <c r="E104" s="45">
        <v>45792</v>
      </c>
      <c r="F104" s="46">
        <v>3450</v>
      </c>
      <c r="G104" s="46">
        <v>0</v>
      </c>
      <c r="H104" s="47">
        <f t="shared" si="3"/>
        <v>45808</v>
      </c>
      <c r="I104" s="47" t="str">
        <f t="shared" si="4"/>
        <v>Q2</v>
      </c>
      <c r="J104" s="37" t="b">
        <f ca="1">IF(A104="","",COUNTIF('Consolidated Income Statement_Y'!$C$7:$V$7,D104)&gt;0)</f>
        <v>0</v>
      </c>
      <c r="K104" s="38">
        <f t="shared" si="5"/>
        <v>3450</v>
      </c>
      <c r="L104" s="37" t="str">
        <f>IFERROR(VLOOKUP($A104,Account_Mapping!$A:$C,3,0),"")</f>
        <v>General &amp; Administrative</v>
      </c>
      <c r="M104" s="37" t="str">
        <f>IFERROR(VLOOKUP($A104,Account_Mapping!$A:$C,4,0),"")</f>
        <v/>
      </c>
    </row>
    <row r="105" spans="1:13" x14ac:dyDescent="0.2">
      <c r="A105" s="43">
        <v>8060</v>
      </c>
      <c r="B105" s="43" t="s">
        <v>122</v>
      </c>
      <c r="C105" s="43"/>
      <c r="D105" s="43"/>
      <c r="E105" s="45">
        <v>45792</v>
      </c>
      <c r="F105" s="46">
        <v>3450</v>
      </c>
      <c r="G105" s="46">
        <v>0</v>
      </c>
      <c r="H105" s="47">
        <f t="shared" si="3"/>
        <v>45808</v>
      </c>
      <c r="I105" s="47" t="str">
        <f t="shared" si="4"/>
        <v>Q2</v>
      </c>
      <c r="J105" s="37" t="b">
        <f ca="1">IF(A105="","",COUNTIF('Consolidated Income Statement_Y'!$C$7:$V$7,D105)&gt;0)</f>
        <v>0</v>
      </c>
      <c r="K105" s="38">
        <f t="shared" si="5"/>
        <v>3450</v>
      </c>
      <c r="L105" s="37" t="str">
        <f>IFERROR(VLOOKUP($A105,Account_Mapping!$A:$C,3,0),"")</f>
        <v>General &amp; Administrative</v>
      </c>
      <c r="M105" s="37" t="str">
        <f>IFERROR(VLOOKUP($A105,Account_Mapping!$A:$C,4,0),"")</f>
        <v/>
      </c>
    </row>
    <row r="106" spans="1:13" x14ac:dyDescent="0.2">
      <c r="A106" s="43">
        <v>8070</v>
      </c>
      <c r="B106" s="43" t="s">
        <v>123</v>
      </c>
      <c r="C106" s="43"/>
      <c r="D106" s="43"/>
      <c r="E106" s="45">
        <v>45792</v>
      </c>
      <c r="F106" s="46">
        <v>3950</v>
      </c>
      <c r="G106" s="46">
        <v>0</v>
      </c>
      <c r="H106" s="47">
        <f t="shared" si="3"/>
        <v>45808</v>
      </c>
      <c r="I106" s="47" t="str">
        <f t="shared" si="4"/>
        <v>Q2</v>
      </c>
      <c r="J106" s="37" t="b">
        <f ca="1">IF(A106="","",COUNTIF('Consolidated Income Statement_Y'!$C$7:$V$7,D106)&gt;0)</f>
        <v>0</v>
      </c>
      <c r="K106" s="38">
        <f t="shared" si="5"/>
        <v>3950</v>
      </c>
      <c r="L106" s="37" t="str">
        <f>IFERROR(VLOOKUP($A106,Account_Mapping!$A:$C,3,0),"")</f>
        <v>General &amp; Administrative</v>
      </c>
      <c r="M106" s="37" t="str">
        <f>IFERROR(VLOOKUP($A106,Account_Mapping!$A:$C,4,0),"")</f>
        <v/>
      </c>
    </row>
    <row r="107" spans="1:13" x14ac:dyDescent="0.2">
      <c r="A107" s="43">
        <v>8080</v>
      </c>
      <c r="B107" s="43" t="s">
        <v>124</v>
      </c>
      <c r="C107" s="43"/>
      <c r="D107" s="43"/>
      <c r="E107" s="45">
        <v>45792</v>
      </c>
      <c r="F107" s="46">
        <v>6950</v>
      </c>
      <c r="G107" s="46">
        <v>0</v>
      </c>
      <c r="H107" s="47">
        <f t="shared" si="3"/>
        <v>45808</v>
      </c>
      <c r="I107" s="47" t="str">
        <f t="shared" si="4"/>
        <v>Q2</v>
      </c>
      <c r="J107" s="37" t="b">
        <f ca="1">IF(A107="","",COUNTIF('Consolidated Income Statement_Y'!$C$7:$V$7,D107)&gt;0)</f>
        <v>0</v>
      </c>
      <c r="K107" s="38">
        <f t="shared" si="5"/>
        <v>6950</v>
      </c>
      <c r="L107" s="37" t="str">
        <f>IFERROR(VLOOKUP($A107,Account_Mapping!$A:$C,3,0),"")</f>
        <v>General &amp; Administrative</v>
      </c>
      <c r="M107" s="37" t="str">
        <f>IFERROR(VLOOKUP($A107,Account_Mapping!$A:$C,4,0),"")</f>
        <v/>
      </c>
    </row>
    <row r="108" spans="1:13" x14ac:dyDescent="0.2">
      <c r="A108" s="43">
        <v>8090</v>
      </c>
      <c r="B108" s="43" t="s">
        <v>125</v>
      </c>
      <c r="C108" s="43"/>
      <c r="D108" s="43"/>
      <c r="E108" s="45">
        <v>45792</v>
      </c>
      <c r="F108" s="46">
        <v>7950</v>
      </c>
      <c r="G108" s="46">
        <v>0</v>
      </c>
      <c r="H108" s="47">
        <f t="shared" si="3"/>
        <v>45808</v>
      </c>
      <c r="I108" s="47" t="str">
        <f t="shared" si="4"/>
        <v>Q2</v>
      </c>
      <c r="J108" s="37" t="b">
        <f ca="1">IF(A108="","",COUNTIF('Consolidated Income Statement_Y'!$C$7:$V$7,D108)&gt;0)</f>
        <v>0</v>
      </c>
      <c r="K108" s="38">
        <f t="shared" si="5"/>
        <v>7950</v>
      </c>
      <c r="L108" s="37" t="str">
        <f>IFERROR(VLOOKUP($A108,Account_Mapping!$A:$C,3,0),"")</f>
        <v>General &amp; Administrative</v>
      </c>
      <c r="M108" s="37" t="str">
        <f>IFERROR(VLOOKUP($A108,Account_Mapping!$A:$C,4,0),"")</f>
        <v/>
      </c>
    </row>
    <row r="109" spans="1:13" x14ac:dyDescent="0.2">
      <c r="A109" s="43">
        <v>8099</v>
      </c>
      <c r="B109" s="43" t="s">
        <v>129</v>
      </c>
      <c r="C109" s="43"/>
      <c r="D109" s="43" t="s">
        <v>131</v>
      </c>
      <c r="E109" s="45">
        <v>45808</v>
      </c>
      <c r="F109" s="46">
        <v>1000</v>
      </c>
      <c r="G109" s="46">
        <v>0</v>
      </c>
      <c r="H109" s="47">
        <f t="shared" si="3"/>
        <v>45808</v>
      </c>
      <c r="I109" s="47" t="str">
        <f t="shared" si="4"/>
        <v>Q2</v>
      </c>
      <c r="J109" s="37" t="b">
        <f ca="1">IF(A109="","",COUNTIF('Consolidated Income Statement_Y'!$C$7:$V$7,D109)&gt;0)</f>
        <v>1</v>
      </c>
      <c r="K109" s="38">
        <f t="shared" si="5"/>
        <v>1000</v>
      </c>
      <c r="L109" s="37" t="str">
        <f>IFERROR(VLOOKUP($A109,Account_Mapping!$A:$C,3,0),"")</f>
        <v>General &amp; Administrative</v>
      </c>
      <c r="M109" s="37" t="str">
        <f>IFERROR(VLOOKUP($A109,Account_Mapping!$A:$C,4,0),"")</f>
        <v/>
      </c>
    </row>
    <row r="110" spans="1:13" x14ac:dyDescent="0.2">
      <c r="A110" s="43">
        <v>9000</v>
      </c>
      <c r="B110" s="43" t="s">
        <v>126</v>
      </c>
      <c r="C110" s="43"/>
      <c r="D110" s="43"/>
      <c r="E110" s="45">
        <v>45792</v>
      </c>
      <c r="F110" s="46">
        <v>1400</v>
      </c>
      <c r="G110" s="46">
        <v>0</v>
      </c>
      <c r="H110" s="47">
        <f t="shared" si="3"/>
        <v>45808</v>
      </c>
      <c r="I110" s="47" t="str">
        <f t="shared" si="4"/>
        <v>Q2</v>
      </c>
      <c r="J110" s="37" t="b">
        <f ca="1">IF(A110="","",COUNTIF('Consolidated Income Statement_Y'!$C$7:$V$7,D110)&gt;0)</f>
        <v>0</v>
      </c>
      <c r="K110" s="38">
        <f t="shared" si="5"/>
        <v>1400</v>
      </c>
      <c r="L110" s="37" t="str">
        <f>IFERROR(VLOOKUP($A110,Account_Mapping!$A:$C,3,0),"")</f>
        <v>Other Expenses, net</v>
      </c>
      <c r="M110" s="37" t="str">
        <f>IFERROR(VLOOKUP($A110,Account_Mapping!$A:$C,4,0),"")</f>
        <v/>
      </c>
    </row>
    <row r="111" spans="1:13" x14ac:dyDescent="0.2">
      <c r="A111" s="43">
        <v>9010</v>
      </c>
      <c r="B111" s="43" t="s">
        <v>127</v>
      </c>
      <c r="C111" s="43"/>
      <c r="D111" s="43"/>
      <c r="E111" s="45">
        <v>45792</v>
      </c>
      <c r="F111" s="46">
        <v>0</v>
      </c>
      <c r="G111" s="46">
        <v>5630</v>
      </c>
      <c r="H111" s="47">
        <f t="shared" si="3"/>
        <v>45808</v>
      </c>
      <c r="I111" s="47" t="str">
        <f t="shared" si="4"/>
        <v>Q2</v>
      </c>
      <c r="J111" s="37" t="b">
        <f ca="1">IF(A111="","",COUNTIF('Consolidated Income Statement_Y'!$C$7:$V$7,D111)&gt;0)</f>
        <v>0</v>
      </c>
      <c r="K111" s="38">
        <f t="shared" si="5"/>
        <v>-5630</v>
      </c>
      <c r="L111" s="37" t="str">
        <f>IFERROR(VLOOKUP($A111,Account_Mapping!$A:$C,3,0),"")</f>
        <v>Other Expenses, net</v>
      </c>
      <c r="M111" s="37" t="str">
        <f>IFERROR(VLOOKUP($A111,Account_Mapping!$A:$C,4,0),"")</f>
        <v/>
      </c>
    </row>
    <row r="112" spans="1:13" x14ac:dyDescent="0.2">
      <c r="A112" s="43">
        <v>9900</v>
      </c>
      <c r="B112" s="43" t="s">
        <v>128</v>
      </c>
      <c r="C112" s="43"/>
      <c r="D112" s="43"/>
      <c r="E112" s="45">
        <v>45792</v>
      </c>
      <c r="F112" s="46">
        <v>560</v>
      </c>
      <c r="G112" s="46">
        <v>0</v>
      </c>
      <c r="H112" s="47">
        <f t="shared" si="3"/>
        <v>45808</v>
      </c>
      <c r="I112" s="47" t="str">
        <f t="shared" si="4"/>
        <v>Q2</v>
      </c>
      <c r="J112" s="37" t="b">
        <f ca="1">IF(A112="","",COUNTIF('Consolidated Income Statement_Y'!$C$7:$V$7,D112)&gt;0)</f>
        <v>0</v>
      </c>
      <c r="K112" s="38">
        <f t="shared" si="5"/>
        <v>560</v>
      </c>
      <c r="L112" s="37" t="str">
        <f>IFERROR(VLOOKUP($A112,Account_Mapping!$A:$C,3,0),"")</f>
        <v>Provision for Income Taxes</v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1" spans="1:13" x14ac:dyDescent="0.2">
      <c r="J751" s="37" t="str">
        <f>IF(A751="","",COUNTIF('Consolidated Income Statement_Y'!$C$7:$V$7,D751)&gt;0)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37" t="str">
        <f>IF(A752="","",COUNTIF('Consolidated Income Statement_Y'!$C$7:$V$7,D752)&gt;0)</f>
        <v/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-100750</v>
      </c>
      <c r="C754" s="50">
        <f t="shared" si="37"/>
        <v>-100750</v>
      </c>
      <c r="D754" s="50">
        <f t="shared" si="37"/>
        <v>-100750</v>
      </c>
      <c r="E754" s="50">
        <f t="shared" si="37"/>
        <v>-100750</v>
      </c>
      <c r="F754" s="50">
        <f t="shared" si="37"/>
        <v>-100750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500</v>
      </c>
      <c r="C757" s="50">
        <f t="shared" si="37"/>
        <v>500</v>
      </c>
      <c r="D757" s="50">
        <f t="shared" si="37"/>
        <v>500</v>
      </c>
      <c r="E757" s="50">
        <f t="shared" si="37"/>
        <v>500</v>
      </c>
      <c r="F757" s="50">
        <f t="shared" si="37"/>
        <v>500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9275</v>
      </c>
      <c r="C760" s="50">
        <f t="shared" si="37"/>
        <v>9275</v>
      </c>
      <c r="D760" s="50">
        <f t="shared" si="37"/>
        <v>9275</v>
      </c>
      <c r="E760" s="50">
        <f t="shared" si="37"/>
        <v>9275</v>
      </c>
      <c r="F760" s="50">
        <f t="shared" si="37"/>
        <v>9275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87750</v>
      </c>
      <c r="C761" s="50">
        <f t="shared" si="37"/>
        <v>88750</v>
      </c>
      <c r="D761" s="50">
        <f t="shared" si="37"/>
        <v>88750</v>
      </c>
      <c r="E761" s="50">
        <f t="shared" si="37"/>
        <v>88750</v>
      </c>
      <c r="F761" s="50">
        <f t="shared" si="37"/>
        <v>88750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-4230</v>
      </c>
      <c r="C762" s="50">
        <f t="shared" si="37"/>
        <v>-5630</v>
      </c>
      <c r="D762" s="50">
        <f t="shared" si="37"/>
        <v>-5630</v>
      </c>
      <c r="E762" s="50">
        <f t="shared" si="37"/>
        <v>-5630</v>
      </c>
      <c r="F762" s="50">
        <f t="shared" si="37"/>
        <v>-4230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560</v>
      </c>
      <c r="C763" s="52">
        <f t="shared" si="37"/>
        <v>560</v>
      </c>
      <c r="D763" s="52">
        <f t="shared" si="37"/>
        <v>560</v>
      </c>
      <c r="E763" s="52">
        <f t="shared" si="37"/>
        <v>560</v>
      </c>
      <c r="F763" s="52">
        <f t="shared" si="37"/>
        <v>560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-302250</v>
      </c>
      <c r="C766" s="50">
        <f t="shared" ref="C766:E766" si="38">SUMIF($B$752:$M$752,C$765,$B754:$M754)</f>
        <v>-201500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-503750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1500</v>
      </c>
      <c r="C769" s="50">
        <f t="shared" si="39"/>
        <v>1000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2500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27825</v>
      </c>
      <c r="C772" s="50">
        <f t="shared" si="39"/>
        <v>18550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46375</v>
      </c>
    </row>
    <row r="773" spans="1:6" x14ac:dyDescent="0.2">
      <c r="A773" s="49" t="s">
        <v>10</v>
      </c>
      <c r="B773" s="50">
        <f t="shared" si="39"/>
        <v>265250</v>
      </c>
      <c r="C773" s="50">
        <f t="shared" si="39"/>
        <v>177500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442750</v>
      </c>
    </row>
    <row r="774" spans="1:6" x14ac:dyDescent="0.2">
      <c r="A774" s="49" t="s">
        <v>14</v>
      </c>
      <c r="B774" s="50">
        <f t="shared" si="39"/>
        <v>-15490</v>
      </c>
      <c r="C774" s="50">
        <f t="shared" si="39"/>
        <v>-9860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-25350</v>
      </c>
    </row>
    <row r="775" spans="1:6" x14ac:dyDescent="0.2">
      <c r="A775" s="51" t="s">
        <v>13</v>
      </c>
      <c r="B775" s="52">
        <f t="shared" si="39"/>
        <v>1680</v>
      </c>
      <c r="C775" s="52">
        <f t="shared" si="39"/>
        <v>1120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2800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20436-849F-4A2E-8C29-55B295429D29}">
  <sheetPr codeName="Sheet26">
    <tabColor theme="1"/>
  </sheetPr>
  <dimension ref="A1:M775"/>
  <sheetViews>
    <sheetView workbookViewId="0">
      <pane ySplit="1" topLeftCell="A2" activePane="bottomLeft" state="frozen"/>
      <selection activeCell="F2" sqref="F2:G59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9.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>
        <v>8050</v>
      </c>
      <c r="B2" s="43" t="s">
        <v>121</v>
      </c>
      <c r="C2" s="43"/>
      <c r="D2" s="43"/>
      <c r="E2" s="45">
        <v>45672</v>
      </c>
      <c r="F2" s="46">
        <v>1275</v>
      </c>
      <c r="G2" s="46"/>
      <c r="H2" s="47">
        <f>IF(E2="","",EOMONTH(E2,0))</f>
        <v>45688</v>
      </c>
      <c r="I2" s="47" t="str">
        <f>IF(H2="","","Q"&amp;ROUNDUP(MONTH(H2)/3,0))</f>
        <v>Q1</v>
      </c>
      <c r="J2" s="37" t="b">
        <f ca="1">IF(A2="","",COUNTIF('Consolidated Income Statement_Y'!$C$7:$V$7,D2)&gt;0)</f>
        <v>0</v>
      </c>
      <c r="K2" s="38">
        <f>F2-G2</f>
        <v>1275</v>
      </c>
      <c r="L2" s="37" t="str">
        <f>IFERROR(VLOOKUP($A2,Account_Mapping!$A:$C,3,0),"")</f>
        <v>General &amp; Administrative</v>
      </c>
      <c r="M2" s="37" t="str">
        <f>IFERROR(VLOOKUP($A2,Account_Mapping!$A:$C,4,0),"")</f>
        <v/>
      </c>
    </row>
    <row r="3" spans="1:13" x14ac:dyDescent="0.2">
      <c r="A3" s="43">
        <v>8050</v>
      </c>
      <c r="B3" s="43" t="s">
        <v>121</v>
      </c>
      <c r="C3" s="43"/>
      <c r="D3" s="43"/>
      <c r="E3" s="45">
        <v>45677</v>
      </c>
      <c r="F3" s="46">
        <v>5600</v>
      </c>
      <c r="G3" s="46"/>
      <c r="H3" s="47">
        <f t="shared" ref="H3:H66" si="0">IF(E3="","",EOMONTH(E3,0))</f>
        <v>45688</v>
      </c>
      <c r="I3" s="47" t="str">
        <f t="shared" ref="I3:I66" si="1">IF(H3="","","Q"&amp;ROUNDUP(MONTH(H3)/3,0))</f>
        <v>Q1</v>
      </c>
      <c r="J3" s="37" t="b">
        <f ca="1">IF(A3="","",COUNTIF('Consolidated Income Statement_Y'!$C$7:$V$7,D3)&gt;0)</f>
        <v>0</v>
      </c>
      <c r="K3" s="38">
        <f t="shared" ref="K3:K66" si="2">F3-G3</f>
        <v>5600</v>
      </c>
      <c r="L3" s="37" t="str">
        <f>IFERROR(VLOOKUP($A3,Account_Mapping!$A:$C,3,0),"")</f>
        <v>General &amp; Administrative</v>
      </c>
      <c r="M3" s="37" t="str">
        <f>IFERROR(VLOOKUP($A3,Account_Mapping!$A:$C,4,0),"")</f>
        <v/>
      </c>
    </row>
    <row r="4" spans="1:13" x14ac:dyDescent="0.2">
      <c r="A4" s="43">
        <v>8060</v>
      </c>
      <c r="B4" s="43" t="s">
        <v>122</v>
      </c>
      <c r="C4" s="43"/>
      <c r="D4" s="43"/>
      <c r="E4" s="45">
        <v>45688</v>
      </c>
      <c r="F4" s="46">
        <v>800</v>
      </c>
      <c r="G4" s="46"/>
      <c r="H4" s="47">
        <f t="shared" si="0"/>
        <v>45688</v>
      </c>
      <c r="I4" s="47" t="str">
        <f t="shared" si="1"/>
        <v>Q1</v>
      </c>
      <c r="J4" s="37" t="b">
        <f ca="1">IF(A4="","",COUNTIF('Consolidated Income Statement_Y'!$C$7:$V$7,D4)&gt;0)</f>
        <v>0</v>
      </c>
      <c r="K4" s="38">
        <f t="shared" si="2"/>
        <v>800</v>
      </c>
      <c r="L4" s="37" t="str">
        <f>IFERROR(VLOOKUP($A4,Account_Mapping!$A:$C,3,0),"")</f>
        <v>General &amp; Administrative</v>
      </c>
      <c r="M4" s="37" t="str">
        <f>IFERROR(VLOOKUP($A4,Account_Mapping!$A:$C,4,0),"")</f>
        <v/>
      </c>
    </row>
    <row r="5" spans="1:13" x14ac:dyDescent="0.2">
      <c r="A5" s="43">
        <v>9010</v>
      </c>
      <c r="B5" s="43" t="s">
        <v>127</v>
      </c>
      <c r="C5" s="43"/>
      <c r="D5" s="43"/>
      <c r="E5" s="45">
        <v>45688</v>
      </c>
      <c r="F5" s="46"/>
      <c r="G5" s="46">
        <v>563</v>
      </c>
      <c r="H5" s="47">
        <f t="shared" si="0"/>
        <v>45688</v>
      </c>
      <c r="I5" s="47" t="str">
        <f t="shared" si="1"/>
        <v>Q1</v>
      </c>
      <c r="J5" s="37" t="b">
        <f ca="1">IF(A5="","",COUNTIF('Consolidated Income Statement_Y'!$C$7:$V$7,D5)&gt;0)</f>
        <v>0</v>
      </c>
      <c r="K5" s="38">
        <f t="shared" si="2"/>
        <v>-563</v>
      </c>
      <c r="L5" s="37" t="str">
        <f>IFERROR(VLOOKUP($A5,Account_Mapping!$A:$C,3,0),"")</f>
        <v>Other Expenses, net</v>
      </c>
      <c r="M5" s="37" t="str">
        <f>IFERROR(VLOOKUP($A5,Account_Mapping!$A:$C,4,0),"")</f>
        <v/>
      </c>
    </row>
    <row r="6" spans="1:13" x14ac:dyDescent="0.2">
      <c r="A6" s="43">
        <v>8050</v>
      </c>
      <c r="B6" s="43" t="s">
        <v>121</v>
      </c>
      <c r="C6" s="43"/>
      <c r="D6" s="43"/>
      <c r="E6" s="45">
        <v>45716</v>
      </c>
      <c r="F6" s="46">
        <v>1275</v>
      </c>
      <c r="G6" s="46"/>
      <c r="H6" s="47">
        <f t="shared" si="0"/>
        <v>45716</v>
      </c>
      <c r="I6" s="47" t="str">
        <f t="shared" si="1"/>
        <v>Q1</v>
      </c>
      <c r="J6" s="37" t="b">
        <f ca="1">IF(A6="","",COUNTIF('Consolidated Income Statement_Y'!$C$7:$V$7,D6)&gt;0)</f>
        <v>0</v>
      </c>
      <c r="K6" s="38">
        <f t="shared" si="2"/>
        <v>1275</v>
      </c>
      <c r="L6" s="37" t="str">
        <f>IFERROR(VLOOKUP($A6,Account_Mapping!$A:$C,3,0),"")</f>
        <v>General &amp; Administrative</v>
      </c>
      <c r="M6" s="37" t="str">
        <f>IFERROR(VLOOKUP($A6,Account_Mapping!$A:$C,4,0),"")</f>
        <v/>
      </c>
    </row>
    <row r="7" spans="1:13" x14ac:dyDescent="0.2">
      <c r="A7" s="43">
        <v>8050</v>
      </c>
      <c r="B7" s="43" t="s">
        <v>121</v>
      </c>
      <c r="C7" s="43"/>
      <c r="D7" s="43"/>
      <c r="E7" s="45">
        <v>45716</v>
      </c>
      <c r="F7" s="46">
        <v>5600</v>
      </c>
      <c r="G7" s="46"/>
      <c r="H7" s="47">
        <f t="shared" si="0"/>
        <v>45716</v>
      </c>
      <c r="I7" s="47" t="str">
        <f t="shared" si="1"/>
        <v>Q1</v>
      </c>
      <c r="J7" s="37" t="b">
        <f ca="1">IF(A7="","",COUNTIF('Consolidated Income Statement_Y'!$C$7:$V$7,D7)&gt;0)</f>
        <v>0</v>
      </c>
      <c r="K7" s="38">
        <f t="shared" si="2"/>
        <v>5600</v>
      </c>
      <c r="L7" s="37" t="str">
        <f>IFERROR(VLOOKUP($A7,Account_Mapping!$A:$C,3,0),"")</f>
        <v>General &amp; Administrative</v>
      </c>
      <c r="M7" s="37" t="str">
        <f>IFERROR(VLOOKUP($A7,Account_Mapping!$A:$C,4,0),"")</f>
        <v/>
      </c>
    </row>
    <row r="8" spans="1:13" x14ac:dyDescent="0.2">
      <c r="A8" s="43">
        <v>8060</v>
      </c>
      <c r="B8" s="43" t="s">
        <v>122</v>
      </c>
      <c r="C8" s="43"/>
      <c r="D8" s="43"/>
      <c r="E8" s="45">
        <v>45716</v>
      </c>
      <c r="F8" s="46">
        <v>800</v>
      </c>
      <c r="G8" s="46"/>
      <c r="H8" s="47">
        <f t="shared" si="0"/>
        <v>45716</v>
      </c>
      <c r="I8" s="47" t="str">
        <f t="shared" si="1"/>
        <v>Q1</v>
      </c>
      <c r="J8" s="37" t="b">
        <f ca="1">IF(A8="","",COUNTIF('Consolidated Income Statement_Y'!$C$7:$V$7,D8)&gt;0)</f>
        <v>0</v>
      </c>
      <c r="K8" s="38">
        <f t="shared" si="2"/>
        <v>800</v>
      </c>
      <c r="L8" s="37" t="str">
        <f>IFERROR(VLOOKUP($A8,Account_Mapping!$A:$C,3,0),"")</f>
        <v>General &amp; Administrative</v>
      </c>
      <c r="M8" s="37" t="str">
        <f>IFERROR(VLOOKUP($A8,Account_Mapping!$A:$C,4,0),"")</f>
        <v/>
      </c>
    </row>
    <row r="9" spans="1:13" x14ac:dyDescent="0.2">
      <c r="A9" s="43">
        <v>9010</v>
      </c>
      <c r="B9" s="43" t="s">
        <v>127</v>
      </c>
      <c r="C9" s="43"/>
      <c r="D9" s="43"/>
      <c r="E9" s="45">
        <v>45716</v>
      </c>
      <c r="F9" s="46"/>
      <c r="G9" s="46">
        <v>517</v>
      </c>
      <c r="H9" s="47">
        <f t="shared" si="0"/>
        <v>45716</v>
      </c>
      <c r="I9" s="47" t="str">
        <f t="shared" si="1"/>
        <v>Q1</v>
      </c>
      <c r="J9" s="37" t="b">
        <f ca="1">IF(A9="","",COUNTIF('Consolidated Income Statement_Y'!$C$7:$V$7,D9)&gt;0)</f>
        <v>0</v>
      </c>
      <c r="K9" s="38">
        <f t="shared" si="2"/>
        <v>-517</v>
      </c>
      <c r="L9" s="37" t="str">
        <f>IFERROR(VLOOKUP($A9,Account_Mapping!$A:$C,3,0),"")</f>
        <v>Other Expenses, net</v>
      </c>
      <c r="M9" s="37" t="str">
        <f>IFERROR(VLOOKUP($A9,Account_Mapping!$A:$C,4,0),"")</f>
        <v/>
      </c>
    </row>
    <row r="10" spans="1:13" x14ac:dyDescent="0.2">
      <c r="A10" s="43">
        <v>8050</v>
      </c>
      <c r="B10" s="43" t="s">
        <v>121</v>
      </c>
      <c r="C10" s="43"/>
      <c r="D10" s="43"/>
      <c r="E10" s="45">
        <v>45747</v>
      </c>
      <c r="F10" s="46">
        <v>1275</v>
      </c>
      <c r="G10" s="46"/>
      <c r="H10" s="47">
        <f t="shared" si="0"/>
        <v>45747</v>
      </c>
      <c r="I10" s="47" t="str">
        <f t="shared" si="1"/>
        <v>Q1</v>
      </c>
      <c r="J10" s="37" t="b">
        <f ca="1">IF(A10="","",COUNTIF('Consolidated Income Statement_Y'!$C$7:$V$7,D10)&gt;0)</f>
        <v>0</v>
      </c>
      <c r="K10" s="38">
        <f t="shared" si="2"/>
        <v>1275</v>
      </c>
      <c r="L10" s="37" t="str">
        <f>IFERROR(VLOOKUP($A10,Account_Mapping!$A:$C,3,0),"")</f>
        <v>General &amp; Administrative</v>
      </c>
      <c r="M10" s="37" t="str">
        <f>IFERROR(VLOOKUP($A10,Account_Mapping!$A:$C,4,0),"")</f>
        <v/>
      </c>
    </row>
    <row r="11" spans="1:13" x14ac:dyDescent="0.2">
      <c r="A11" s="43">
        <v>8050</v>
      </c>
      <c r="B11" s="43" t="s">
        <v>121</v>
      </c>
      <c r="C11" s="43"/>
      <c r="D11" s="43"/>
      <c r="E11" s="45">
        <v>45747</v>
      </c>
      <c r="F11" s="46">
        <v>5600</v>
      </c>
      <c r="G11" s="46"/>
      <c r="H11" s="47">
        <f t="shared" si="0"/>
        <v>45747</v>
      </c>
      <c r="I11" s="47" t="str">
        <f t="shared" si="1"/>
        <v>Q1</v>
      </c>
      <c r="J11" s="37" t="b">
        <f ca="1">IF(A11="","",COUNTIF('Consolidated Income Statement_Y'!$C$7:$V$7,D11)&gt;0)</f>
        <v>0</v>
      </c>
      <c r="K11" s="38">
        <f t="shared" si="2"/>
        <v>5600</v>
      </c>
      <c r="L11" s="37" t="str">
        <f>IFERROR(VLOOKUP($A11,Account_Mapping!$A:$C,3,0),"")</f>
        <v>General &amp; Administrative</v>
      </c>
      <c r="M11" s="37" t="str">
        <f>IFERROR(VLOOKUP($A11,Account_Mapping!$A:$C,4,0),"")</f>
        <v/>
      </c>
    </row>
    <row r="12" spans="1:13" x14ac:dyDescent="0.2">
      <c r="A12" s="43">
        <v>8060</v>
      </c>
      <c r="B12" s="43" t="s">
        <v>122</v>
      </c>
      <c r="C12" s="43"/>
      <c r="D12" s="43"/>
      <c r="E12" s="45">
        <v>45747</v>
      </c>
      <c r="F12" s="46">
        <v>800</v>
      </c>
      <c r="G12" s="46"/>
      <c r="H12" s="47">
        <f t="shared" si="0"/>
        <v>45747</v>
      </c>
      <c r="I12" s="47" t="str">
        <f t="shared" si="1"/>
        <v>Q1</v>
      </c>
      <c r="J12" s="37" t="b">
        <f ca="1">IF(A12="","",COUNTIF('Consolidated Income Statement_Y'!$C$7:$V$7,D12)&gt;0)</f>
        <v>0</v>
      </c>
      <c r="K12" s="38">
        <f t="shared" si="2"/>
        <v>800</v>
      </c>
      <c r="L12" s="37" t="str">
        <f>IFERROR(VLOOKUP($A12,Account_Mapping!$A:$C,3,0),"")</f>
        <v>General &amp; Administrative</v>
      </c>
      <c r="M12" s="37" t="str">
        <f>IFERROR(VLOOKUP($A12,Account_Mapping!$A:$C,4,0),"")</f>
        <v/>
      </c>
    </row>
    <row r="13" spans="1:13" x14ac:dyDescent="0.2">
      <c r="A13" s="43">
        <v>9010</v>
      </c>
      <c r="B13" s="43" t="s">
        <v>127</v>
      </c>
      <c r="C13" s="43"/>
      <c r="D13" s="43"/>
      <c r="E13" s="45">
        <v>45747</v>
      </c>
      <c r="F13" s="46"/>
      <c r="G13" s="46">
        <v>654</v>
      </c>
      <c r="H13" s="47">
        <f t="shared" si="0"/>
        <v>45747</v>
      </c>
      <c r="I13" s="47" t="str">
        <f t="shared" si="1"/>
        <v>Q1</v>
      </c>
      <c r="J13" s="37" t="b">
        <f ca="1">IF(A13="","",COUNTIF('Consolidated Income Statement_Y'!$C$7:$V$7,D13)&gt;0)</f>
        <v>0</v>
      </c>
      <c r="K13" s="38">
        <f t="shared" si="2"/>
        <v>-654</v>
      </c>
      <c r="L13" s="37" t="str">
        <f>IFERROR(VLOOKUP($A13,Account_Mapping!$A:$C,3,0),"")</f>
        <v>Other Expenses, net</v>
      </c>
      <c r="M13" s="37" t="str">
        <f>IFERROR(VLOOKUP($A13,Account_Mapping!$A:$C,4,0),"")</f>
        <v/>
      </c>
    </row>
    <row r="14" spans="1:13" x14ac:dyDescent="0.2">
      <c r="A14" s="43">
        <v>8050</v>
      </c>
      <c r="B14" s="43" t="s">
        <v>121</v>
      </c>
      <c r="C14" s="43"/>
      <c r="D14" s="43"/>
      <c r="E14" s="45">
        <v>45777</v>
      </c>
      <c r="F14" s="46">
        <v>1275</v>
      </c>
      <c r="G14" s="46"/>
      <c r="H14" s="47">
        <f t="shared" si="0"/>
        <v>45777</v>
      </c>
      <c r="I14" s="47" t="str">
        <f t="shared" si="1"/>
        <v>Q2</v>
      </c>
      <c r="J14" s="37" t="b">
        <f ca="1">IF(A14="","",COUNTIF('Consolidated Income Statement_Y'!$C$7:$V$7,D14)&gt;0)</f>
        <v>0</v>
      </c>
      <c r="K14" s="38">
        <f t="shared" si="2"/>
        <v>1275</v>
      </c>
      <c r="L14" s="37" t="str">
        <f>IFERROR(VLOOKUP($A14,Account_Mapping!$A:$C,3,0),"")</f>
        <v>General &amp; Administrative</v>
      </c>
      <c r="M14" s="37" t="str">
        <f>IFERROR(VLOOKUP($A14,Account_Mapping!$A:$C,4,0),"")</f>
        <v/>
      </c>
    </row>
    <row r="15" spans="1:13" x14ac:dyDescent="0.2">
      <c r="A15" s="43">
        <v>8060</v>
      </c>
      <c r="B15" s="43" t="s">
        <v>122</v>
      </c>
      <c r="C15" s="43"/>
      <c r="D15" s="43"/>
      <c r="E15" s="45">
        <v>45777</v>
      </c>
      <c r="F15" s="46">
        <v>800</v>
      </c>
      <c r="G15" s="46"/>
      <c r="H15" s="47">
        <f t="shared" si="0"/>
        <v>45777</v>
      </c>
      <c r="I15" s="47" t="str">
        <f t="shared" si="1"/>
        <v>Q2</v>
      </c>
      <c r="J15" s="37" t="b">
        <f ca="1">IF(A15="","",COUNTIF('Consolidated Income Statement_Y'!$C$7:$V$7,D15)&gt;0)</f>
        <v>0</v>
      </c>
      <c r="K15" s="38">
        <f t="shared" si="2"/>
        <v>800</v>
      </c>
      <c r="L15" s="37" t="str">
        <f>IFERROR(VLOOKUP($A15,Account_Mapping!$A:$C,3,0),"")</f>
        <v>General &amp; Administrative</v>
      </c>
      <c r="M15" s="37" t="str">
        <f>IFERROR(VLOOKUP($A15,Account_Mapping!$A:$C,4,0),"")</f>
        <v/>
      </c>
    </row>
    <row r="16" spans="1:13" x14ac:dyDescent="0.2">
      <c r="A16" s="43">
        <v>9010</v>
      </c>
      <c r="B16" s="43" t="s">
        <v>127</v>
      </c>
      <c r="C16" s="43"/>
      <c r="D16" s="43"/>
      <c r="E16" s="45">
        <v>45777</v>
      </c>
      <c r="F16" s="46"/>
      <c r="G16" s="46">
        <v>512</v>
      </c>
      <c r="H16" s="47">
        <f t="shared" si="0"/>
        <v>45777</v>
      </c>
      <c r="I16" s="47" t="str">
        <f t="shared" si="1"/>
        <v>Q2</v>
      </c>
      <c r="J16" s="37" t="b">
        <f ca="1">IF(A16="","",COUNTIF('Consolidated Income Statement_Y'!$C$7:$V$7,D16)&gt;0)</f>
        <v>0</v>
      </c>
      <c r="K16" s="38">
        <f t="shared" si="2"/>
        <v>-512</v>
      </c>
      <c r="L16" s="37" t="str">
        <f>IFERROR(VLOOKUP($A16,Account_Mapping!$A:$C,3,0),"")</f>
        <v>Other Expenses, net</v>
      </c>
      <c r="M16" s="37" t="str">
        <f>IFERROR(VLOOKUP($A16,Account_Mapping!$A:$C,4,0),"")</f>
        <v/>
      </c>
    </row>
    <row r="17" spans="1:13" x14ac:dyDescent="0.2">
      <c r="A17" s="43">
        <v>8060</v>
      </c>
      <c r="B17" s="43" t="s">
        <v>122</v>
      </c>
      <c r="C17" s="43"/>
      <c r="D17" s="43"/>
      <c r="E17" s="45">
        <v>45808</v>
      </c>
      <c r="F17" s="46">
        <v>800</v>
      </c>
      <c r="G17" s="46"/>
      <c r="H17" s="47">
        <f t="shared" si="0"/>
        <v>45808</v>
      </c>
      <c r="I17" s="47" t="str">
        <f t="shared" si="1"/>
        <v>Q2</v>
      </c>
      <c r="J17" s="37" t="b">
        <f ca="1">IF(A17="","",COUNTIF('Consolidated Income Statement_Y'!$C$7:$V$7,D17)&gt;0)</f>
        <v>0</v>
      </c>
      <c r="K17" s="38">
        <f t="shared" si="2"/>
        <v>800</v>
      </c>
      <c r="L17" s="37" t="str">
        <f>IFERROR(VLOOKUP($A17,Account_Mapping!$A:$C,3,0),"")</f>
        <v>General &amp; Administrative</v>
      </c>
      <c r="M17" s="37" t="str">
        <f>IFERROR(VLOOKUP($A17,Account_Mapping!$A:$C,4,0),"")</f>
        <v/>
      </c>
    </row>
    <row r="18" spans="1:13" x14ac:dyDescent="0.2">
      <c r="A18" s="43">
        <v>9010</v>
      </c>
      <c r="B18" s="43" t="s">
        <v>127</v>
      </c>
      <c r="C18" s="43"/>
      <c r="D18" s="43"/>
      <c r="E18" s="45">
        <v>45808</v>
      </c>
      <c r="F18" s="46"/>
      <c r="G18" s="46">
        <v>551</v>
      </c>
      <c r="H18" s="47">
        <f t="shared" si="0"/>
        <v>45808</v>
      </c>
      <c r="I18" s="47" t="str">
        <f t="shared" si="1"/>
        <v>Q2</v>
      </c>
      <c r="J18" s="37" t="b">
        <f ca="1">IF(A18="","",COUNTIF('Consolidated Income Statement_Y'!$C$7:$V$7,D18)&gt;0)</f>
        <v>0</v>
      </c>
      <c r="K18" s="38">
        <f t="shared" si="2"/>
        <v>-551</v>
      </c>
      <c r="L18" s="37" t="str">
        <f>IFERROR(VLOOKUP($A18,Account_Mapping!$A:$C,3,0),"")</f>
        <v>Other Expenses, net</v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1" spans="1:13" x14ac:dyDescent="0.2">
      <c r="J751" s="37" t="str">
        <f>IF(A751="","",COUNTIF('Consolidated Income Statement_Y'!$C$7:$V$7,D751)&gt;0)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37" t="str">
        <f>IF(A752="","",COUNTIF('Consolidated Income Statement_Y'!$C$7:$V$7,D752)&gt;0)</f>
        <v/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7675</v>
      </c>
      <c r="C761" s="50">
        <f t="shared" si="37"/>
        <v>7675</v>
      </c>
      <c r="D761" s="50">
        <f t="shared" si="37"/>
        <v>7675</v>
      </c>
      <c r="E761" s="50">
        <f t="shared" si="37"/>
        <v>2075</v>
      </c>
      <c r="F761" s="50">
        <f t="shared" si="37"/>
        <v>800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-563</v>
      </c>
      <c r="C762" s="50">
        <f t="shared" si="37"/>
        <v>-517</v>
      </c>
      <c r="D762" s="50">
        <f t="shared" si="37"/>
        <v>-654</v>
      </c>
      <c r="E762" s="50">
        <f t="shared" si="37"/>
        <v>-512</v>
      </c>
      <c r="F762" s="50">
        <f t="shared" si="37"/>
        <v>-551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23025</v>
      </c>
      <c r="C773" s="50">
        <f t="shared" si="39"/>
        <v>2875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25900</v>
      </c>
    </row>
    <row r="774" spans="1:6" x14ac:dyDescent="0.2">
      <c r="A774" s="49" t="s">
        <v>14</v>
      </c>
      <c r="B774" s="50">
        <f t="shared" si="39"/>
        <v>-1734</v>
      </c>
      <c r="C774" s="50">
        <f t="shared" si="39"/>
        <v>-1063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-2797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A1B3F-6E4F-4BDA-9CEA-F2A69FD53893}">
  <sheetPr codeName="Sheet27">
    <tabColor theme="1"/>
  </sheetPr>
  <dimension ref="A1:M775"/>
  <sheetViews>
    <sheetView workbookViewId="0">
      <pane ySplit="1" topLeftCell="A2" activePane="bottomLeft" state="frozen"/>
      <selection activeCell="F2" sqref="F2:G59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9.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>
        <v>8050</v>
      </c>
      <c r="B2" s="43" t="s">
        <v>121</v>
      </c>
      <c r="C2" s="43"/>
      <c r="D2" s="43"/>
      <c r="E2" s="45">
        <v>45672</v>
      </c>
      <c r="F2" s="46">
        <v>1275</v>
      </c>
      <c r="G2" s="46"/>
      <c r="H2" s="47">
        <f>IF(E2="","",EOMONTH(E2,0))</f>
        <v>45688</v>
      </c>
      <c r="I2" s="47" t="str">
        <f>IF(H2="","","Q"&amp;ROUNDUP(MONTH(H2)/3,0))</f>
        <v>Q1</v>
      </c>
      <c r="J2" s="37" t="b">
        <f ca="1">IF(A2="","",COUNTIF('Consolidated Income Statement_Y'!$C$7:$V$7,D2)&gt;0)</f>
        <v>0</v>
      </c>
      <c r="K2" s="38">
        <f>F2-G2</f>
        <v>1275</v>
      </c>
      <c r="L2" s="37" t="str">
        <f>IFERROR(VLOOKUP($A2,Account_Mapping!$A:$C,3,0),"")</f>
        <v>General &amp; Administrative</v>
      </c>
      <c r="M2" s="37" t="str">
        <f>IFERROR(VLOOKUP($A2,Account_Mapping!$A:$C,4,0),"")</f>
        <v/>
      </c>
    </row>
    <row r="3" spans="1:13" x14ac:dyDescent="0.2">
      <c r="A3" s="43">
        <v>8050</v>
      </c>
      <c r="B3" s="43" t="s">
        <v>121</v>
      </c>
      <c r="C3" s="43"/>
      <c r="D3" s="43"/>
      <c r="E3" s="45">
        <v>45677</v>
      </c>
      <c r="F3" s="46">
        <v>5600</v>
      </c>
      <c r="G3" s="46"/>
      <c r="H3" s="47">
        <f t="shared" ref="H3:H66" si="0">IF(E3="","",EOMONTH(E3,0))</f>
        <v>45688</v>
      </c>
      <c r="I3" s="47" t="str">
        <f t="shared" ref="I3:I66" si="1">IF(H3="","","Q"&amp;ROUNDUP(MONTH(H3)/3,0))</f>
        <v>Q1</v>
      </c>
      <c r="J3" s="37" t="b">
        <f ca="1">IF(A3="","",COUNTIF('Consolidated Income Statement_Y'!$C$7:$V$7,D3)&gt;0)</f>
        <v>0</v>
      </c>
      <c r="K3" s="38">
        <f t="shared" ref="K3:K66" si="2">F3-G3</f>
        <v>5600</v>
      </c>
      <c r="L3" s="37" t="str">
        <f>IFERROR(VLOOKUP($A3,Account_Mapping!$A:$C,3,0),"")</f>
        <v>General &amp; Administrative</v>
      </c>
      <c r="M3" s="37" t="str">
        <f>IFERROR(VLOOKUP($A3,Account_Mapping!$A:$C,4,0),"")</f>
        <v/>
      </c>
    </row>
    <row r="4" spans="1:13" x14ac:dyDescent="0.2">
      <c r="A4" s="43">
        <v>8060</v>
      </c>
      <c r="B4" s="43" t="s">
        <v>122</v>
      </c>
      <c r="C4" s="43"/>
      <c r="D4" s="43"/>
      <c r="E4" s="45">
        <v>45688</v>
      </c>
      <c r="F4" s="46">
        <v>800</v>
      </c>
      <c r="G4" s="46"/>
      <c r="H4" s="47">
        <f t="shared" si="0"/>
        <v>45688</v>
      </c>
      <c r="I4" s="47" t="str">
        <f t="shared" si="1"/>
        <v>Q1</v>
      </c>
      <c r="J4" s="37" t="b">
        <f ca="1">IF(A4="","",COUNTIF('Consolidated Income Statement_Y'!$C$7:$V$7,D4)&gt;0)</f>
        <v>0</v>
      </c>
      <c r="K4" s="38">
        <f t="shared" si="2"/>
        <v>800</v>
      </c>
      <c r="L4" s="37" t="str">
        <f>IFERROR(VLOOKUP($A4,Account_Mapping!$A:$C,3,0),"")</f>
        <v>General &amp; Administrative</v>
      </c>
      <c r="M4" s="37" t="str">
        <f>IFERROR(VLOOKUP($A4,Account_Mapping!$A:$C,4,0),"")</f>
        <v/>
      </c>
    </row>
    <row r="5" spans="1:13" x14ac:dyDescent="0.2">
      <c r="A5" s="43">
        <v>9010</v>
      </c>
      <c r="B5" s="43" t="s">
        <v>127</v>
      </c>
      <c r="C5" s="43"/>
      <c r="D5" s="43"/>
      <c r="E5" s="45">
        <v>45688</v>
      </c>
      <c r="F5" s="46"/>
      <c r="G5" s="46">
        <v>563</v>
      </c>
      <c r="H5" s="47">
        <f t="shared" si="0"/>
        <v>45688</v>
      </c>
      <c r="I5" s="47" t="str">
        <f t="shared" si="1"/>
        <v>Q1</v>
      </c>
      <c r="J5" s="37" t="b">
        <f ca="1">IF(A5="","",COUNTIF('Consolidated Income Statement_Y'!$C$7:$V$7,D5)&gt;0)</f>
        <v>0</v>
      </c>
      <c r="K5" s="38">
        <f t="shared" si="2"/>
        <v>-563</v>
      </c>
      <c r="L5" s="37" t="str">
        <f>IFERROR(VLOOKUP($A5,Account_Mapping!$A:$C,3,0),"")</f>
        <v>Other Expenses, net</v>
      </c>
      <c r="M5" s="37" t="str">
        <f>IFERROR(VLOOKUP($A5,Account_Mapping!$A:$C,4,0),"")</f>
        <v/>
      </c>
    </row>
    <row r="6" spans="1:13" x14ac:dyDescent="0.2">
      <c r="A6" s="43">
        <v>8050</v>
      </c>
      <c r="B6" s="43" t="s">
        <v>121</v>
      </c>
      <c r="C6" s="43"/>
      <c r="D6" s="43"/>
      <c r="E6" s="45">
        <v>45716</v>
      </c>
      <c r="F6" s="46">
        <v>1275</v>
      </c>
      <c r="G6" s="46"/>
      <c r="H6" s="47">
        <f t="shared" si="0"/>
        <v>45716</v>
      </c>
      <c r="I6" s="47" t="str">
        <f t="shared" si="1"/>
        <v>Q1</v>
      </c>
      <c r="J6" s="37" t="b">
        <f ca="1">IF(A6="","",COUNTIF('Consolidated Income Statement_Y'!$C$7:$V$7,D6)&gt;0)</f>
        <v>0</v>
      </c>
      <c r="K6" s="38">
        <f t="shared" si="2"/>
        <v>1275</v>
      </c>
      <c r="L6" s="37" t="str">
        <f>IFERROR(VLOOKUP($A6,Account_Mapping!$A:$C,3,0),"")</f>
        <v>General &amp; Administrative</v>
      </c>
      <c r="M6" s="37" t="str">
        <f>IFERROR(VLOOKUP($A6,Account_Mapping!$A:$C,4,0),"")</f>
        <v/>
      </c>
    </row>
    <row r="7" spans="1:13" x14ac:dyDescent="0.2">
      <c r="A7" s="43">
        <v>8050</v>
      </c>
      <c r="B7" s="43" t="s">
        <v>121</v>
      </c>
      <c r="C7" s="43"/>
      <c r="D7" s="43"/>
      <c r="E7" s="45">
        <v>45716</v>
      </c>
      <c r="F7" s="46">
        <v>5600</v>
      </c>
      <c r="G7" s="46"/>
      <c r="H7" s="47">
        <f t="shared" si="0"/>
        <v>45716</v>
      </c>
      <c r="I7" s="47" t="str">
        <f t="shared" si="1"/>
        <v>Q1</v>
      </c>
      <c r="J7" s="37" t="b">
        <f ca="1">IF(A7="","",COUNTIF('Consolidated Income Statement_Y'!$C$7:$V$7,D7)&gt;0)</f>
        <v>0</v>
      </c>
      <c r="K7" s="38">
        <f t="shared" si="2"/>
        <v>5600</v>
      </c>
      <c r="L7" s="37" t="str">
        <f>IFERROR(VLOOKUP($A7,Account_Mapping!$A:$C,3,0),"")</f>
        <v>General &amp; Administrative</v>
      </c>
      <c r="M7" s="37" t="str">
        <f>IFERROR(VLOOKUP($A7,Account_Mapping!$A:$C,4,0),"")</f>
        <v/>
      </c>
    </row>
    <row r="8" spans="1:13" x14ac:dyDescent="0.2">
      <c r="A8" s="43">
        <v>8060</v>
      </c>
      <c r="B8" s="43" t="s">
        <v>122</v>
      </c>
      <c r="C8" s="43"/>
      <c r="D8" s="43"/>
      <c r="E8" s="45">
        <v>45716</v>
      </c>
      <c r="F8" s="46">
        <v>800</v>
      </c>
      <c r="G8" s="46"/>
      <c r="H8" s="47">
        <f t="shared" si="0"/>
        <v>45716</v>
      </c>
      <c r="I8" s="47" t="str">
        <f t="shared" si="1"/>
        <v>Q1</v>
      </c>
      <c r="J8" s="37" t="b">
        <f ca="1">IF(A8="","",COUNTIF('Consolidated Income Statement_Y'!$C$7:$V$7,D8)&gt;0)</f>
        <v>0</v>
      </c>
      <c r="K8" s="38">
        <f t="shared" si="2"/>
        <v>800</v>
      </c>
      <c r="L8" s="37" t="str">
        <f>IFERROR(VLOOKUP($A8,Account_Mapping!$A:$C,3,0),"")</f>
        <v>General &amp; Administrative</v>
      </c>
      <c r="M8" s="37" t="str">
        <f>IFERROR(VLOOKUP($A8,Account_Mapping!$A:$C,4,0),"")</f>
        <v/>
      </c>
    </row>
    <row r="9" spans="1:13" x14ac:dyDescent="0.2">
      <c r="A9" s="43">
        <v>9010</v>
      </c>
      <c r="B9" s="43" t="s">
        <v>127</v>
      </c>
      <c r="C9" s="43"/>
      <c r="D9" s="43"/>
      <c r="E9" s="45">
        <v>45716</v>
      </c>
      <c r="F9" s="46"/>
      <c r="G9" s="46">
        <v>517</v>
      </c>
      <c r="H9" s="47">
        <f t="shared" si="0"/>
        <v>45716</v>
      </c>
      <c r="I9" s="47" t="str">
        <f t="shared" si="1"/>
        <v>Q1</v>
      </c>
      <c r="J9" s="37" t="b">
        <f ca="1">IF(A9="","",COUNTIF('Consolidated Income Statement_Y'!$C$7:$V$7,D9)&gt;0)</f>
        <v>0</v>
      </c>
      <c r="K9" s="38">
        <f t="shared" si="2"/>
        <v>-517</v>
      </c>
      <c r="L9" s="37" t="str">
        <f>IFERROR(VLOOKUP($A9,Account_Mapping!$A:$C,3,0),"")</f>
        <v>Other Expenses, net</v>
      </c>
      <c r="M9" s="37" t="str">
        <f>IFERROR(VLOOKUP($A9,Account_Mapping!$A:$C,4,0),"")</f>
        <v/>
      </c>
    </row>
    <row r="10" spans="1:13" x14ac:dyDescent="0.2">
      <c r="A10" s="43">
        <v>8050</v>
      </c>
      <c r="B10" s="43" t="s">
        <v>121</v>
      </c>
      <c r="C10" s="43"/>
      <c r="D10" s="43"/>
      <c r="E10" s="45">
        <v>45747</v>
      </c>
      <c r="F10" s="46">
        <v>1275</v>
      </c>
      <c r="G10" s="46"/>
      <c r="H10" s="47">
        <f t="shared" si="0"/>
        <v>45747</v>
      </c>
      <c r="I10" s="47" t="str">
        <f t="shared" si="1"/>
        <v>Q1</v>
      </c>
      <c r="J10" s="37" t="b">
        <f ca="1">IF(A10="","",COUNTIF('Consolidated Income Statement_Y'!$C$7:$V$7,D10)&gt;0)</f>
        <v>0</v>
      </c>
      <c r="K10" s="38">
        <f t="shared" si="2"/>
        <v>1275</v>
      </c>
      <c r="L10" s="37" t="str">
        <f>IFERROR(VLOOKUP($A10,Account_Mapping!$A:$C,3,0),"")</f>
        <v>General &amp; Administrative</v>
      </c>
      <c r="M10" s="37" t="str">
        <f>IFERROR(VLOOKUP($A10,Account_Mapping!$A:$C,4,0),"")</f>
        <v/>
      </c>
    </row>
    <row r="11" spans="1:13" x14ac:dyDescent="0.2">
      <c r="A11" s="43">
        <v>8050</v>
      </c>
      <c r="B11" s="43" t="s">
        <v>121</v>
      </c>
      <c r="C11" s="43"/>
      <c r="D11" s="43"/>
      <c r="E11" s="45">
        <v>45747</v>
      </c>
      <c r="F11" s="46">
        <v>5600</v>
      </c>
      <c r="G11" s="46"/>
      <c r="H11" s="47">
        <f t="shared" si="0"/>
        <v>45747</v>
      </c>
      <c r="I11" s="47" t="str">
        <f t="shared" si="1"/>
        <v>Q1</v>
      </c>
      <c r="J11" s="37" t="b">
        <f ca="1">IF(A11="","",COUNTIF('Consolidated Income Statement_Y'!$C$7:$V$7,D11)&gt;0)</f>
        <v>0</v>
      </c>
      <c r="K11" s="38">
        <f t="shared" si="2"/>
        <v>5600</v>
      </c>
      <c r="L11" s="37" t="str">
        <f>IFERROR(VLOOKUP($A11,Account_Mapping!$A:$C,3,0),"")</f>
        <v>General &amp; Administrative</v>
      </c>
      <c r="M11" s="37" t="str">
        <f>IFERROR(VLOOKUP($A11,Account_Mapping!$A:$C,4,0),"")</f>
        <v/>
      </c>
    </row>
    <row r="12" spans="1:13" x14ac:dyDescent="0.2">
      <c r="A12" s="43">
        <v>8060</v>
      </c>
      <c r="B12" s="43" t="s">
        <v>122</v>
      </c>
      <c r="C12" s="43"/>
      <c r="D12" s="43"/>
      <c r="E12" s="45">
        <v>45747</v>
      </c>
      <c r="F12" s="46">
        <v>800</v>
      </c>
      <c r="G12" s="46"/>
      <c r="H12" s="47">
        <f t="shared" si="0"/>
        <v>45747</v>
      </c>
      <c r="I12" s="47" t="str">
        <f t="shared" si="1"/>
        <v>Q1</v>
      </c>
      <c r="J12" s="37" t="b">
        <f ca="1">IF(A12="","",COUNTIF('Consolidated Income Statement_Y'!$C$7:$V$7,D12)&gt;0)</f>
        <v>0</v>
      </c>
      <c r="K12" s="38">
        <f t="shared" si="2"/>
        <v>800</v>
      </c>
      <c r="L12" s="37" t="str">
        <f>IFERROR(VLOOKUP($A12,Account_Mapping!$A:$C,3,0),"")</f>
        <v>General &amp; Administrative</v>
      </c>
      <c r="M12" s="37" t="str">
        <f>IFERROR(VLOOKUP($A12,Account_Mapping!$A:$C,4,0),"")</f>
        <v/>
      </c>
    </row>
    <row r="13" spans="1:13" x14ac:dyDescent="0.2">
      <c r="A13" s="43">
        <v>9010</v>
      </c>
      <c r="B13" s="43" t="s">
        <v>127</v>
      </c>
      <c r="C13" s="43"/>
      <c r="D13" s="43"/>
      <c r="E13" s="45">
        <v>45747</v>
      </c>
      <c r="F13" s="46"/>
      <c r="G13" s="46">
        <v>654</v>
      </c>
      <c r="H13" s="47">
        <f t="shared" si="0"/>
        <v>45747</v>
      </c>
      <c r="I13" s="47" t="str">
        <f t="shared" si="1"/>
        <v>Q1</v>
      </c>
      <c r="J13" s="37" t="b">
        <f ca="1">IF(A13="","",COUNTIF('Consolidated Income Statement_Y'!$C$7:$V$7,D13)&gt;0)</f>
        <v>0</v>
      </c>
      <c r="K13" s="38">
        <f t="shared" si="2"/>
        <v>-654</v>
      </c>
      <c r="L13" s="37" t="str">
        <f>IFERROR(VLOOKUP($A13,Account_Mapping!$A:$C,3,0),"")</f>
        <v>Other Expenses, net</v>
      </c>
      <c r="M13" s="37" t="str">
        <f>IFERROR(VLOOKUP($A13,Account_Mapping!$A:$C,4,0),"")</f>
        <v/>
      </c>
    </row>
    <row r="14" spans="1:13" x14ac:dyDescent="0.2">
      <c r="A14" s="43">
        <v>8050</v>
      </c>
      <c r="B14" s="43" t="s">
        <v>121</v>
      </c>
      <c r="C14" s="43"/>
      <c r="D14" s="43"/>
      <c r="E14" s="45">
        <v>45777</v>
      </c>
      <c r="F14" s="46">
        <v>1275</v>
      </c>
      <c r="G14" s="46"/>
      <c r="H14" s="47">
        <f t="shared" si="0"/>
        <v>45777</v>
      </c>
      <c r="I14" s="47" t="str">
        <f t="shared" si="1"/>
        <v>Q2</v>
      </c>
      <c r="J14" s="37" t="b">
        <f ca="1">IF(A14="","",COUNTIF('Consolidated Income Statement_Y'!$C$7:$V$7,D14)&gt;0)</f>
        <v>0</v>
      </c>
      <c r="K14" s="38">
        <f t="shared" si="2"/>
        <v>1275</v>
      </c>
      <c r="L14" s="37" t="str">
        <f>IFERROR(VLOOKUP($A14,Account_Mapping!$A:$C,3,0),"")</f>
        <v>General &amp; Administrative</v>
      </c>
      <c r="M14" s="37" t="str">
        <f>IFERROR(VLOOKUP($A14,Account_Mapping!$A:$C,4,0),"")</f>
        <v/>
      </c>
    </row>
    <row r="15" spans="1:13" x14ac:dyDescent="0.2">
      <c r="A15" s="43">
        <v>8060</v>
      </c>
      <c r="B15" s="43" t="s">
        <v>122</v>
      </c>
      <c r="C15" s="43"/>
      <c r="D15" s="43"/>
      <c r="E15" s="45">
        <v>45777</v>
      </c>
      <c r="F15" s="46">
        <v>800</v>
      </c>
      <c r="G15" s="46"/>
      <c r="H15" s="47">
        <f t="shared" si="0"/>
        <v>45777</v>
      </c>
      <c r="I15" s="47" t="str">
        <f t="shared" si="1"/>
        <v>Q2</v>
      </c>
      <c r="J15" s="37" t="b">
        <f ca="1">IF(A15="","",COUNTIF('Consolidated Income Statement_Y'!$C$7:$V$7,D15)&gt;0)</f>
        <v>0</v>
      </c>
      <c r="K15" s="38">
        <f t="shared" si="2"/>
        <v>800</v>
      </c>
      <c r="L15" s="37" t="str">
        <f>IFERROR(VLOOKUP($A15,Account_Mapping!$A:$C,3,0),"")</f>
        <v>General &amp; Administrative</v>
      </c>
      <c r="M15" s="37" t="str">
        <f>IFERROR(VLOOKUP($A15,Account_Mapping!$A:$C,4,0),"")</f>
        <v/>
      </c>
    </row>
    <row r="16" spans="1:13" x14ac:dyDescent="0.2">
      <c r="A16" s="43">
        <v>9010</v>
      </c>
      <c r="B16" s="43" t="s">
        <v>127</v>
      </c>
      <c r="C16" s="43"/>
      <c r="D16" s="43"/>
      <c r="E16" s="45">
        <v>45777</v>
      </c>
      <c r="F16" s="46"/>
      <c r="G16" s="46">
        <v>512</v>
      </c>
      <c r="H16" s="47">
        <f t="shared" si="0"/>
        <v>45777</v>
      </c>
      <c r="I16" s="47" t="str">
        <f t="shared" si="1"/>
        <v>Q2</v>
      </c>
      <c r="J16" s="37" t="b">
        <f ca="1">IF(A16="","",COUNTIF('Consolidated Income Statement_Y'!$C$7:$V$7,D16)&gt;0)</f>
        <v>0</v>
      </c>
      <c r="K16" s="38">
        <f t="shared" si="2"/>
        <v>-512</v>
      </c>
      <c r="L16" s="37" t="str">
        <f>IFERROR(VLOOKUP($A16,Account_Mapping!$A:$C,3,0),"")</f>
        <v>Other Expenses, net</v>
      </c>
      <c r="M16" s="37" t="str">
        <f>IFERROR(VLOOKUP($A16,Account_Mapping!$A:$C,4,0),"")</f>
        <v/>
      </c>
    </row>
    <row r="17" spans="1:13" x14ac:dyDescent="0.2">
      <c r="A17" s="43">
        <v>8060</v>
      </c>
      <c r="B17" s="43" t="s">
        <v>122</v>
      </c>
      <c r="C17" s="43"/>
      <c r="D17" s="43"/>
      <c r="E17" s="45">
        <v>45808</v>
      </c>
      <c r="F17" s="46">
        <v>800</v>
      </c>
      <c r="G17" s="46"/>
      <c r="H17" s="47">
        <f t="shared" si="0"/>
        <v>45808</v>
      </c>
      <c r="I17" s="47" t="str">
        <f t="shared" si="1"/>
        <v>Q2</v>
      </c>
      <c r="J17" s="37" t="b">
        <f ca="1">IF(A17="","",COUNTIF('Consolidated Income Statement_Y'!$C$7:$V$7,D17)&gt;0)</f>
        <v>0</v>
      </c>
      <c r="K17" s="38">
        <f t="shared" si="2"/>
        <v>800</v>
      </c>
      <c r="L17" s="37" t="str">
        <f>IFERROR(VLOOKUP($A17,Account_Mapping!$A:$C,3,0),"")</f>
        <v>General &amp; Administrative</v>
      </c>
      <c r="M17" s="37" t="str">
        <f>IFERROR(VLOOKUP($A17,Account_Mapping!$A:$C,4,0),"")</f>
        <v/>
      </c>
    </row>
    <row r="18" spans="1:13" x14ac:dyDescent="0.2">
      <c r="A18" s="43">
        <v>9010</v>
      </c>
      <c r="B18" s="43" t="s">
        <v>127</v>
      </c>
      <c r="C18" s="43"/>
      <c r="D18" s="43"/>
      <c r="E18" s="45">
        <v>45808</v>
      </c>
      <c r="F18" s="46"/>
      <c r="G18" s="46">
        <v>551</v>
      </c>
      <c r="H18" s="47">
        <f t="shared" si="0"/>
        <v>45808</v>
      </c>
      <c r="I18" s="47" t="str">
        <f t="shared" si="1"/>
        <v>Q2</v>
      </c>
      <c r="J18" s="37" t="b">
        <f ca="1">IF(A18="","",COUNTIF('Consolidated Income Statement_Y'!$C$7:$V$7,D18)&gt;0)</f>
        <v>0</v>
      </c>
      <c r="K18" s="38">
        <f t="shared" si="2"/>
        <v>-551</v>
      </c>
      <c r="L18" s="37" t="str">
        <f>IFERROR(VLOOKUP($A18,Account_Mapping!$A:$C,3,0),"")</f>
        <v>Other Expenses, net</v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1" spans="1:13" x14ac:dyDescent="0.2">
      <c r="J751" s="37" t="str">
        <f>IF(A751="","",COUNTIF('Consolidated Income Statement_Y'!$C$7:$V$7,D751)&gt;0)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37" t="str">
        <f>IF(A752="","",COUNTIF('Consolidated Income Statement_Y'!$C$7:$V$7,D752)&gt;0)</f>
        <v/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7675</v>
      </c>
      <c r="C761" s="50">
        <f t="shared" si="37"/>
        <v>7675</v>
      </c>
      <c r="D761" s="50">
        <f t="shared" si="37"/>
        <v>7675</v>
      </c>
      <c r="E761" s="50">
        <f t="shared" si="37"/>
        <v>2075</v>
      </c>
      <c r="F761" s="50">
        <f t="shared" si="37"/>
        <v>800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-563</v>
      </c>
      <c r="C762" s="50">
        <f t="shared" si="37"/>
        <v>-517</v>
      </c>
      <c r="D762" s="50">
        <f t="shared" si="37"/>
        <v>-654</v>
      </c>
      <c r="E762" s="50">
        <f t="shared" si="37"/>
        <v>-512</v>
      </c>
      <c r="F762" s="50">
        <f t="shared" si="37"/>
        <v>-551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23025</v>
      </c>
      <c r="C773" s="50">
        <f t="shared" si="39"/>
        <v>2875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25900</v>
      </c>
    </row>
    <row r="774" spans="1:6" x14ac:dyDescent="0.2">
      <c r="A774" s="49" t="s">
        <v>14</v>
      </c>
      <c r="B774" s="50">
        <f t="shared" si="39"/>
        <v>-1734</v>
      </c>
      <c r="C774" s="50">
        <f t="shared" si="39"/>
        <v>-1063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-2797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9AF27-F4A4-468A-BE1F-9DBB7CDFEEF5}">
  <sheetPr codeName="Sheet28">
    <tabColor theme="1"/>
  </sheetPr>
  <dimension ref="A1:M775"/>
  <sheetViews>
    <sheetView workbookViewId="0">
      <pane ySplit="1" topLeftCell="A2" activePane="bottomLeft" state="frozen"/>
      <selection activeCell="F2" sqref="F2:G59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9.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>
        <v>5000</v>
      </c>
      <c r="B2" s="43" t="s">
        <v>25</v>
      </c>
      <c r="C2" s="43"/>
      <c r="D2" s="43"/>
      <c r="E2" s="45">
        <v>45672</v>
      </c>
      <c r="F2" s="46">
        <v>0</v>
      </c>
      <c r="G2" s="46">
        <v>97500</v>
      </c>
      <c r="H2" s="47">
        <f>IF(E2="","",EOMONTH(E2,0))</f>
        <v>45688</v>
      </c>
      <c r="I2" s="47" t="str">
        <f>IF(H2="","","Q"&amp;ROUNDUP(MONTH(H2)/3,0))</f>
        <v>Q1</v>
      </c>
      <c r="J2" s="37" t="b">
        <f ca="1">IF(A2="","",COUNTIF('Consolidated Income Statement_Y'!$C$7:$V$7,D2)&gt;0)</f>
        <v>0</v>
      </c>
      <c r="K2" s="38">
        <f>F2-G2</f>
        <v>-97500</v>
      </c>
      <c r="L2" s="37" t="str">
        <f>IFERROR(VLOOKUP($A2,Account_Mapping!$A:$C,3,0),"")</f>
        <v>Services Revenue</v>
      </c>
      <c r="M2" s="37" t="str">
        <f>IFERROR(VLOOKUP($A2,Account_Mapping!$A:$C,4,0),"")</f>
        <v/>
      </c>
    </row>
    <row r="3" spans="1:13" x14ac:dyDescent="0.2">
      <c r="A3" s="43">
        <v>5000</v>
      </c>
      <c r="B3" s="43" t="s">
        <v>25</v>
      </c>
      <c r="C3" s="43"/>
      <c r="D3" s="43"/>
      <c r="E3" s="45">
        <v>45688</v>
      </c>
      <c r="F3" s="46">
        <v>0</v>
      </c>
      <c r="G3" s="46">
        <v>3250</v>
      </c>
      <c r="H3" s="47">
        <f t="shared" ref="H3:H66" si="0">IF(E3="","",EOMONTH(E3,0))</f>
        <v>45688</v>
      </c>
      <c r="I3" s="47" t="str">
        <f t="shared" ref="I3:I66" si="1">IF(H3="","","Q"&amp;ROUNDUP(MONTH(H3)/3,0))</f>
        <v>Q1</v>
      </c>
      <c r="J3" s="37" t="b">
        <f ca="1">IF(A3="","",COUNTIF('Consolidated Income Statement_Y'!$C$7:$V$7,D3)&gt;0)</f>
        <v>0</v>
      </c>
      <c r="K3" s="38">
        <f t="shared" ref="K3:K66" si="2">F3-G3</f>
        <v>-3250</v>
      </c>
      <c r="L3" s="37" t="str">
        <f>IFERROR(VLOOKUP($A3,Account_Mapping!$A:$C,3,0),"")</f>
        <v>Services Revenue</v>
      </c>
      <c r="M3" s="37" t="str">
        <f>IFERROR(VLOOKUP($A3,Account_Mapping!$A:$C,4,0),"")</f>
        <v/>
      </c>
    </row>
    <row r="4" spans="1:13" x14ac:dyDescent="0.2">
      <c r="A4" s="43">
        <v>6000</v>
      </c>
      <c r="B4" s="43" t="s">
        <v>108</v>
      </c>
      <c r="C4" s="43"/>
      <c r="D4" s="43"/>
      <c r="E4" s="45">
        <v>45672</v>
      </c>
      <c r="F4" s="46">
        <v>500</v>
      </c>
      <c r="G4" s="46">
        <v>0</v>
      </c>
      <c r="H4" s="47">
        <f t="shared" si="0"/>
        <v>45688</v>
      </c>
      <c r="I4" s="47" t="str">
        <f t="shared" si="1"/>
        <v>Q1</v>
      </c>
      <c r="J4" s="37" t="b">
        <f ca="1">IF(A4="","",COUNTIF('Consolidated Income Statement_Y'!$C$7:$V$7,D4)&gt;0)</f>
        <v>0</v>
      </c>
      <c r="K4" s="38">
        <f t="shared" si="2"/>
        <v>500</v>
      </c>
      <c r="L4" s="37" t="str">
        <f>IFERROR(VLOOKUP($A4,Account_Mapping!$A:$C,3,0),"")</f>
        <v>Services COR</v>
      </c>
      <c r="M4" s="37" t="str">
        <f>IFERROR(VLOOKUP($A4,Account_Mapping!$A:$C,4,0),"")</f>
        <v/>
      </c>
    </row>
    <row r="5" spans="1:13" x14ac:dyDescent="0.2">
      <c r="A5" s="43">
        <v>7000</v>
      </c>
      <c r="B5" s="43" t="s">
        <v>111</v>
      </c>
      <c r="C5" s="43"/>
      <c r="D5" s="43"/>
      <c r="E5" s="45">
        <v>45688</v>
      </c>
      <c r="F5" s="46">
        <v>1250</v>
      </c>
      <c r="G5" s="46">
        <v>0</v>
      </c>
      <c r="H5" s="47">
        <f t="shared" si="0"/>
        <v>45688</v>
      </c>
      <c r="I5" s="47" t="str">
        <f t="shared" si="1"/>
        <v>Q1</v>
      </c>
      <c r="J5" s="37" t="b">
        <f ca="1">IF(A5="","",COUNTIF('Consolidated Income Statement_Y'!$C$7:$V$7,D5)&gt;0)</f>
        <v>0</v>
      </c>
      <c r="K5" s="38">
        <f t="shared" si="2"/>
        <v>1250</v>
      </c>
      <c r="L5" s="37" t="str">
        <f>IFERROR(VLOOKUP($A5,Account_Mapping!$A:$C,3,0),"")</f>
        <v>Sales &amp; Marketing</v>
      </c>
      <c r="M5" s="37" t="str">
        <f>IFERROR(VLOOKUP($A5,Account_Mapping!$A:$C,4,0),"")</f>
        <v/>
      </c>
    </row>
    <row r="6" spans="1:13" x14ac:dyDescent="0.2">
      <c r="A6" s="43">
        <v>7010</v>
      </c>
      <c r="B6" s="43" t="s">
        <v>112</v>
      </c>
      <c r="C6" s="43"/>
      <c r="D6" s="43"/>
      <c r="E6" s="45">
        <v>45688</v>
      </c>
      <c r="F6" s="46">
        <v>2000</v>
      </c>
      <c r="G6" s="46">
        <v>0</v>
      </c>
      <c r="H6" s="47">
        <f t="shared" si="0"/>
        <v>45688</v>
      </c>
      <c r="I6" s="47" t="str">
        <f t="shared" si="1"/>
        <v>Q1</v>
      </c>
      <c r="J6" s="37" t="b">
        <f ca="1">IF(A6="","",COUNTIF('Consolidated Income Statement_Y'!$C$7:$V$7,D6)&gt;0)</f>
        <v>0</v>
      </c>
      <c r="K6" s="38">
        <f t="shared" si="2"/>
        <v>2000</v>
      </c>
      <c r="L6" s="37" t="str">
        <f>IFERROR(VLOOKUP($A6,Account_Mapping!$A:$C,3,0),"")</f>
        <v>Sales &amp; Marketing</v>
      </c>
      <c r="M6" s="37" t="str">
        <f>IFERROR(VLOOKUP($A6,Account_Mapping!$A:$C,4,0),"")</f>
        <v/>
      </c>
    </row>
    <row r="7" spans="1:13" x14ac:dyDescent="0.2">
      <c r="A7" s="43">
        <v>7020</v>
      </c>
      <c r="B7" s="43" t="s">
        <v>113</v>
      </c>
      <c r="C7" s="43"/>
      <c r="D7" s="43"/>
      <c r="E7" s="45">
        <v>45688</v>
      </c>
      <c r="F7" s="46">
        <v>525</v>
      </c>
      <c r="G7" s="46">
        <v>0</v>
      </c>
      <c r="H7" s="47">
        <f t="shared" si="0"/>
        <v>45688</v>
      </c>
      <c r="I7" s="47" t="str">
        <f t="shared" si="1"/>
        <v>Q1</v>
      </c>
      <c r="J7" s="37" t="b">
        <f ca="1">IF(A7="","",COUNTIF('Consolidated Income Statement_Y'!$C$7:$V$7,D7)&gt;0)</f>
        <v>0</v>
      </c>
      <c r="K7" s="38">
        <f t="shared" si="2"/>
        <v>525</v>
      </c>
      <c r="L7" s="37" t="str">
        <f>IFERROR(VLOOKUP($A7,Account_Mapping!$A:$C,3,0),"")</f>
        <v>Sales &amp; Marketing</v>
      </c>
      <c r="M7" s="37" t="str">
        <f>IFERROR(VLOOKUP($A7,Account_Mapping!$A:$C,4,0),"")</f>
        <v/>
      </c>
    </row>
    <row r="8" spans="1:13" x14ac:dyDescent="0.2">
      <c r="A8" s="43">
        <v>7030</v>
      </c>
      <c r="B8" s="43" t="s">
        <v>114</v>
      </c>
      <c r="C8" s="43"/>
      <c r="D8" s="43"/>
      <c r="E8" s="45">
        <v>45688</v>
      </c>
      <c r="F8" s="46">
        <v>0</v>
      </c>
      <c r="G8" s="46">
        <v>0</v>
      </c>
      <c r="H8" s="47">
        <f t="shared" si="0"/>
        <v>45688</v>
      </c>
      <c r="I8" s="47" t="str">
        <f t="shared" si="1"/>
        <v>Q1</v>
      </c>
      <c r="J8" s="37" t="b">
        <f ca="1">IF(A8="","",COUNTIF('Consolidated Income Statement_Y'!$C$7:$V$7,D8)&gt;0)</f>
        <v>0</v>
      </c>
      <c r="K8" s="38">
        <f t="shared" si="2"/>
        <v>0</v>
      </c>
      <c r="L8" s="37" t="str">
        <f>IFERROR(VLOOKUP($A8,Account_Mapping!$A:$C,3,0),"")</f>
        <v>Sales &amp; Marketing</v>
      </c>
      <c r="M8" s="37" t="str">
        <f>IFERROR(VLOOKUP($A8,Account_Mapping!$A:$C,4,0),"")</f>
        <v/>
      </c>
    </row>
    <row r="9" spans="1:13" x14ac:dyDescent="0.2">
      <c r="A9" s="43">
        <v>7040</v>
      </c>
      <c r="B9" s="43" t="s">
        <v>115</v>
      </c>
      <c r="C9" s="43"/>
      <c r="D9" s="43"/>
      <c r="E9" s="45">
        <v>45688</v>
      </c>
      <c r="F9" s="46">
        <v>5500</v>
      </c>
      <c r="G9" s="46">
        <v>0</v>
      </c>
      <c r="H9" s="47">
        <f t="shared" si="0"/>
        <v>45688</v>
      </c>
      <c r="I9" s="47" t="str">
        <f t="shared" si="1"/>
        <v>Q1</v>
      </c>
      <c r="J9" s="37" t="b">
        <f ca="1">IF(A9="","",COUNTIF('Consolidated Income Statement_Y'!$C$7:$V$7,D9)&gt;0)</f>
        <v>0</v>
      </c>
      <c r="K9" s="38">
        <f t="shared" si="2"/>
        <v>5500</v>
      </c>
      <c r="L9" s="37" t="str">
        <f>IFERROR(VLOOKUP($A9,Account_Mapping!$A:$C,3,0),"")</f>
        <v>Sales &amp; Marketing</v>
      </c>
      <c r="M9" s="37" t="str">
        <f>IFERROR(VLOOKUP($A9,Account_Mapping!$A:$C,4,0),"")</f>
        <v/>
      </c>
    </row>
    <row r="10" spans="1:13" x14ac:dyDescent="0.2">
      <c r="A10" s="43">
        <v>8000</v>
      </c>
      <c r="B10" s="43" t="s">
        <v>116</v>
      </c>
      <c r="C10" s="43"/>
      <c r="D10" s="43"/>
      <c r="E10" s="45">
        <v>45688</v>
      </c>
      <c r="F10" s="46">
        <v>45000</v>
      </c>
      <c r="G10" s="46">
        <v>0</v>
      </c>
      <c r="H10" s="47">
        <f t="shared" si="0"/>
        <v>45688</v>
      </c>
      <c r="I10" s="47" t="str">
        <f t="shared" si="1"/>
        <v>Q1</v>
      </c>
      <c r="J10" s="37" t="b">
        <f ca="1">IF(A10="","",COUNTIF('Consolidated Income Statement_Y'!$C$7:$V$7,D10)&gt;0)</f>
        <v>0</v>
      </c>
      <c r="K10" s="38">
        <f t="shared" si="2"/>
        <v>45000</v>
      </c>
      <c r="L10" s="37" t="str">
        <f>IFERROR(VLOOKUP($A10,Account_Mapping!$A:$C,3,0),"")</f>
        <v>General &amp; Administrative</v>
      </c>
      <c r="M10" s="37" t="str">
        <f>IFERROR(VLOOKUP($A10,Account_Mapping!$A:$C,4,0),"")</f>
        <v/>
      </c>
    </row>
    <row r="11" spans="1:13" x14ac:dyDescent="0.2">
      <c r="A11" s="43">
        <v>8010</v>
      </c>
      <c r="B11" s="43" t="s">
        <v>117</v>
      </c>
      <c r="C11" s="43"/>
      <c r="D11" s="43"/>
      <c r="E11" s="45">
        <v>45688</v>
      </c>
      <c r="F11" s="46">
        <v>4500</v>
      </c>
      <c r="G11" s="46">
        <v>0</v>
      </c>
      <c r="H11" s="47">
        <f t="shared" si="0"/>
        <v>45688</v>
      </c>
      <c r="I11" s="47" t="str">
        <f t="shared" si="1"/>
        <v>Q1</v>
      </c>
      <c r="J11" s="37" t="b">
        <f ca="1">IF(A11="","",COUNTIF('Consolidated Income Statement_Y'!$C$7:$V$7,D11)&gt;0)</f>
        <v>0</v>
      </c>
      <c r="K11" s="38">
        <f t="shared" si="2"/>
        <v>4500</v>
      </c>
      <c r="L11" s="37" t="str">
        <f>IFERROR(VLOOKUP($A11,Account_Mapping!$A:$C,3,0),"")</f>
        <v>General &amp; Administrative</v>
      </c>
      <c r="M11" s="37" t="str">
        <f>IFERROR(VLOOKUP($A11,Account_Mapping!$A:$C,4,0),"")</f>
        <v/>
      </c>
    </row>
    <row r="12" spans="1:13" x14ac:dyDescent="0.2">
      <c r="A12" s="43">
        <v>8020</v>
      </c>
      <c r="B12" s="43" t="s">
        <v>118</v>
      </c>
      <c r="C12" s="43"/>
      <c r="D12" s="43"/>
      <c r="E12" s="45">
        <v>45688</v>
      </c>
      <c r="F12" s="46">
        <v>3250</v>
      </c>
      <c r="G12" s="46">
        <v>0</v>
      </c>
      <c r="H12" s="47">
        <f t="shared" si="0"/>
        <v>45688</v>
      </c>
      <c r="I12" s="47" t="str">
        <f t="shared" si="1"/>
        <v>Q1</v>
      </c>
      <c r="J12" s="37" t="b">
        <f ca="1">IF(A12="","",COUNTIF('Consolidated Income Statement_Y'!$C$7:$V$7,D12)&gt;0)</f>
        <v>0</v>
      </c>
      <c r="K12" s="38">
        <f t="shared" si="2"/>
        <v>3250</v>
      </c>
      <c r="L12" s="37" t="str">
        <f>IFERROR(VLOOKUP($A12,Account_Mapping!$A:$C,3,0),"")</f>
        <v>General &amp; Administrative</v>
      </c>
      <c r="M12" s="37" t="str">
        <f>IFERROR(VLOOKUP($A12,Account_Mapping!$A:$C,4,0),"")</f>
        <v/>
      </c>
    </row>
    <row r="13" spans="1:13" x14ac:dyDescent="0.2">
      <c r="A13" s="43">
        <v>8030</v>
      </c>
      <c r="B13" s="43" t="s">
        <v>119</v>
      </c>
      <c r="C13" s="43"/>
      <c r="D13" s="43"/>
      <c r="E13" s="45">
        <v>45688</v>
      </c>
      <c r="F13" s="46">
        <v>2750</v>
      </c>
      <c r="G13" s="46">
        <v>0</v>
      </c>
      <c r="H13" s="47">
        <f t="shared" si="0"/>
        <v>45688</v>
      </c>
      <c r="I13" s="47" t="str">
        <f t="shared" si="1"/>
        <v>Q1</v>
      </c>
      <c r="J13" s="37" t="b">
        <f ca="1">IF(A13="","",COUNTIF('Consolidated Income Statement_Y'!$C$7:$V$7,D13)&gt;0)</f>
        <v>0</v>
      </c>
      <c r="K13" s="38">
        <f t="shared" si="2"/>
        <v>2750</v>
      </c>
      <c r="L13" s="37" t="str">
        <f>IFERROR(VLOOKUP($A13,Account_Mapping!$A:$C,3,0),"")</f>
        <v>General &amp; Administrative</v>
      </c>
      <c r="M13" s="37" t="str">
        <f>IFERROR(VLOOKUP($A13,Account_Mapping!$A:$C,4,0),"")</f>
        <v/>
      </c>
    </row>
    <row r="14" spans="1:13" x14ac:dyDescent="0.2">
      <c r="A14" s="43">
        <v>8040</v>
      </c>
      <c r="B14" s="43" t="s">
        <v>120</v>
      </c>
      <c r="C14" s="43"/>
      <c r="D14" s="43"/>
      <c r="E14" s="45">
        <v>45672</v>
      </c>
      <c r="F14" s="46">
        <v>3150</v>
      </c>
      <c r="G14" s="46">
        <v>0</v>
      </c>
      <c r="H14" s="47">
        <f t="shared" si="0"/>
        <v>45688</v>
      </c>
      <c r="I14" s="47" t="str">
        <f t="shared" si="1"/>
        <v>Q1</v>
      </c>
      <c r="J14" s="37" t="b">
        <f ca="1">IF(A14="","",COUNTIF('Consolidated Income Statement_Y'!$C$7:$V$7,D14)&gt;0)</f>
        <v>0</v>
      </c>
      <c r="K14" s="38">
        <f t="shared" si="2"/>
        <v>3150</v>
      </c>
      <c r="L14" s="37" t="str">
        <f>IFERROR(VLOOKUP($A14,Account_Mapping!$A:$C,3,0),"")</f>
        <v>General &amp; Administrative</v>
      </c>
      <c r="M14" s="37" t="str">
        <f>IFERROR(VLOOKUP($A14,Account_Mapping!$A:$C,4,0),"")</f>
        <v/>
      </c>
    </row>
    <row r="15" spans="1:13" x14ac:dyDescent="0.2">
      <c r="A15" s="43">
        <v>8050</v>
      </c>
      <c r="B15" s="43" t="s">
        <v>121</v>
      </c>
      <c r="C15" s="43"/>
      <c r="D15" s="43"/>
      <c r="E15" s="45">
        <v>45672</v>
      </c>
      <c r="F15" s="46">
        <v>3350</v>
      </c>
      <c r="G15" s="46">
        <v>0</v>
      </c>
      <c r="H15" s="47">
        <f t="shared" si="0"/>
        <v>45688</v>
      </c>
      <c r="I15" s="47" t="str">
        <f t="shared" si="1"/>
        <v>Q1</v>
      </c>
      <c r="J15" s="37" t="b">
        <f ca="1">IF(A15="","",COUNTIF('Consolidated Income Statement_Y'!$C$7:$V$7,D15)&gt;0)</f>
        <v>0</v>
      </c>
      <c r="K15" s="38">
        <f t="shared" si="2"/>
        <v>3350</v>
      </c>
      <c r="L15" s="37" t="str">
        <f>IFERROR(VLOOKUP($A15,Account_Mapping!$A:$C,3,0),"")</f>
        <v>General &amp; Administrative</v>
      </c>
      <c r="M15" s="37" t="str">
        <f>IFERROR(VLOOKUP($A15,Account_Mapping!$A:$C,4,0),"")</f>
        <v/>
      </c>
    </row>
    <row r="16" spans="1:13" x14ac:dyDescent="0.2">
      <c r="A16" s="43">
        <v>8060</v>
      </c>
      <c r="B16" s="43" t="s">
        <v>122</v>
      </c>
      <c r="C16" s="43"/>
      <c r="D16" s="43"/>
      <c r="E16" s="45">
        <v>45672</v>
      </c>
      <c r="F16" s="46">
        <v>3450</v>
      </c>
      <c r="G16" s="46">
        <v>0</v>
      </c>
      <c r="H16" s="47">
        <f t="shared" si="0"/>
        <v>45688</v>
      </c>
      <c r="I16" s="47" t="str">
        <f t="shared" si="1"/>
        <v>Q1</v>
      </c>
      <c r="J16" s="37" t="b">
        <f ca="1">IF(A16="","",COUNTIF('Consolidated Income Statement_Y'!$C$7:$V$7,D16)&gt;0)</f>
        <v>0</v>
      </c>
      <c r="K16" s="38">
        <f t="shared" si="2"/>
        <v>3450</v>
      </c>
      <c r="L16" s="37" t="str">
        <f>IFERROR(VLOOKUP($A16,Account_Mapping!$A:$C,3,0),"")</f>
        <v>General &amp; Administrative</v>
      </c>
      <c r="M16" s="37" t="str">
        <f>IFERROR(VLOOKUP($A16,Account_Mapping!$A:$C,4,0),"")</f>
        <v/>
      </c>
    </row>
    <row r="17" spans="1:13" x14ac:dyDescent="0.2">
      <c r="A17" s="43">
        <v>8060</v>
      </c>
      <c r="B17" s="43" t="s">
        <v>122</v>
      </c>
      <c r="C17" s="43"/>
      <c r="D17" s="43"/>
      <c r="E17" s="45">
        <v>45672</v>
      </c>
      <c r="F17" s="46">
        <v>3450</v>
      </c>
      <c r="G17" s="46">
        <v>0</v>
      </c>
      <c r="H17" s="47">
        <f t="shared" si="0"/>
        <v>45688</v>
      </c>
      <c r="I17" s="47" t="str">
        <f t="shared" si="1"/>
        <v>Q1</v>
      </c>
      <c r="J17" s="37" t="b">
        <f ca="1">IF(A17="","",COUNTIF('Consolidated Income Statement_Y'!$C$7:$V$7,D17)&gt;0)</f>
        <v>0</v>
      </c>
      <c r="K17" s="38">
        <f t="shared" si="2"/>
        <v>3450</v>
      </c>
      <c r="L17" s="37" t="str">
        <f>IFERROR(VLOOKUP($A17,Account_Mapping!$A:$C,3,0),"")</f>
        <v>General &amp; Administrative</v>
      </c>
      <c r="M17" s="37" t="str">
        <f>IFERROR(VLOOKUP($A17,Account_Mapping!$A:$C,4,0),"")</f>
        <v/>
      </c>
    </row>
    <row r="18" spans="1:13" x14ac:dyDescent="0.2">
      <c r="A18" s="43">
        <v>8070</v>
      </c>
      <c r="B18" s="43" t="s">
        <v>123</v>
      </c>
      <c r="C18" s="43"/>
      <c r="D18" s="43"/>
      <c r="E18" s="45">
        <v>45672</v>
      </c>
      <c r="F18" s="46">
        <v>3950</v>
      </c>
      <c r="G18" s="46">
        <v>0</v>
      </c>
      <c r="H18" s="47">
        <f t="shared" si="0"/>
        <v>45688</v>
      </c>
      <c r="I18" s="47" t="str">
        <f t="shared" si="1"/>
        <v>Q1</v>
      </c>
      <c r="J18" s="37" t="b">
        <f ca="1">IF(A18="","",COUNTIF('Consolidated Income Statement_Y'!$C$7:$V$7,D18)&gt;0)</f>
        <v>0</v>
      </c>
      <c r="K18" s="38">
        <f t="shared" si="2"/>
        <v>3950</v>
      </c>
      <c r="L18" s="37" t="str">
        <f>IFERROR(VLOOKUP($A18,Account_Mapping!$A:$C,3,0),"")</f>
        <v>General &amp; Administrative</v>
      </c>
      <c r="M18" s="37" t="str">
        <f>IFERROR(VLOOKUP($A18,Account_Mapping!$A:$C,4,0),"")</f>
        <v/>
      </c>
    </row>
    <row r="19" spans="1:13" x14ac:dyDescent="0.2">
      <c r="A19" s="43">
        <v>8080</v>
      </c>
      <c r="B19" s="43" t="s">
        <v>124</v>
      </c>
      <c r="C19" s="43"/>
      <c r="D19" s="43"/>
      <c r="E19" s="45">
        <v>45672</v>
      </c>
      <c r="F19" s="46">
        <v>6950</v>
      </c>
      <c r="G19" s="46">
        <v>0</v>
      </c>
      <c r="H19" s="47">
        <f t="shared" si="0"/>
        <v>45688</v>
      </c>
      <c r="I19" s="47" t="str">
        <f t="shared" si="1"/>
        <v>Q1</v>
      </c>
      <c r="J19" s="37" t="b">
        <f ca="1">IF(A19="","",COUNTIF('Consolidated Income Statement_Y'!$C$7:$V$7,D19)&gt;0)</f>
        <v>0</v>
      </c>
      <c r="K19" s="38">
        <f t="shared" si="2"/>
        <v>6950</v>
      </c>
      <c r="L19" s="37" t="str">
        <f>IFERROR(VLOOKUP($A19,Account_Mapping!$A:$C,3,0),"")</f>
        <v>General &amp; Administrative</v>
      </c>
      <c r="M19" s="37" t="str">
        <f>IFERROR(VLOOKUP($A19,Account_Mapping!$A:$C,4,0),"")</f>
        <v/>
      </c>
    </row>
    <row r="20" spans="1:13" x14ac:dyDescent="0.2">
      <c r="A20" s="43">
        <v>8090</v>
      </c>
      <c r="B20" s="43" t="s">
        <v>125</v>
      </c>
      <c r="C20" s="43"/>
      <c r="D20" s="43"/>
      <c r="E20" s="45">
        <v>45672</v>
      </c>
      <c r="F20" s="46">
        <v>7950</v>
      </c>
      <c r="G20" s="46">
        <v>0</v>
      </c>
      <c r="H20" s="47">
        <f t="shared" si="0"/>
        <v>45688</v>
      </c>
      <c r="I20" s="47" t="str">
        <f t="shared" si="1"/>
        <v>Q1</v>
      </c>
      <c r="J20" s="37" t="b">
        <f ca="1">IF(A20="","",COUNTIF('Consolidated Income Statement_Y'!$C$7:$V$7,D20)&gt;0)</f>
        <v>0</v>
      </c>
      <c r="K20" s="38">
        <f t="shared" si="2"/>
        <v>7950</v>
      </c>
      <c r="L20" s="37" t="str">
        <f>IFERROR(VLOOKUP($A20,Account_Mapping!$A:$C,3,0),"")</f>
        <v>General &amp; Administrative</v>
      </c>
      <c r="M20" s="37" t="str">
        <f>IFERROR(VLOOKUP($A20,Account_Mapping!$A:$C,4,0),"")</f>
        <v/>
      </c>
    </row>
    <row r="21" spans="1:13" x14ac:dyDescent="0.2">
      <c r="A21" s="43">
        <v>9000</v>
      </c>
      <c r="B21" s="43" t="s">
        <v>126</v>
      </c>
      <c r="C21" s="43"/>
      <c r="D21" s="43"/>
      <c r="E21" s="45">
        <v>45672</v>
      </c>
      <c r="F21" s="46">
        <v>1400</v>
      </c>
      <c r="G21" s="46">
        <v>0</v>
      </c>
      <c r="H21" s="47">
        <f t="shared" si="0"/>
        <v>45688</v>
      </c>
      <c r="I21" s="47" t="str">
        <f t="shared" si="1"/>
        <v>Q1</v>
      </c>
      <c r="J21" s="37" t="b">
        <f ca="1">IF(A21="","",COUNTIF('Consolidated Income Statement_Y'!$C$7:$V$7,D21)&gt;0)</f>
        <v>0</v>
      </c>
      <c r="K21" s="38">
        <f t="shared" si="2"/>
        <v>1400</v>
      </c>
      <c r="L21" s="37" t="str">
        <f>IFERROR(VLOOKUP($A21,Account_Mapping!$A:$C,3,0),"")</f>
        <v>Other Expenses, net</v>
      </c>
      <c r="M21" s="37" t="str">
        <f>IFERROR(VLOOKUP($A21,Account_Mapping!$A:$C,4,0),"")</f>
        <v/>
      </c>
    </row>
    <row r="22" spans="1:13" x14ac:dyDescent="0.2">
      <c r="A22" s="43">
        <v>9010</v>
      </c>
      <c r="B22" s="43" t="s">
        <v>127</v>
      </c>
      <c r="C22" s="43"/>
      <c r="D22" s="43"/>
      <c r="E22" s="45">
        <v>45672</v>
      </c>
      <c r="F22" s="46">
        <v>0</v>
      </c>
      <c r="G22" s="46">
        <v>5630</v>
      </c>
      <c r="H22" s="47">
        <f t="shared" si="0"/>
        <v>45688</v>
      </c>
      <c r="I22" s="47" t="str">
        <f t="shared" si="1"/>
        <v>Q1</v>
      </c>
      <c r="J22" s="37" t="b">
        <f ca="1">IF(A22="","",COUNTIF('Consolidated Income Statement_Y'!$C$7:$V$7,D22)&gt;0)</f>
        <v>0</v>
      </c>
      <c r="K22" s="38">
        <f t="shared" si="2"/>
        <v>-5630</v>
      </c>
      <c r="L22" s="37" t="str">
        <f>IFERROR(VLOOKUP($A22,Account_Mapping!$A:$C,3,0),"")</f>
        <v>Other Expenses, net</v>
      </c>
      <c r="M22" s="37" t="str">
        <f>IFERROR(VLOOKUP($A22,Account_Mapping!$A:$C,4,0),"")</f>
        <v/>
      </c>
    </row>
    <row r="23" spans="1:13" x14ac:dyDescent="0.2">
      <c r="A23" s="43">
        <v>9900</v>
      </c>
      <c r="B23" s="43" t="s">
        <v>128</v>
      </c>
      <c r="C23" s="43"/>
      <c r="D23" s="43"/>
      <c r="E23" s="45">
        <v>45672</v>
      </c>
      <c r="F23" s="46">
        <v>560</v>
      </c>
      <c r="G23" s="46">
        <v>0</v>
      </c>
      <c r="H23" s="47">
        <f t="shared" si="0"/>
        <v>45688</v>
      </c>
      <c r="I23" s="47" t="str">
        <f t="shared" si="1"/>
        <v>Q1</v>
      </c>
      <c r="J23" s="37" t="b">
        <f ca="1">IF(A23="","",COUNTIF('Consolidated Income Statement_Y'!$C$7:$V$7,D23)&gt;0)</f>
        <v>0</v>
      </c>
      <c r="K23" s="38">
        <f t="shared" si="2"/>
        <v>560</v>
      </c>
      <c r="L23" s="37" t="str">
        <f>IFERROR(VLOOKUP($A23,Account_Mapping!$A:$C,3,0),"")</f>
        <v>Provision for Income Taxes</v>
      </c>
      <c r="M23" s="37" t="str">
        <f>IFERROR(VLOOKUP($A23,Account_Mapping!$A:$C,4,0),"")</f>
        <v/>
      </c>
    </row>
    <row r="24" spans="1:13" x14ac:dyDescent="0.2">
      <c r="A24" s="43">
        <v>5000</v>
      </c>
      <c r="B24" s="43" t="s">
        <v>25</v>
      </c>
      <c r="C24" s="43"/>
      <c r="D24" s="43"/>
      <c r="E24" s="45">
        <v>45703</v>
      </c>
      <c r="F24" s="46">
        <v>0</v>
      </c>
      <c r="G24" s="46">
        <v>97500</v>
      </c>
      <c r="H24" s="47">
        <f t="shared" si="0"/>
        <v>45716</v>
      </c>
      <c r="I24" s="47" t="str">
        <f t="shared" si="1"/>
        <v>Q1</v>
      </c>
      <c r="J24" s="37" t="b">
        <f ca="1">IF(A24="","",COUNTIF('Consolidated Income Statement_Y'!$C$7:$V$7,D24)&gt;0)</f>
        <v>0</v>
      </c>
      <c r="K24" s="38">
        <f t="shared" si="2"/>
        <v>-97500</v>
      </c>
      <c r="L24" s="37" t="str">
        <f>IFERROR(VLOOKUP($A24,Account_Mapping!$A:$C,3,0),"")</f>
        <v>Services Revenue</v>
      </c>
      <c r="M24" s="37" t="str">
        <f>IFERROR(VLOOKUP($A24,Account_Mapping!$A:$C,4,0),"")</f>
        <v/>
      </c>
    </row>
    <row r="25" spans="1:13" x14ac:dyDescent="0.2">
      <c r="A25" s="43">
        <v>5000</v>
      </c>
      <c r="B25" s="43" t="s">
        <v>25</v>
      </c>
      <c r="C25" s="43"/>
      <c r="D25" s="43"/>
      <c r="E25" s="45">
        <v>45716</v>
      </c>
      <c r="F25" s="46">
        <v>0</v>
      </c>
      <c r="G25" s="46">
        <v>3250</v>
      </c>
      <c r="H25" s="47">
        <f t="shared" si="0"/>
        <v>45716</v>
      </c>
      <c r="I25" s="47" t="str">
        <f t="shared" si="1"/>
        <v>Q1</v>
      </c>
      <c r="J25" s="37" t="b">
        <f ca="1">IF(A25="","",COUNTIF('Consolidated Income Statement_Y'!$C$7:$V$7,D25)&gt;0)</f>
        <v>0</v>
      </c>
      <c r="K25" s="38">
        <f t="shared" si="2"/>
        <v>-3250</v>
      </c>
      <c r="L25" s="37" t="str">
        <f>IFERROR(VLOOKUP($A25,Account_Mapping!$A:$C,3,0),"")</f>
        <v>Services Revenue</v>
      </c>
      <c r="M25" s="37" t="str">
        <f>IFERROR(VLOOKUP($A25,Account_Mapping!$A:$C,4,0),"")</f>
        <v/>
      </c>
    </row>
    <row r="26" spans="1:13" x14ac:dyDescent="0.2">
      <c r="A26" s="43">
        <v>6000</v>
      </c>
      <c r="B26" s="43" t="s">
        <v>108</v>
      </c>
      <c r="C26" s="43"/>
      <c r="D26" s="43"/>
      <c r="E26" s="45">
        <v>45703</v>
      </c>
      <c r="F26" s="46">
        <v>500</v>
      </c>
      <c r="G26" s="46">
        <v>0</v>
      </c>
      <c r="H26" s="47">
        <f t="shared" si="0"/>
        <v>45716</v>
      </c>
      <c r="I26" s="47" t="str">
        <f t="shared" si="1"/>
        <v>Q1</v>
      </c>
      <c r="J26" s="37" t="b">
        <f ca="1">IF(A26="","",COUNTIF('Consolidated Income Statement_Y'!$C$7:$V$7,D26)&gt;0)</f>
        <v>0</v>
      </c>
      <c r="K26" s="38">
        <f t="shared" si="2"/>
        <v>500</v>
      </c>
      <c r="L26" s="37" t="str">
        <f>IFERROR(VLOOKUP($A26,Account_Mapping!$A:$C,3,0),"")</f>
        <v>Services COR</v>
      </c>
      <c r="M26" s="37" t="str">
        <f>IFERROR(VLOOKUP($A26,Account_Mapping!$A:$C,4,0),"")</f>
        <v/>
      </c>
    </row>
    <row r="27" spans="1:13" x14ac:dyDescent="0.2">
      <c r="A27" s="43">
        <v>7000</v>
      </c>
      <c r="B27" s="43" t="s">
        <v>111</v>
      </c>
      <c r="C27" s="43"/>
      <c r="D27" s="43"/>
      <c r="E27" s="45">
        <v>45716</v>
      </c>
      <c r="F27" s="46">
        <v>1250</v>
      </c>
      <c r="G27" s="46">
        <v>0</v>
      </c>
      <c r="H27" s="47">
        <f t="shared" si="0"/>
        <v>45716</v>
      </c>
      <c r="I27" s="47" t="str">
        <f t="shared" si="1"/>
        <v>Q1</v>
      </c>
      <c r="J27" s="37" t="b">
        <f ca="1">IF(A27="","",COUNTIF('Consolidated Income Statement_Y'!$C$7:$V$7,D27)&gt;0)</f>
        <v>0</v>
      </c>
      <c r="K27" s="38">
        <f t="shared" si="2"/>
        <v>1250</v>
      </c>
      <c r="L27" s="37" t="str">
        <f>IFERROR(VLOOKUP($A27,Account_Mapping!$A:$C,3,0),"")</f>
        <v>Sales &amp; Marketing</v>
      </c>
      <c r="M27" s="37" t="str">
        <f>IFERROR(VLOOKUP($A27,Account_Mapping!$A:$C,4,0),"")</f>
        <v/>
      </c>
    </row>
    <row r="28" spans="1:13" x14ac:dyDescent="0.2">
      <c r="A28" s="43">
        <v>7010</v>
      </c>
      <c r="B28" s="43" t="s">
        <v>112</v>
      </c>
      <c r="C28" s="43"/>
      <c r="D28" s="43"/>
      <c r="E28" s="45">
        <v>45716</v>
      </c>
      <c r="F28" s="46">
        <v>2000</v>
      </c>
      <c r="G28" s="46">
        <v>0</v>
      </c>
      <c r="H28" s="47">
        <f t="shared" si="0"/>
        <v>45716</v>
      </c>
      <c r="I28" s="47" t="str">
        <f t="shared" si="1"/>
        <v>Q1</v>
      </c>
      <c r="J28" s="37" t="b">
        <f ca="1">IF(A28="","",COUNTIF('Consolidated Income Statement_Y'!$C$7:$V$7,D28)&gt;0)</f>
        <v>0</v>
      </c>
      <c r="K28" s="38">
        <f t="shared" si="2"/>
        <v>2000</v>
      </c>
      <c r="L28" s="37" t="str">
        <f>IFERROR(VLOOKUP($A28,Account_Mapping!$A:$C,3,0),"")</f>
        <v>Sales &amp; Marketing</v>
      </c>
      <c r="M28" s="37" t="str">
        <f>IFERROR(VLOOKUP($A28,Account_Mapping!$A:$C,4,0),"")</f>
        <v/>
      </c>
    </row>
    <row r="29" spans="1:13" x14ac:dyDescent="0.2">
      <c r="A29" s="43">
        <v>7020</v>
      </c>
      <c r="B29" s="43" t="s">
        <v>113</v>
      </c>
      <c r="C29" s="43"/>
      <c r="D29" s="43"/>
      <c r="E29" s="45">
        <v>45716</v>
      </c>
      <c r="F29" s="46">
        <v>525</v>
      </c>
      <c r="G29" s="46">
        <v>0</v>
      </c>
      <c r="H29" s="47">
        <f t="shared" si="0"/>
        <v>45716</v>
      </c>
      <c r="I29" s="47" t="str">
        <f t="shared" si="1"/>
        <v>Q1</v>
      </c>
      <c r="J29" s="37" t="b">
        <f ca="1">IF(A29="","",COUNTIF('Consolidated Income Statement_Y'!$C$7:$V$7,D29)&gt;0)</f>
        <v>0</v>
      </c>
      <c r="K29" s="38">
        <f t="shared" si="2"/>
        <v>525</v>
      </c>
      <c r="L29" s="37" t="str">
        <f>IFERROR(VLOOKUP($A29,Account_Mapping!$A:$C,3,0),"")</f>
        <v>Sales &amp; Marketing</v>
      </c>
      <c r="M29" s="37" t="str">
        <f>IFERROR(VLOOKUP($A29,Account_Mapping!$A:$C,4,0),"")</f>
        <v/>
      </c>
    </row>
    <row r="30" spans="1:13" x14ac:dyDescent="0.2">
      <c r="A30" s="43">
        <v>7030</v>
      </c>
      <c r="B30" s="43" t="s">
        <v>114</v>
      </c>
      <c r="C30" s="43"/>
      <c r="D30" s="43"/>
      <c r="E30" s="45">
        <v>45716</v>
      </c>
      <c r="F30" s="46">
        <v>0</v>
      </c>
      <c r="G30" s="46">
        <v>0</v>
      </c>
      <c r="H30" s="47">
        <f t="shared" si="0"/>
        <v>45716</v>
      </c>
      <c r="I30" s="47" t="str">
        <f t="shared" si="1"/>
        <v>Q1</v>
      </c>
      <c r="J30" s="37" t="b">
        <f ca="1">IF(A30="","",COUNTIF('Consolidated Income Statement_Y'!$C$7:$V$7,D30)&gt;0)</f>
        <v>0</v>
      </c>
      <c r="K30" s="38">
        <f t="shared" si="2"/>
        <v>0</v>
      </c>
      <c r="L30" s="37" t="str">
        <f>IFERROR(VLOOKUP($A30,Account_Mapping!$A:$C,3,0),"")</f>
        <v>Sales &amp; Marketing</v>
      </c>
      <c r="M30" s="37" t="str">
        <f>IFERROR(VLOOKUP($A30,Account_Mapping!$A:$C,4,0),"")</f>
        <v/>
      </c>
    </row>
    <row r="31" spans="1:13" x14ac:dyDescent="0.2">
      <c r="A31" s="43">
        <v>7040</v>
      </c>
      <c r="B31" s="43" t="s">
        <v>115</v>
      </c>
      <c r="C31" s="43"/>
      <c r="D31" s="43"/>
      <c r="E31" s="45">
        <v>45716</v>
      </c>
      <c r="F31" s="46">
        <v>5500</v>
      </c>
      <c r="G31" s="46">
        <v>0</v>
      </c>
      <c r="H31" s="47">
        <f t="shared" si="0"/>
        <v>45716</v>
      </c>
      <c r="I31" s="47" t="str">
        <f t="shared" si="1"/>
        <v>Q1</v>
      </c>
      <c r="J31" s="37" t="b">
        <f ca="1">IF(A31="","",COUNTIF('Consolidated Income Statement_Y'!$C$7:$V$7,D31)&gt;0)</f>
        <v>0</v>
      </c>
      <c r="K31" s="38">
        <f t="shared" si="2"/>
        <v>5500</v>
      </c>
      <c r="L31" s="37" t="str">
        <f>IFERROR(VLOOKUP($A31,Account_Mapping!$A:$C,3,0),"")</f>
        <v>Sales &amp; Marketing</v>
      </c>
      <c r="M31" s="37" t="str">
        <f>IFERROR(VLOOKUP($A31,Account_Mapping!$A:$C,4,0),"")</f>
        <v/>
      </c>
    </row>
    <row r="32" spans="1:13" x14ac:dyDescent="0.2">
      <c r="A32" s="43">
        <v>8000</v>
      </c>
      <c r="B32" s="43" t="s">
        <v>116</v>
      </c>
      <c r="C32" s="43"/>
      <c r="D32" s="43"/>
      <c r="E32" s="45">
        <v>45716</v>
      </c>
      <c r="F32" s="46">
        <v>45000</v>
      </c>
      <c r="G32" s="46">
        <v>0</v>
      </c>
      <c r="H32" s="47">
        <f t="shared" si="0"/>
        <v>45716</v>
      </c>
      <c r="I32" s="47" t="str">
        <f t="shared" si="1"/>
        <v>Q1</v>
      </c>
      <c r="J32" s="37" t="b">
        <f ca="1">IF(A32="","",COUNTIF('Consolidated Income Statement_Y'!$C$7:$V$7,D32)&gt;0)</f>
        <v>0</v>
      </c>
      <c r="K32" s="38">
        <f t="shared" si="2"/>
        <v>45000</v>
      </c>
      <c r="L32" s="37" t="str">
        <f>IFERROR(VLOOKUP($A32,Account_Mapping!$A:$C,3,0),"")</f>
        <v>General &amp; Administrative</v>
      </c>
      <c r="M32" s="37" t="str">
        <f>IFERROR(VLOOKUP($A32,Account_Mapping!$A:$C,4,0),"")</f>
        <v/>
      </c>
    </row>
    <row r="33" spans="1:13" x14ac:dyDescent="0.2">
      <c r="A33" s="43">
        <v>8010</v>
      </c>
      <c r="B33" s="43" t="s">
        <v>117</v>
      </c>
      <c r="C33" s="43"/>
      <c r="D33" s="43"/>
      <c r="E33" s="45">
        <v>45716</v>
      </c>
      <c r="F33" s="46">
        <v>4500</v>
      </c>
      <c r="G33" s="46">
        <v>0</v>
      </c>
      <c r="H33" s="47">
        <f t="shared" si="0"/>
        <v>45716</v>
      </c>
      <c r="I33" s="47" t="str">
        <f t="shared" si="1"/>
        <v>Q1</v>
      </c>
      <c r="J33" s="37" t="b">
        <f ca="1">IF(A33="","",COUNTIF('Consolidated Income Statement_Y'!$C$7:$V$7,D33)&gt;0)</f>
        <v>0</v>
      </c>
      <c r="K33" s="38">
        <f t="shared" si="2"/>
        <v>4500</v>
      </c>
      <c r="L33" s="37" t="str">
        <f>IFERROR(VLOOKUP($A33,Account_Mapping!$A:$C,3,0),"")</f>
        <v>General &amp; Administrative</v>
      </c>
      <c r="M33" s="37" t="str">
        <f>IFERROR(VLOOKUP($A33,Account_Mapping!$A:$C,4,0),"")</f>
        <v/>
      </c>
    </row>
    <row r="34" spans="1:13" x14ac:dyDescent="0.2">
      <c r="A34" s="43">
        <v>8020</v>
      </c>
      <c r="B34" s="43" t="s">
        <v>118</v>
      </c>
      <c r="C34" s="43"/>
      <c r="D34" s="43"/>
      <c r="E34" s="45">
        <v>45716</v>
      </c>
      <c r="F34" s="46">
        <v>3250</v>
      </c>
      <c r="G34" s="46">
        <v>0</v>
      </c>
      <c r="H34" s="47">
        <f t="shared" si="0"/>
        <v>45716</v>
      </c>
      <c r="I34" s="47" t="str">
        <f t="shared" si="1"/>
        <v>Q1</v>
      </c>
      <c r="J34" s="37" t="b">
        <f ca="1">IF(A34="","",COUNTIF('Consolidated Income Statement_Y'!$C$7:$V$7,D34)&gt;0)</f>
        <v>0</v>
      </c>
      <c r="K34" s="38">
        <f t="shared" si="2"/>
        <v>3250</v>
      </c>
      <c r="L34" s="37" t="str">
        <f>IFERROR(VLOOKUP($A34,Account_Mapping!$A:$C,3,0),"")</f>
        <v>General &amp; Administrative</v>
      </c>
      <c r="M34" s="37" t="str">
        <f>IFERROR(VLOOKUP($A34,Account_Mapping!$A:$C,4,0),"")</f>
        <v/>
      </c>
    </row>
    <row r="35" spans="1:13" x14ac:dyDescent="0.2">
      <c r="A35" s="43">
        <v>8030</v>
      </c>
      <c r="B35" s="43" t="s">
        <v>119</v>
      </c>
      <c r="C35" s="43"/>
      <c r="D35" s="43"/>
      <c r="E35" s="45">
        <v>45716</v>
      </c>
      <c r="F35" s="46">
        <v>2750</v>
      </c>
      <c r="G35" s="46">
        <v>0</v>
      </c>
      <c r="H35" s="47">
        <f t="shared" si="0"/>
        <v>45716</v>
      </c>
      <c r="I35" s="47" t="str">
        <f t="shared" si="1"/>
        <v>Q1</v>
      </c>
      <c r="J35" s="37" t="b">
        <f ca="1">IF(A35="","",COUNTIF('Consolidated Income Statement_Y'!$C$7:$V$7,D35)&gt;0)</f>
        <v>0</v>
      </c>
      <c r="K35" s="38">
        <f t="shared" si="2"/>
        <v>2750</v>
      </c>
      <c r="L35" s="37" t="str">
        <f>IFERROR(VLOOKUP($A35,Account_Mapping!$A:$C,3,0),"")</f>
        <v>General &amp; Administrative</v>
      </c>
      <c r="M35" s="37" t="str">
        <f>IFERROR(VLOOKUP($A35,Account_Mapping!$A:$C,4,0),"")</f>
        <v/>
      </c>
    </row>
    <row r="36" spans="1:13" x14ac:dyDescent="0.2">
      <c r="A36" s="43">
        <v>8040</v>
      </c>
      <c r="B36" s="43" t="s">
        <v>120</v>
      </c>
      <c r="C36" s="43"/>
      <c r="D36" s="43"/>
      <c r="E36" s="45">
        <v>45703</v>
      </c>
      <c r="F36" s="46">
        <v>3150</v>
      </c>
      <c r="G36" s="46">
        <v>0</v>
      </c>
      <c r="H36" s="47">
        <f t="shared" si="0"/>
        <v>45716</v>
      </c>
      <c r="I36" s="47" t="str">
        <f t="shared" si="1"/>
        <v>Q1</v>
      </c>
      <c r="J36" s="37" t="b">
        <f ca="1">IF(A36="","",COUNTIF('Consolidated Income Statement_Y'!$C$7:$V$7,D36)&gt;0)</f>
        <v>0</v>
      </c>
      <c r="K36" s="38">
        <f t="shared" si="2"/>
        <v>3150</v>
      </c>
      <c r="L36" s="37" t="str">
        <f>IFERROR(VLOOKUP($A36,Account_Mapping!$A:$C,3,0),"")</f>
        <v>General &amp; Administrative</v>
      </c>
      <c r="M36" s="37" t="str">
        <f>IFERROR(VLOOKUP($A36,Account_Mapping!$A:$C,4,0),"")</f>
        <v/>
      </c>
    </row>
    <row r="37" spans="1:13" x14ac:dyDescent="0.2">
      <c r="A37" s="43">
        <v>8050</v>
      </c>
      <c r="B37" s="43" t="s">
        <v>121</v>
      </c>
      <c r="C37" s="43"/>
      <c r="D37" s="43"/>
      <c r="E37" s="45">
        <v>45703</v>
      </c>
      <c r="F37" s="46">
        <v>3350</v>
      </c>
      <c r="G37" s="46">
        <v>0</v>
      </c>
      <c r="H37" s="47">
        <f t="shared" si="0"/>
        <v>45716</v>
      </c>
      <c r="I37" s="47" t="str">
        <f t="shared" si="1"/>
        <v>Q1</v>
      </c>
      <c r="J37" s="37" t="b">
        <f ca="1">IF(A37="","",COUNTIF('Consolidated Income Statement_Y'!$C$7:$V$7,D37)&gt;0)</f>
        <v>0</v>
      </c>
      <c r="K37" s="38">
        <f t="shared" si="2"/>
        <v>3350</v>
      </c>
      <c r="L37" s="37" t="str">
        <f>IFERROR(VLOOKUP($A37,Account_Mapping!$A:$C,3,0),"")</f>
        <v>General &amp; Administrative</v>
      </c>
      <c r="M37" s="37" t="str">
        <f>IFERROR(VLOOKUP($A37,Account_Mapping!$A:$C,4,0),"")</f>
        <v/>
      </c>
    </row>
    <row r="38" spans="1:13" x14ac:dyDescent="0.2">
      <c r="A38" s="43">
        <v>8060</v>
      </c>
      <c r="B38" s="43" t="s">
        <v>122</v>
      </c>
      <c r="C38" s="43"/>
      <c r="D38" s="43"/>
      <c r="E38" s="45">
        <v>45703</v>
      </c>
      <c r="F38" s="46">
        <v>3450</v>
      </c>
      <c r="G38" s="46">
        <v>0</v>
      </c>
      <c r="H38" s="47">
        <f t="shared" si="0"/>
        <v>45716</v>
      </c>
      <c r="I38" s="47" t="str">
        <f t="shared" si="1"/>
        <v>Q1</v>
      </c>
      <c r="J38" s="37" t="b">
        <f ca="1">IF(A38="","",COUNTIF('Consolidated Income Statement_Y'!$C$7:$V$7,D38)&gt;0)</f>
        <v>0</v>
      </c>
      <c r="K38" s="38">
        <f t="shared" si="2"/>
        <v>3450</v>
      </c>
      <c r="L38" s="37" t="str">
        <f>IFERROR(VLOOKUP($A38,Account_Mapping!$A:$C,3,0),"")</f>
        <v>General &amp; Administrative</v>
      </c>
      <c r="M38" s="37" t="str">
        <f>IFERROR(VLOOKUP($A38,Account_Mapping!$A:$C,4,0),"")</f>
        <v/>
      </c>
    </row>
    <row r="39" spans="1:13" x14ac:dyDescent="0.2">
      <c r="A39" s="43">
        <v>8060</v>
      </c>
      <c r="B39" s="43" t="s">
        <v>122</v>
      </c>
      <c r="C39" s="43"/>
      <c r="D39" s="43"/>
      <c r="E39" s="45">
        <v>45703</v>
      </c>
      <c r="F39" s="46">
        <v>3450</v>
      </c>
      <c r="G39" s="46">
        <v>0</v>
      </c>
      <c r="H39" s="47">
        <f t="shared" si="0"/>
        <v>45716</v>
      </c>
      <c r="I39" s="47" t="str">
        <f t="shared" si="1"/>
        <v>Q1</v>
      </c>
      <c r="J39" s="37" t="b">
        <f ca="1">IF(A39="","",COUNTIF('Consolidated Income Statement_Y'!$C$7:$V$7,D39)&gt;0)</f>
        <v>0</v>
      </c>
      <c r="K39" s="38">
        <f t="shared" si="2"/>
        <v>3450</v>
      </c>
      <c r="L39" s="37" t="str">
        <f>IFERROR(VLOOKUP($A39,Account_Mapping!$A:$C,3,0),"")</f>
        <v>General &amp; Administrative</v>
      </c>
      <c r="M39" s="37" t="str">
        <f>IFERROR(VLOOKUP($A39,Account_Mapping!$A:$C,4,0),"")</f>
        <v/>
      </c>
    </row>
    <row r="40" spans="1:13" x14ac:dyDescent="0.2">
      <c r="A40" s="43">
        <v>8070</v>
      </c>
      <c r="B40" s="43" t="s">
        <v>123</v>
      </c>
      <c r="C40" s="43"/>
      <c r="D40" s="43"/>
      <c r="E40" s="45">
        <v>45703</v>
      </c>
      <c r="F40" s="46">
        <v>3950</v>
      </c>
      <c r="G40" s="46">
        <v>0</v>
      </c>
      <c r="H40" s="47">
        <f t="shared" si="0"/>
        <v>45716</v>
      </c>
      <c r="I40" s="47" t="str">
        <f t="shared" si="1"/>
        <v>Q1</v>
      </c>
      <c r="J40" s="37" t="b">
        <f ca="1">IF(A40="","",COUNTIF('Consolidated Income Statement_Y'!$C$7:$V$7,D40)&gt;0)</f>
        <v>0</v>
      </c>
      <c r="K40" s="38">
        <f t="shared" si="2"/>
        <v>3950</v>
      </c>
      <c r="L40" s="37" t="str">
        <f>IFERROR(VLOOKUP($A40,Account_Mapping!$A:$C,3,0),"")</f>
        <v>General &amp; Administrative</v>
      </c>
      <c r="M40" s="37" t="str">
        <f>IFERROR(VLOOKUP($A40,Account_Mapping!$A:$C,4,0),"")</f>
        <v/>
      </c>
    </row>
    <row r="41" spans="1:13" x14ac:dyDescent="0.2">
      <c r="A41" s="43">
        <v>8080</v>
      </c>
      <c r="B41" s="43" t="s">
        <v>124</v>
      </c>
      <c r="C41" s="43"/>
      <c r="D41" s="43"/>
      <c r="E41" s="45">
        <v>45703</v>
      </c>
      <c r="F41" s="46">
        <v>6950</v>
      </c>
      <c r="G41" s="46">
        <v>0</v>
      </c>
      <c r="H41" s="47">
        <f t="shared" si="0"/>
        <v>45716</v>
      </c>
      <c r="I41" s="47" t="str">
        <f t="shared" si="1"/>
        <v>Q1</v>
      </c>
      <c r="J41" s="37" t="b">
        <f ca="1">IF(A41="","",COUNTIF('Consolidated Income Statement_Y'!$C$7:$V$7,D41)&gt;0)</f>
        <v>0</v>
      </c>
      <c r="K41" s="38">
        <f t="shared" si="2"/>
        <v>6950</v>
      </c>
      <c r="L41" s="37" t="str">
        <f>IFERROR(VLOOKUP($A41,Account_Mapping!$A:$C,3,0),"")</f>
        <v>General &amp; Administrative</v>
      </c>
      <c r="M41" s="37" t="str">
        <f>IFERROR(VLOOKUP($A41,Account_Mapping!$A:$C,4,0),"")</f>
        <v/>
      </c>
    </row>
    <row r="42" spans="1:13" x14ac:dyDescent="0.2">
      <c r="A42" s="43">
        <v>8090</v>
      </c>
      <c r="B42" s="43" t="s">
        <v>125</v>
      </c>
      <c r="C42" s="43"/>
      <c r="D42" s="43"/>
      <c r="E42" s="45">
        <v>45703</v>
      </c>
      <c r="F42" s="46">
        <v>7950</v>
      </c>
      <c r="G42" s="46">
        <v>0</v>
      </c>
      <c r="H42" s="47">
        <f t="shared" si="0"/>
        <v>45716</v>
      </c>
      <c r="I42" s="47" t="str">
        <f t="shared" si="1"/>
        <v>Q1</v>
      </c>
      <c r="J42" s="37" t="b">
        <f ca="1">IF(A42="","",COUNTIF('Consolidated Income Statement_Y'!$C$7:$V$7,D42)&gt;0)</f>
        <v>0</v>
      </c>
      <c r="K42" s="38">
        <f t="shared" si="2"/>
        <v>7950</v>
      </c>
      <c r="L42" s="37" t="str">
        <f>IFERROR(VLOOKUP($A42,Account_Mapping!$A:$C,3,0),"")</f>
        <v>General &amp; Administrative</v>
      </c>
      <c r="M42" s="37" t="str">
        <f>IFERROR(VLOOKUP($A42,Account_Mapping!$A:$C,4,0),"")</f>
        <v/>
      </c>
    </row>
    <row r="43" spans="1:13" x14ac:dyDescent="0.2">
      <c r="A43" s="43">
        <v>8099</v>
      </c>
      <c r="B43" s="43" t="s">
        <v>129</v>
      </c>
      <c r="C43" s="43"/>
      <c r="D43" s="43" t="s">
        <v>131</v>
      </c>
      <c r="E43" s="45">
        <v>45716</v>
      </c>
      <c r="F43" s="46">
        <v>1000</v>
      </c>
      <c r="G43" s="46">
        <v>0</v>
      </c>
      <c r="H43" s="47">
        <f t="shared" si="0"/>
        <v>45716</v>
      </c>
      <c r="I43" s="47" t="str">
        <f t="shared" si="1"/>
        <v>Q1</v>
      </c>
      <c r="J43" s="37" t="b">
        <f ca="1">IF(A43="","",COUNTIF('Consolidated Income Statement_Y'!$C$7:$V$7,D43)&gt;0)</f>
        <v>1</v>
      </c>
      <c r="K43" s="38">
        <f t="shared" si="2"/>
        <v>1000</v>
      </c>
      <c r="L43" s="37" t="str">
        <f>IFERROR(VLOOKUP($A43,Account_Mapping!$A:$C,3,0),"")</f>
        <v>General &amp; Administrative</v>
      </c>
      <c r="M43" s="37" t="str">
        <f>IFERROR(VLOOKUP($A43,Account_Mapping!$A:$C,4,0),"")</f>
        <v/>
      </c>
    </row>
    <row r="44" spans="1:13" x14ac:dyDescent="0.2">
      <c r="A44" s="43">
        <v>9010</v>
      </c>
      <c r="B44" s="43" t="s">
        <v>127</v>
      </c>
      <c r="C44" s="43"/>
      <c r="D44" s="43"/>
      <c r="E44" s="45">
        <v>45703</v>
      </c>
      <c r="F44" s="46">
        <v>0</v>
      </c>
      <c r="G44" s="46">
        <v>5630</v>
      </c>
      <c r="H44" s="47">
        <f t="shared" si="0"/>
        <v>45716</v>
      </c>
      <c r="I44" s="47" t="str">
        <f t="shared" si="1"/>
        <v>Q1</v>
      </c>
      <c r="J44" s="37" t="b">
        <f ca="1">IF(A44="","",COUNTIF('Consolidated Income Statement_Y'!$C$7:$V$7,D44)&gt;0)</f>
        <v>0</v>
      </c>
      <c r="K44" s="38">
        <f t="shared" si="2"/>
        <v>-5630</v>
      </c>
      <c r="L44" s="37" t="str">
        <f>IFERROR(VLOOKUP($A44,Account_Mapping!$A:$C,3,0),"")</f>
        <v>Other Expenses, net</v>
      </c>
      <c r="M44" s="37" t="str">
        <f>IFERROR(VLOOKUP($A44,Account_Mapping!$A:$C,4,0),"")</f>
        <v/>
      </c>
    </row>
    <row r="45" spans="1:13" x14ac:dyDescent="0.2">
      <c r="A45" s="43">
        <v>9900</v>
      </c>
      <c r="B45" s="43" t="s">
        <v>128</v>
      </c>
      <c r="C45" s="43"/>
      <c r="D45" s="43"/>
      <c r="E45" s="45">
        <v>45703</v>
      </c>
      <c r="F45" s="46">
        <v>560</v>
      </c>
      <c r="G45" s="46">
        <v>0</v>
      </c>
      <c r="H45" s="47">
        <f t="shared" si="0"/>
        <v>45716</v>
      </c>
      <c r="I45" s="47" t="str">
        <f t="shared" si="1"/>
        <v>Q1</v>
      </c>
      <c r="J45" s="37" t="b">
        <f ca="1">IF(A45="","",COUNTIF('Consolidated Income Statement_Y'!$C$7:$V$7,D45)&gt;0)</f>
        <v>0</v>
      </c>
      <c r="K45" s="38">
        <f t="shared" si="2"/>
        <v>560</v>
      </c>
      <c r="L45" s="37" t="str">
        <f>IFERROR(VLOOKUP($A45,Account_Mapping!$A:$C,3,0),"")</f>
        <v>Provision for Income Taxes</v>
      </c>
      <c r="M45" s="37" t="str">
        <f>IFERROR(VLOOKUP($A45,Account_Mapping!$A:$C,4,0),"")</f>
        <v/>
      </c>
    </row>
    <row r="46" spans="1:13" x14ac:dyDescent="0.2">
      <c r="A46" s="43">
        <v>5000</v>
      </c>
      <c r="B46" s="43" t="s">
        <v>25</v>
      </c>
      <c r="C46" s="43"/>
      <c r="D46" s="43"/>
      <c r="E46" s="45">
        <v>45731</v>
      </c>
      <c r="F46" s="46">
        <v>0</v>
      </c>
      <c r="G46" s="46">
        <v>97500</v>
      </c>
      <c r="H46" s="47">
        <f t="shared" si="0"/>
        <v>45747</v>
      </c>
      <c r="I46" s="47" t="str">
        <f t="shared" si="1"/>
        <v>Q1</v>
      </c>
      <c r="J46" s="37" t="b">
        <f ca="1">IF(A46="","",COUNTIF('Consolidated Income Statement_Y'!$C$7:$V$7,D46)&gt;0)</f>
        <v>0</v>
      </c>
      <c r="K46" s="38">
        <f t="shared" si="2"/>
        <v>-97500</v>
      </c>
      <c r="L46" s="37" t="str">
        <f>IFERROR(VLOOKUP($A46,Account_Mapping!$A:$C,3,0),"")</f>
        <v>Services Revenue</v>
      </c>
      <c r="M46" s="37" t="str">
        <f>IFERROR(VLOOKUP($A46,Account_Mapping!$A:$C,4,0),"")</f>
        <v/>
      </c>
    </row>
    <row r="47" spans="1:13" x14ac:dyDescent="0.2">
      <c r="A47" s="43">
        <v>5000</v>
      </c>
      <c r="B47" s="43" t="s">
        <v>25</v>
      </c>
      <c r="C47" s="43"/>
      <c r="D47" s="43"/>
      <c r="E47" s="45">
        <v>45744</v>
      </c>
      <c r="F47" s="46">
        <v>0</v>
      </c>
      <c r="G47" s="46">
        <v>3250</v>
      </c>
      <c r="H47" s="47">
        <f t="shared" si="0"/>
        <v>45747</v>
      </c>
      <c r="I47" s="47" t="str">
        <f t="shared" si="1"/>
        <v>Q1</v>
      </c>
      <c r="J47" s="37" t="b">
        <f ca="1">IF(A47="","",COUNTIF('Consolidated Income Statement_Y'!$C$7:$V$7,D47)&gt;0)</f>
        <v>0</v>
      </c>
      <c r="K47" s="38">
        <f t="shared" si="2"/>
        <v>-3250</v>
      </c>
      <c r="L47" s="37" t="str">
        <f>IFERROR(VLOOKUP($A47,Account_Mapping!$A:$C,3,0),"")</f>
        <v>Services Revenue</v>
      </c>
      <c r="M47" s="37" t="str">
        <f>IFERROR(VLOOKUP($A47,Account_Mapping!$A:$C,4,0),"")</f>
        <v/>
      </c>
    </row>
    <row r="48" spans="1:13" x14ac:dyDescent="0.2">
      <c r="A48" s="43">
        <v>6000</v>
      </c>
      <c r="B48" s="43" t="s">
        <v>108</v>
      </c>
      <c r="C48" s="43"/>
      <c r="D48" s="43"/>
      <c r="E48" s="45">
        <v>45731</v>
      </c>
      <c r="F48" s="46">
        <v>500</v>
      </c>
      <c r="G48" s="46">
        <v>0</v>
      </c>
      <c r="H48" s="47">
        <f t="shared" si="0"/>
        <v>45747</v>
      </c>
      <c r="I48" s="47" t="str">
        <f t="shared" si="1"/>
        <v>Q1</v>
      </c>
      <c r="J48" s="37" t="b">
        <f ca="1">IF(A48="","",COUNTIF('Consolidated Income Statement_Y'!$C$7:$V$7,D48)&gt;0)</f>
        <v>0</v>
      </c>
      <c r="K48" s="38">
        <f t="shared" si="2"/>
        <v>500</v>
      </c>
      <c r="L48" s="37" t="str">
        <f>IFERROR(VLOOKUP($A48,Account_Mapping!$A:$C,3,0),"")</f>
        <v>Services COR</v>
      </c>
      <c r="M48" s="37" t="str">
        <f>IFERROR(VLOOKUP($A48,Account_Mapping!$A:$C,4,0),"")</f>
        <v/>
      </c>
    </row>
    <row r="49" spans="1:13" x14ac:dyDescent="0.2">
      <c r="A49" s="43">
        <v>7000</v>
      </c>
      <c r="B49" s="43" t="s">
        <v>111</v>
      </c>
      <c r="C49" s="43"/>
      <c r="D49" s="43"/>
      <c r="E49" s="45">
        <v>45744</v>
      </c>
      <c r="F49" s="46">
        <v>1250</v>
      </c>
      <c r="G49" s="46">
        <v>0</v>
      </c>
      <c r="H49" s="47">
        <f t="shared" si="0"/>
        <v>45747</v>
      </c>
      <c r="I49" s="47" t="str">
        <f t="shared" si="1"/>
        <v>Q1</v>
      </c>
      <c r="J49" s="37" t="b">
        <f ca="1">IF(A49="","",COUNTIF('Consolidated Income Statement_Y'!$C$7:$V$7,D49)&gt;0)</f>
        <v>0</v>
      </c>
      <c r="K49" s="38">
        <f t="shared" si="2"/>
        <v>1250</v>
      </c>
      <c r="L49" s="37" t="str">
        <f>IFERROR(VLOOKUP($A49,Account_Mapping!$A:$C,3,0),"")</f>
        <v>Sales &amp; Marketing</v>
      </c>
      <c r="M49" s="37" t="str">
        <f>IFERROR(VLOOKUP($A49,Account_Mapping!$A:$C,4,0),"")</f>
        <v/>
      </c>
    </row>
    <row r="50" spans="1:13" x14ac:dyDescent="0.2">
      <c r="A50" s="43">
        <v>7010</v>
      </c>
      <c r="B50" s="43" t="s">
        <v>112</v>
      </c>
      <c r="C50" s="43"/>
      <c r="D50" s="43"/>
      <c r="E50" s="45">
        <v>45744</v>
      </c>
      <c r="F50" s="46">
        <v>2000</v>
      </c>
      <c r="G50" s="46">
        <v>0</v>
      </c>
      <c r="H50" s="47">
        <f t="shared" si="0"/>
        <v>45747</v>
      </c>
      <c r="I50" s="47" t="str">
        <f t="shared" si="1"/>
        <v>Q1</v>
      </c>
      <c r="J50" s="37" t="b">
        <f ca="1">IF(A50="","",COUNTIF('Consolidated Income Statement_Y'!$C$7:$V$7,D50)&gt;0)</f>
        <v>0</v>
      </c>
      <c r="K50" s="38">
        <f t="shared" si="2"/>
        <v>2000</v>
      </c>
      <c r="L50" s="37" t="str">
        <f>IFERROR(VLOOKUP($A50,Account_Mapping!$A:$C,3,0),"")</f>
        <v>Sales &amp; Marketing</v>
      </c>
      <c r="M50" s="37" t="str">
        <f>IFERROR(VLOOKUP($A50,Account_Mapping!$A:$C,4,0),"")</f>
        <v/>
      </c>
    </row>
    <row r="51" spans="1:13" x14ac:dyDescent="0.2">
      <c r="A51" s="43">
        <v>7020</v>
      </c>
      <c r="B51" s="43" t="s">
        <v>113</v>
      </c>
      <c r="C51" s="43"/>
      <c r="D51" s="43"/>
      <c r="E51" s="45">
        <v>45744</v>
      </c>
      <c r="F51" s="46">
        <v>525</v>
      </c>
      <c r="G51" s="46">
        <v>0</v>
      </c>
      <c r="H51" s="47">
        <f t="shared" si="0"/>
        <v>45747</v>
      </c>
      <c r="I51" s="47" t="str">
        <f t="shared" si="1"/>
        <v>Q1</v>
      </c>
      <c r="J51" s="37" t="b">
        <f ca="1">IF(A51="","",COUNTIF('Consolidated Income Statement_Y'!$C$7:$V$7,D51)&gt;0)</f>
        <v>0</v>
      </c>
      <c r="K51" s="38">
        <f t="shared" si="2"/>
        <v>525</v>
      </c>
      <c r="L51" s="37" t="str">
        <f>IFERROR(VLOOKUP($A51,Account_Mapping!$A:$C,3,0),"")</f>
        <v>Sales &amp; Marketing</v>
      </c>
      <c r="M51" s="37" t="str">
        <f>IFERROR(VLOOKUP($A51,Account_Mapping!$A:$C,4,0),"")</f>
        <v/>
      </c>
    </row>
    <row r="52" spans="1:13" x14ac:dyDescent="0.2">
      <c r="A52" s="43">
        <v>7030</v>
      </c>
      <c r="B52" s="43" t="s">
        <v>114</v>
      </c>
      <c r="C52" s="43"/>
      <c r="D52" s="43"/>
      <c r="E52" s="45">
        <v>45744</v>
      </c>
      <c r="F52" s="46">
        <v>0</v>
      </c>
      <c r="G52" s="46">
        <v>0</v>
      </c>
      <c r="H52" s="47">
        <f t="shared" si="0"/>
        <v>45747</v>
      </c>
      <c r="I52" s="47" t="str">
        <f t="shared" si="1"/>
        <v>Q1</v>
      </c>
      <c r="J52" s="37" t="b">
        <f ca="1">IF(A52="","",COUNTIF('Consolidated Income Statement_Y'!$C$7:$V$7,D52)&gt;0)</f>
        <v>0</v>
      </c>
      <c r="K52" s="38">
        <f t="shared" si="2"/>
        <v>0</v>
      </c>
      <c r="L52" s="37" t="str">
        <f>IFERROR(VLOOKUP($A52,Account_Mapping!$A:$C,3,0),"")</f>
        <v>Sales &amp; Marketing</v>
      </c>
      <c r="M52" s="37" t="str">
        <f>IFERROR(VLOOKUP($A52,Account_Mapping!$A:$C,4,0),"")</f>
        <v/>
      </c>
    </row>
    <row r="53" spans="1:13" x14ac:dyDescent="0.2">
      <c r="A53" s="43">
        <v>7040</v>
      </c>
      <c r="B53" s="43" t="s">
        <v>115</v>
      </c>
      <c r="C53" s="43"/>
      <c r="D53" s="43"/>
      <c r="E53" s="45">
        <v>45744</v>
      </c>
      <c r="F53" s="46">
        <v>5500</v>
      </c>
      <c r="G53" s="46">
        <v>0</v>
      </c>
      <c r="H53" s="47">
        <f t="shared" si="0"/>
        <v>45747</v>
      </c>
      <c r="I53" s="47" t="str">
        <f t="shared" si="1"/>
        <v>Q1</v>
      </c>
      <c r="J53" s="37" t="b">
        <f ca="1">IF(A53="","",COUNTIF('Consolidated Income Statement_Y'!$C$7:$V$7,D53)&gt;0)</f>
        <v>0</v>
      </c>
      <c r="K53" s="38">
        <f t="shared" si="2"/>
        <v>5500</v>
      </c>
      <c r="L53" s="37" t="str">
        <f>IFERROR(VLOOKUP($A53,Account_Mapping!$A:$C,3,0),"")</f>
        <v>Sales &amp; Marketing</v>
      </c>
      <c r="M53" s="37" t="str">
        <f>IFERROR(VLOOKUP($A53,Account_Mapping!$A:$C,4,0),"")</f>
        <v/>
      </c>
    </row>
    <row r="54" spans="1:13" x14ac:dyDescent="0.2">
      <c r="A54" s="43">
        <v>8000</v>
      </c>
      <c r="B54" s="43" t="s">
        <v>116</v>
      </c>
      <c r="C54" s="43"/>
      <c r="D54" s="43"/>
      <c r="E54" s="45">
        <v>45744</v>
      </c>
      <c r="F54" s="46">
        <v>45000</v>
      </c>
      <c r="G54" s="46">
        <v>0</v>
      </c>
      <c r="H54" s="47">
        <f t="shared" si="0"/>
        <v>45747</v>
      </c>
      <c r="I54" s="47" t="str">
        <f t="shared" si="1"/>
        <v>Q1</v>
      </c>
      <c r="J54" s="37" t="b">
        <f ca="1">IF(A54="","",COUNTIF('Consolidated Income Statement_Y'!$C$7:$V$7,D54)&gt;0)</f>
        <v>0</v>
      </c>
      <c r="K54" s="38">
        <f t="shared" si="2"/>
        <v>45000</v>
      </c>
      <c r="L54" s="37" t="str">
        <f>IFERROR(VLOOKUP($A54,Account_Mapping!$A:$C,3,0),"")</f>
        <v>General &amp; Administrative</v>
      </c>
      <c r="M54" s="37" t="str">
        <f>IFERROR(VLOOKUP($A54,Account_Mapping!$A:$C,4,0),"")</f>
        <v/>
      </c>
    </row>
    <row r="55" spans="1:13" x14ac:dyDescent="0.2">
      <c r="A55" s="43">
        <v>8010</v>
      </c>
      <c r="B55" s="43" t="s">
        <v>117</v>
      </c>
      <c r="C55" s="43"/>
      <c r="D55" s="43"/>
      <c r="E55" s="45">
        <v>45744</v>
      </c>
      <c r="F55" s="46">
        <v>4500</v>
      </c>
      <c r="G55" s="46">
        <v>0</v>
      </c>
      <c r="H55" s="47">
        <f t="shared" si="0"/>
        <v>45747</v>
      </c>
      <c r="I55" s="47" t="str">
        <f t="shared" si="1"/>
        <v>Q1</v>
      </c>
      <c r="J55" s="37" t="b">
        <f ca="1">IF(A55="","",COUNTIF('Consolidated Income Statement_Y'!$C$7:$V$7,D55)&gt;0)</f>
        <v>0</v>
      </c>
      <c r="K55" s="38">
        <f t="shared" si="2"/>
        <v>4500</v>
      </c>
      <c r="L55" s="37" t="str">
        <f>IFERROR(VLOOKUP($A55,Account_Mapping!$A:$C,3,0),"")</f>
        <v>General &amp; Administrative</v>
      </c>
      <c r="M55" s="37" t="str">
        <f>IFERROR(VLOOKUP($A55,Account_Mapping!$A:$C,4,0),"")</f>
        <v/>
      </c>
    </row>
    <row r="56" spans="1:13" x14ac:dyDescent="0.2">
      <c r="A56" s="43">
        <v>8020</v>
      </c>
      <c r="B56" s="43" t="s">
        <v>118</v>
      </c>
      <c r="C56" s="43"/>
      <c r="D56" s="43"/>
      <c r="E56" s="45">
        <v>45744</v>
      </c>
      <c r="F56" s="46">
        <v>3250</v>
      </c>
      <c r="G56" s="46">
        <v>0</v>
      </c>
      <c r="H56" s="47">
        <f t="shared" si="0"/>
        <v>45747</v>
      </c>
      <c r="I56" s="47" t="str">
        <f t="shared" si="1"/>
        <v>Q1</v>
      </c>
      <c r="J56" s="37" t="b">
        <f ca="1">IF(A56="","",COUNTIF('Consolidated Income Statement_Y'!$C$7:$V$7,D56)&gt;0)</f>
        <v>0</v>
      </c>
      <c r="K56" s="38">
        <f t="shared" si="2"/>
        <v>3250</v>
      </c>
      <c r="L56" s="37" t="str">
        <f>IFERROR(VLOOKUP($A56,Account_Mapping!$A:$C,3,0),"")</f>
        <v>General &amp; Administrative</v>
      </c>
      <c r="M56" s="37" t="str">
        <f>IFERROR(VLOOKUP($A56,Account_Mapping!$A:$C,4,0),"")</f>
        <v/>
      </c>
    </row>
    <row r="57" spans="1:13" x14ac:dyDescent="0.2">
      <c r="A57" s="43">
        <v>8030</v>
      </c>
      <c r="B57" s="43" t="s">
        <v>119</v>
      </c>
      <c r="C57" s="43"/>
      <c r="D57" s="43"/>
      <c r="E57" s="45">
        <v>45744</v>
      </c>
      <c r="F57" s="46">
        <v>2750</v>
      </c>
      <c r="G57" s="46">
        <v>0</v>
      </c>
      <c r="H57" s="47">
        <f t="shared" si="0"/>
        <v>45747</v>
      </c>
      <c r="I57" s="47" t="str">
        <f t="shared" si="1"/>
        <v>Q1</v>
      </c>
      <c r="J57" s="37" t="b">
        <f ca="1">IF(A57="","",COUNTIF('Consolidated Income Statement_Y'!$C$7:$V$7,D57)&gt;0)</f>
        <v>0</v>
      </c>
      <c r="K57" s="38">
        <f t="shared" si="2"/>
        <v>2750</v>
      </c>
      <c r="L57" s="37" t="str">
        <f>IFERROR(VLOOKUP($A57,Account_Mapping!$A:$C,3,0),"")</f>
        <v>General &amp; Administrative</v>
      </c>
      <c r="M57" s="37" t="str">
        <f>IFERROR(VLOOKUP($A57,Account_Mapping!$A:$C,4,0),"")</f>
        <v/>
      </c>
    </row>
    <row r="58" spans="1:13" x14ac:dyDescent="0.2">
      <c r="A58" s="43">
        <v>8040</v>
      </c>
      <c r="B58" s="43" t="s">
        <v>120</v>
      </c>
      <c r="C58" s="43"/>
      <c r="D58" s="43"/>
      <c r="E58" s="45">
        <v>45731</v>
      </c>
      <c r="F58" s="46">
        <v>3150</v>
      </c>
      <c r="G58" s="46">
        <v>0</v>
      </c>
      <c r="H58" s="47">
        <f t="shared" si="0"/>
        <v>45747</v>
      </c>
      <c r="I58" s="47" t="str">
        <f t="shared" si="1"/>
        <v>Q1</v>
      </c>
      <c r="J58" s="37" t="b">
        <f ca="1">IF(A58="","",COUNTIF('Consolidated Income Statement_Y'!$C$7:$V$7,D58)&gt;0)</f>
        <v>0</v>
      </c>
      <c r="K58" s="38">
        <f t="shared" si="2"/>
        <v>3150</v>
      </c>
      <c r="L58" s="37" t="str">
        <f>IFERROR(VLOOKUP($A58,Account_Mapping!$A:$C,3,0),"")</f>
        <v>General &amp; Administrative</v>
      </c>
      <c r="M58" s="37" t="str">
        <f>IFERROR(VLOOKUP($A58,Account_Mapping!$A:$C,4,0),"")</f>
        <v/>
      </c>
    </row>
    <row r="59" spans="1:13" x14ac:dyDescent="0.2">
      <c r="A59" s="43">
        <v>8050</v>
      </c>
      <c r="B59" s="43" t="s">
        <v>121</v>
      </c>
      <c r="C59" s="43"/>
      <c r="D59" s="43"/>
      <c r="E59" s="45">
        <v>45731</v>
      </c>
      <c r="F59" s="46">
        <v>3350</v>
      </c>
      <c r="G59" s="46">
        <v>0</v>
      </c>
      <c r="H59" s="47">
        <f t="shared" si="0"/>
        <v>45747</v>
      </c>
      <c r="I59" s="47" t="str">
        <f t="shared" si="1"/>
        <v>Q1</v>
      </c>
      <c r="J59" s="37" t="b">
        <f ca="1">IF(A59="","",COUNTIF('Consolidated Income Statement_Y'!$C$7:$V$7,D59)&gt;0)</f>
        <v>0</v>
      </c>
      <c r="K59" s="38">
        <f t="shared" si="2"/>
        <v>3350</v>
      </c>
      <c r="L59" s="37" t="str">
        <f>IFERROR(VLOOKUP($A59,Account_Mapping!$A:$C,3,0),"")</f>
        <v>General &amp; Administrative</v>
      </c>
      <c r="M59" s="37" t="str">
        <f>IFERROR(VLOOKUP($A59,Account_Mapping!$A:$C,4,0),"")</f>
        <v/>
      </c>
    </row>
    <row r="60" spans="1:13" x14ac:dyDescent="0.2">
      <c r="A60" s="43">
        <v>8060</v>
      </c>
      <c r="B60" s="43" t="s">
        <v>122</v>
      </c>
      <c r="C60" s="43"/>
      <c r="D60" s="43"/>
      <c r="E60" s="45">
        <v>45731</v>
      </c>
      <c r="F60" s="46">
        <v>3450</v>
      </c>
      <c r="G60" s="46">
        <v>0</v>
      </c>
      <c r="H60" s="47">
        <f t="shared" si="0"/>
        <v>45747</v>
      </c>
      <c r="I60" s="47" t="str">
        <f t="shared" si="1"/>
        <v>Q1</v>
      </c>
      <c r="J60" s="37" t="b">
        <f ca="1">IF(A60="","",COUNTIF('Consolidated Income Statement_Y'!$C$7:$V$7,D60)&gt;0)</f>
        <v>0</v>
      </c>
      <c r="K60" s="38">
        <f t="shared" si="2"/>
        <v>3450</v>
      </c>
      <c r="L60" s="37" t="str">
        <f>IFERROR(VLOOKUP($A60,Account_Mapping!$A:$C,3,0),"")</f>
        <v>General &amp; Administrative</v>
      </c>
      <c r="M60" s="37" t="str">
        <f>IFERROR(VLOOKUP($A60,Account_Mapping!$A:$C,4,0),"")</f>
        <v/>
      </c>
    </row>
    <row r="61" spans="1:13" x14ac:dyDescent="0.2">
      <c r="A61" s="43">
        <v>8060</v>
      </c>
      <c r="B61" s="43" t="s">
        <v>122</v>
      </c>
      <c r="C61" s="43"/>
      <c r="D61" s="43"/>
      <c r="E61" s="45">
        <v>45731</v>
      </c>
      <c r="F61" s="46">
        <v>3450</v>
      </c>
      <c r="G61" s="46">
        <v>0</v>
      </c>
      <c r="H61" s="47">
        <f t="shared" si="0"/>
        <v>45747</v>
      </c>
      <c r="I61" s="47" t="str">
        <f t="shared" si="1"/>
        <v>Q1</v>
      </c>
      <c r="J61" s="37" t="b">
        <f ca="1">IF(A61="","",COUNTIF('Consolidated Income Statement_Y'!$C$7:$V$7,D61)&gt;0)</f>
        <v>0</v>
      </c>
      <c r="K61" s="38">
        <f t="shared" si="2"/>
        <v>3450</v>
      </c>
      <c r="L61" s="37" t="str">
        <f>IFERROR(VLOOKUP($A61,Account_Mapping!$A:$C,3,0),"")</f>
        <v>General &amp; Administrative</v>
      </c>
      <c r="M61" s="37" t="str">
        <f>IFERROR(VLOOKUP($A61,Account_Mapping!$A:$C,4,0),"")</f>
        <v/>
      </c>
    </row>
    <row r="62" spans="1:13" x14ac:dyDescent="0.2">
      <c r="A62" s="43">
        <v>8070</v>
      </c>
      <c r="B62" s="43" t="s">
        <v>123</v>
      </c>
      <c r="C62" s="43"/>
      <c r="D62" s="43"/>
      <c r="E62" s="45">
        <v>45731</v>
      </c>
      <c r="F62" s="46">
        <v>3950</v>
      </c>
      <c r="G62" s="46">
        <v>0</v>
      </c>
      <c r="H62" s="47">
        <f t="shared" si="0"/>
        <v>45747</v>
      </c>
      <c r="I62" s="47" t="str">
        <f t="shared" si="1"/>
        <v>Q1</v>
      </c>
      <c r="J62" s="37" t="b">
        <f ca="1">IF(A62="","",COUNTIF('Consolidated Income Statement_Y'!$C$7:$V$7,D62)&gt;0)</f>
        <v>0</v>
      </c>
      <c r="K62" s="38">
        <f t="shared" si="2"/>
        <v>3950</v>
      </c>
      <c r="L62" s="37" t="str">
        <f>IFERROR(VLOOKUP($A62,Account_Mapping!$A:$C,3,0),"")</f>
        <v>General &amp; Administrative</v>
      </c>
      <c r="M62" s="37" t="str">
        <f>IFERROR(VLOOKUP($A62,Account_Mapping!$A:$C,4,0),"")</f>
        <v/>
      </c>
    </row>
    <row r="63" spans="1:13" x14ac:dyDescent="0.2">
      <c r="A63" s="43">
        <v>8080</v>
      </c>
      <c r="B63" s="43" t="s">
        <v>124</v>
      </c>
      <c r="C63" s="43"/>
      <c r="D63" s="43"/>
      <c r="E63" s="45">
        <v>45731</v>
      </c>
      <c r="F63" s="46">
        <v>6950</v>
      </c>
      <c r="G63" s="46">
        <v>0</v>
      </c>
      <c r="H63" s="47">
        <f t="shared" si="0"/>
        <v>45747</v>
      </c>
      <c r="I63" s="47" t="str">
        <f t="shared" si="1"/>
        <v>Q1</v>
      </c>
      <c r="J63" s="37" t="b">
        <f ca="1">IF(A63="","",COUNTIF('Consolidated Income Statement_Y'!$C$7:$V$7,D63)&gt;0)</f>
        <v>0</v>
      </c>
      <c r="K63" s="38">
        <f t="shared" si="2"/>
        <v>6950</v>
      </c>
      <c r="L63" s="37" t="str">
        <f>IFERROR(VLOOKUP($A63,Account_Mapping!$A:$C,3,0),"")</f>
        <v>General &amp; Administrative</v>
      </c>
      <c r="M63" s="37" t="str">
        <f>IFERROR(VLOOKUP($A63,Account_Mapping!$A:$C,4,0),"")</f>
        <v/>
      </c>
    </row>
    <row r="64" spans="1:13" x14ac:dyDescent="0.2">
      <c r="A64" s="43">
        <v>8090</v>
      </c>
      <c r="B64" s="43" t="s">
        <v>125</v>
      </c>
      <c r="C64" s="43"/>
      <c r="D64" s="43"/>
      <c r="E64" s="45">
        <v>45731</v>
      </c>
      <c r="F64" s="46">
        <v>7950</v>
      </c>
      <c r="G64" s="46">
        <v>0</v>
      </c>
      <c r="H64" s="47">
        <f t="shared" si="0"/>
        <v>45747</v>
      </c>
      <c r="I64" s="47" t="str">
        <f t="shared" si="1"/>
        <v>Q1</v>
      </c>
      <c r="J64" s="37" t="b">
        <f ca="1">IF(A64="","",COUNTIF('Consolidated Income Statement_Y'!$C$7:$V$7,D64)&gt;0)</f>
        <v>0</v>
      </c>
      <c r="K64" s="38">
        <f t="shared" si="2"/>
        <v>7950</v>
      </c>
      <c r="L64" s="37" t="str">
        <f>IFERROR(VLOOKUP($A64,Account_Mapping!$A:$C,3,0),"")</f>
        <v>General &amp; Administrative</v>
      </c>
      <c r="M64" s="37" t="str">
        <f>IFERROR(VLOOKUP($A64,Account_Mapping!$A:$C,4,0),"")</f>
        <v/>
      </c>
    </row>
    <row r="65" spans="1:13" x14ac:dyDescent="0.2">
      <c r="A65" s="43">
        <v>8099</v>
      </c>
      <c r="B65" s="43" t="s">
        <v>129</v>
      </c>
      <c r="C65" s="43"/>
      <c r="D65" s="43" t="s">
        <v>131</v>
      </c>
      <c r="E65" s="45">
        <v>45747</v>
      </c>
      <c r="F65" s="46">
        <v>1000</v>
      </c>
      <c r="G65" s="46">
        <v>0</v>
      </c>
      <c r="H65" s="47">
        <f t="shared" si="0"/>
        <v>45747</v>
      </c>
      <c r="I65" s="47" t="str">
        <f t="shared" si="1"/>
        <v>Q1</v>
      </c>
      <c r="J65" s="37" t="b">
        <f ca="1">IF(A65="","",COUNTIF('Consolidated Income Statement_Y'!$C$7:$V$7,D65)&gt;0)</f>
        <v>1</v>
      </c>
      <c r="K65" s="38">
        <f t="shared" si="2"/>
        <v>1000</v>
      </c>
      <c r="L65" s="37" t="str">
        <f>IFERROR(VLOOKUP($A65,Account_Mapping!$A:$C,3,0),"")</f>
        <v>General &amp; Administrative</v>
      </c>
      <c r="M65" s="37" t="str">
        <f>IFERROR(VLOOKUP($A65,Account_Mapping!$A:$C,4,0),"")</f>
        <v/>
      </c>
    </row>
    <row r="66" spans="1:13" x14ac:dyDescent="0.2">
      <c r="A66" s="43">
        <v>9010</v>
      </c>
      <c r="B66" s="43" t="s">
        <v>127</v>
      </c>
      <c r="C66" s="43"/>
      <c r="D66" s="43"/>
      <c r="E66" s="45">
        <v>45731</v>
      </c>
      <c r="F66" s="46">
        <v>0</v>
      </c>
      <c r="G66" s="46">
        <v>5630</v>
      </c>
      <c r="H66" s="47">
        <f t="shared" si="0"/>
        <v>45747</v>
      </c>
      <c r="I66" s="47" t="str">
        <f t="shared" si="1"/>
        <v>Q1</v>
      </c>
      <c r="J66" s="37" t="b">
        <f ca="1">IF(A66="","",COUNTIF('Consolidated Income Statement_Y'!$C$7:$V$7,D66)&gt;0)</f>
        <v>0</v>
      </c>
      <c r="K66" s="38">
        <f t="shared" si="2"/>
        <v>-5630</v>
      </c>
      <c r="L66" s="37" t="str">
        <f>IFERROR(VLOOKUP($A66,Account_Mapping!$A:$C,3,0),"")</f>
        <v>Other Expenses, net</v>
      </c>
      <c r="M66" s="37" t="str">
        <f>IFERROR(VLOOKUP($A66,Account_Mapping!$A:$C,4,0),"")</f>
        <v/>
      </c>
    </row>
    <row r="67" spans="1:13" x14ac:dyDescent="0.2">
      <c r="A67" s="43">
        <v>9900</v>
      </c>
      <c r="B67" s="43" t="s">
        <v>128</v>
      </c>
      <c r="C67" s="43"/>
      <c r="D67" s="43"/>
      <c r="E67" s="45">
        <v>45731</v>
      </c>
      <c r="F67" s="46">
        <v>560</v>
      </c>
      <c r="G67" s="46">
        <v>0</v>
      </c>
      <c r="H67" s="47">
        <f t="shared" ref="H67:H130" si="3">IF(E67="","",EOMONTH(E67,0))</f>
        <v>45747</v>
      </c>
      <c r="I67" s="47" t="str">
        <f t="shared" ref="I67:I130" si="4">IF(H67="","","Q"&amp;ROUNDUP(MONTH(H67)/3,0))</f>
        <v>Q1</v>
      </c>
      <c r="J67" s="37" t="b">
        <f ca="1">IF(A67="","",COUNTIF('Consolidated Income Statement_Y'!$C$7:$V$7,D67)&gt;0)</f>
        <v>0</v>
      </c>
      <c r="K67" s="38">
        <f t="shared" ref="K67:K130" si="5">F67-G67</f>
        <v>560</v>
      </c>
      <c r="L67" s="37" t="str">
        <f>IFERROR(VLOOKUP($A67,Account_Mapping!$A:$C,3,0),"")</f>
        <v>Provision for Income Taxes</v>
      </c>
      <c r="M67" s="37" t="str">
        <f>IFERROR(VLOOKUP($A67,Account_Mapping!$A:$C,4,0),"")</f>
        <v/>
      </c>
    </row>
    <row r="68" spans="1:13" x14ac:dyDescent="0.2">
      <c r="A68" s="43">
        <v>5000</v>
      </c>
      <c r="B68" s="43" t="s">
        <v>25</v>
      </c>
      <c r="C68" s="43"/>
      <c r="D68" s="43"/>
      <c r="E68" s="45">
        <v>45762</v>
      </c>
      <c r="F68" s="46">
        <v>0</v>
      </c>
      <c r="G68" s="46">
        <v>97500</v>
      </c>
      <c r="H68" s="47">
        <f t="shared" si="3"/>
        <v>45777</v>
      </c>
      <c r="I68" s="47" t="str">
        <f t="shared" si="4"/>
        <v>Q2</v>
      </c>
      <c r="J68" s="37" t="b">
        <f ca="1">IF(A68="","",COUNTIF('Consolidated Income Statement_Y'!$C$7:$V$7,D68)&gt;0)</f>
        <v>0</v>
      </c>
      <c r="K68" s="38">
        <f t="shared" si="5"/>
        <v>-97500</v>
      </c>
      <c r="L68" s="37" t="str">
        <f>IFERROR(VLOOKUP($A68,Account_Mapping!$A:$C,3,0),"")</f>
        <v>Services Revenue</v>
      </c>
      <c r="M68" s="37" t="str">
        <f>IFERROR(VLOOKUP($A68,Account_Mapping!$A:$C,4,0),"")</f>
        <v/>
      </c>
    </row>
    <row r="69" spans="1:13" x14ac:dyDescent="0.2">
      <c r="A69" s="43">
        <v>5000</v>
      </c>
      <c r="B69" s="43" t="s">
        <v>25</v>
      </c>
      <c r="C69" s="43"/>
      <c r="D69" s="43"/>
      <c r="E69" s="45">
        <v>45775</v>
      </c>
      <c r="F69" s="46">
        <v>0</v>
      </c>
      <c r="G69" s="46">
        <v>3250</v>
      </c>
      <c r="H69" s="47">
        <f t="shared" si="3"/>
        <v>45777</v>
      </c>
      <c r="I69" s="47" t="str">
        <f t="shared" si="4"/>
        <v>Q2</v>
      </c>
      <c r="J69" s="37" t="b">
        <f ca="1">IF(A69="","",COUNTIF('Consolidated Income Statement_Y'!$C$7:$V$7,D69)&gt;0)</f>
        <v>0</v>
      </c>
      <c r="K69" s="38">
        <f t="shared" si="5"/>
        <v>-3250</v>
      </c>
      <c r="L69" s="37" t="str">
        <f>IFERROR(VLOOKUP($A69,Account_Mapping!$A:$C,3,0),"")</f>
        <v>Services Revenue</v>
      </c>
      <c r="M69" s="37" t="str">
        <f>IFERROR(VLOOKUP($A69,Account_Mapping!$A:$C,4,0),"")</f>
        <v/>
      </c>
    </row>
    <row r="70" spans="1:13" x14ac:dyDescent="0.2">
      <c r="A70" s="43">
        <v>6000</v>
      </c>
      <c r="B70" s="43" t="s">
        <v>108</v>
      </c>
      <c r="C70" s="43"/>
      <c r="D70" s="43"/>
      <c r="E70" s="45">
        <v>45762</v>
      </c>
      <c r="F70" s="46">
        <v>500</v>
      </c>
      <c r="G70" s="46">
        <v>0</v>
      </c>
      <c r="H70" s="47">
        <f t="shared" si="3"/>
        <v>45777</v>
      </c>
      <c r="I70" s="47" t="str">
        <f t="shared" si="4"/>
        <v>Q2</v>
      </c>
      <c r="J70" s="37" t="b">
        <f ca="1">IF(A70="","",COUNTIF('Consolidated Income Statement_Y'!$C$7:$V$7,D70)&gt;0)</f>
        <v>0</v>
      </c>
      <c r="K70" s="38">
        <f t="shared" si="5"/>
        <v>500</v>
      </c>
      <c r="L70" s="37" t="str">
        <f>IFERROR(VLOOKUP($A70,Account_Mapping!$A:$C,3,0),"")</f>
        <v>Services COR</v>
      </c>
      <c r="M70" s="37" t="str">
        <f>IFERROR(VLOOKUP($A70,Account_Mapping!$A:$C,4,0),"")</f>
        <v/>
      </c>
    </row>
    <row r="71" spans="1:13" x14ac:dyDescent="0.2">
      <c r="A71" s="43">
        <v>7000</v>
      </c>
      <c r="B71" s="43" t="s">
        <v>111</v>
      </c>
      <c r="C71" s="43"/>
      <c r="D71" s="43"/>
      <c r="E71" s="45">
        <v>45775</v>
      </c>
      <c r="F71" s="46">
        <v>1250</v>
      </c>
      <c r="G71" s="46">
        <v>0</v>
      </c>
      <c r="H71" s="47">
        <f t="shared" si="3"/>
        <v>45777</v>
      </c>
      <c r="I71" s="47" t="str">
        <f t="shared" si="4"/>
        <v>Q2</v>
      </c>
      <c r="J71" s="37" t="b">
        <f ca="1">IF(A71="","",COUNTIF('Consolidated Income Statement_Y'!$C$7:$V$7,D71)&gt;0)</f>
        <v>0</v>
      </c>
      <c r="K71" s="38">
        <f t="shared" si="5"/>
        <v>1250</v>
      </c>
      <c r="L71" s="37" t="str">
        <f>IFERROR(VLOOKUP($A71,Account_Mapping!$A:$C,3,0),"")</f>
        <v>Sales &amp; Marketing</v>
      </c>
      <c r="M71" s="37" t="str">
        <f>IFERROR(VLOOKUP($A71,Account_Mapping!$A:$C,4,0),"")</f>
        <v/>
      </c>
    </row>
    <row r="72" spans="1:13" x14ac:dyDescent="0.2">
      <c r="A72" s="43">
        <v>7010</v>
      </c>
      <c r="B72" s="43" t="s">
        <v>112</v>
      </c>
      <c r="C72" s="43"/>
      <c r="D72" s="43"/>
      <c r="E72" s="45">
        <v>45775</v>
      </c>
      <c r="F72" s="46">
        <v>2000</v>
      </c>
      <c r="G72" s="46">
        <v>0</v>
      </c>
      <c r="H72" s="47">
        <f t="shared" si="3"/>
        <v>45777</v>
      </c>
      <c r="I72" s="47" t="str">
        <f t="shared" si="4"/>
        <v>Q2</v>
      </c>
      <c r="J72" s="37" t="b">
        <f ca="1">IF(A72="","",COUNTIF('Consolidated Income Statement_Y'!$C$7:$V$7,D72)&gt;0)</f>
        <v>0</v>
      </c>
      <c r="K72" s="38">
        <f t="shared" si="5"/>
        <v>2000</v>
      </c>
      <c r="L72" s="37" t="str">
        <f>IFERROR(VLOOKUP($A72,Account_Mapping!$A:$C,3,0),"")</f>
        <v>Sales &amp; Marketing</v>
      </c>
      <c r="M72" s="37" t="str">
        <f>IFERROR(VLOOKUP($A72,Account_Mapping!$A:$C,4,0),"")</f>
        <v/>
      </c>
    </row>
    <row r="73" spans="1:13" x14ac:dyDescent="0.2">
      <c r="A73" s="43">
        <v>7020</v>
      </c>
      <c r="B73" s="43" t="s">
        <v>113</v>
      </c>
      <c r="C73" s="43"/>
      <c r="D73" s="43"/>
      <c r="E73" s="45">
        <v>45775</v>
      </c>
      <c r="F73" s="46">
        <v>525</v>
      </c>
      <c r="G73" s="46">
        <v>0</v>
      </c>
      <c r="H73" s="47">
        <f t="shared" si="3"/>
        <v>45777</v>
      </c>
      <c r="I73" s="47" t="str">
        <f t="shared" si="4"/>
        <v>Q2</v>
      </c>
      <c r="J73" s="37" t="b">
        <f ca="1">IF(A73="","",COUNTIF('Consolidated Income Statement_Y'!$C$7:$V$7,D73)&gt;0)</f>
        <v>0</v>
      </c>
      <c r="K73" s="38">
        <f t="shared" si="5"/>
        <v>525</v>
      </c>
      <c r="L73" s="37" t="str">
        <f>IFERROR(VLOOKUP($A73,Account_Mapping!$A:$C,3,0),"")</f>
        <v>Sales &amp; Marketing</v>
      </c>
      <c r="M73" s="37" t="str">
        <f>IFERROR(VLOOKUP($A73,Account_Mapping!$A:$C,4,0),"")</f>
        <v/>
      </c>
    </row>
    <row r="74" spans="1:13" x14ac:dyDescent="0.2">
      <c r="A74" s="43">
        <v>7030</v>
      </c>
      <c r="B74" s="43" t="s">
        <v>114</v>
      </c>
      <c r="C74" s="43"/>
      <c r="D74" s="43"/>
      <c r="E74" s="45">
        <v>45775</v>
      </c>
      <c r="F74" s="46">
        <v>0</v>
      </c>
      <c r="G74" s="46">
        <v>0</v>
      </c>
      <c r="H74" s="47">
        <f t="shared" si="3"/>
        <v>45777</v>
      </c>
      <c r="I74" s="47" t="str">
        <f t="shared" si="4"/>
        <v>Q2</v>
      </c>
      <c r="J74" s="37" t="b">
        <f ca="1">IF(A74="","",COUNTIF('Consolidated Income Statement_Y'!$C$7:$V$7,D74)&gt;0)</f>
        <v>0</v>
      </c>
      <c r="K74" s="38">
        <f t="shared" si="5"/>
        <v>0</v>
      </c>
      <c r="L74" s="37" t="str">
        <f>IFERROR(VLOOKUP($A74,Account_Mapping!$A:$C,3,0),"")</f>
        <v>Sales &amp; Marketing</v>
      </c>
      <c r="M74" s="37" t="str">
        <f>IFERROR(VLOOKUP($A74,Account_Mapping!$A:$C,4,0),"")</f>
        <v/>
      </c>
    </row>
    <row r="75" spans="1:13" x14ac:dyDescent="0.2">
      <c r="A75" s="43">
        <v>7040</v>
      </c>
      <c r="B75" s="43" t="s">
        <v>115</v>
      </c>
      <c r="C75" s="43"/>
      <c r="D75" s="43"/>
      <c r="E75" s="45">
        <v>45775</v>
      </c>
      <c r="F75" s="46">
        <v>5500</v>
      </c>
      <c r="G75" s="46">
        <v>0</v>
      </c>
      <c r="H75" s="47">
        <f t="shared" si="3"/>
        <v>45777</v>
      </c>
      <c r="I75" s="47" t="str">
        <f t="shared" si="4"/>
        <v>Q2</v>
      </c>
      <c r="J75" s="37" t="b">
        <f ca="1">IF(A75="","",COUNTIF('Consolidated Income Statement_Y'!$C$7:$V$7,D75)&gt;0)</f>
        <v>0</v>
      </c>
      <c r="K75" s="38">
        <f t="shared" si="5"/>
        <v>5500</v>
      </c>
      <c r="L75" s="37" t="str">
        <f>IFERROR(VLOOKUP($A75,Account_Mapping!$A:$C,3,0),"")</f>
        <v>Sales &amp; Marketing</v>
      </c>
      <c r="M75" s="37" t="str">
        <f>IFERROR(VLOOKUP($A75,Account_Mapping!$A:$C,4,0),"")</f>
        <v/>
      </c>
    </row>
    <row r="76" spans="1:13" x14ac:dyDescent="0.2">
      <c r="A76" s="43">
        <v>8000</v>
      </c>
      <c r="B76" s="43" t="s">
        <v>116</v>
      </c>
      <c r="C76" s="43"/>
      <c r="D76" s="43"/>
      <c r="E76" s="45">
        <v>45775</v>
      </c>
      <c r="F76" s="46">
        <v>45000</v>
      </c>
      <c r="G76" s="46">
        <v>0</v>
      </c>
      <c r="H76" s="47">
        <f t="shared" si="3"/>
        <v>45777</v>
      </c>
      <c r="I76" s="47" t="str">
        <f t="shared" si="4"/>
        <v>Q2</v>
      </c>
      <c r="J76" s="37" t="b">
        <f ca="1">IF(A76="","",COUNTIF('Consolidated Income Statement_Y'!$C$7:$V$7,D76)&gt;0)</f>
        <v>0</v>
      </c>
      <c r="K76" s="38">
        <f t="shared" si="5"/>
        <v>45000</v>
      </c>
      <c r="L76" s="37" t="str">
        <f>IFERROR(VLOOKUP($A76,Account_Mapping!$A:$C,3,0),"")</f>
        <v>General &amp; Administrative</v>
      </c>
      <c r="M76" s="37" t="str">
        <f>IFERROR(VLOOKUP($A76,Account_Mapping!$A:$C,4,0),"")</f>
        <v/>
      </c>
    </row>
    <row r="77" spans="1:13" x14ac:dyDescent="0.2">
      <c r="A77" s="43">
        <v>8010</v>
      </c>
      <c r="B77" s="43" t="s">
        <v>117</v>
      </c>
      <c r="C77" s="43"/>
      <c r="D77" s="43"/>
      <c r="E77" s="45">
        <v>45775</v>
      </c>
      <c r="F77" s="46">
        <v>4500</v>
      </c>
      <c r="G77" s="46">
        <v>0</v>
      </c>
      <c r="H77" s="47">
        <f t="shared" si="3"/>
        <v>45777</v>
      </c>
      <c r="I77" s="47" t="str">
        <f t="shared" si="4"/>
        <v>Q2</v>
      </c>
      <c r="J77" s="37" t="b">
        <f ca="1">IF(A77="","",COUNTIF('Consolidated Income Statement_Y'!$C$7:$V$7,D77)&gt;0)</f>
        <v>0</v>
      </c>
      <c r="K77" s="38">
        <f t="shared" si="5"/>
        <v>4500</v>
      </c>
      <c r="L77" s="37" t="str">
        <f>IFERROR(VLOOKUP($A77,Account_Mapping!$A:$C,3,0),"")</f>
        <v>General &amp; Administrative</v>
      </c>
      <c r="M77" s="37" t="str">
        <f>IFERROR(VLOOKUP($A77,Account_Mapping!$A:$C,4,0),"")</f>
        <v/>
      </c>
    </row>
    <row r="78" spans="1:13" x14ac:dyDescent="0.2">
      <c r="A78" s="43">
        <v>8020</v>
      </c>
      <c r="B78" s="43" t="s">
        <v>118</v>
      </c>
      <c r="C78" s="43"/>
      <c r="D78" s="43"/>
      <c r="E78" s="45">
        <v>45775</v>
      </c>
      <c r="F78" s="46">
        <v>3250</v>
      </c>
      <c r="G78" s="46">
        <v>0</v>
      </c>
      <c r="H78" s="47">
        <f t="shared" si="3"/>
        <v>45777</v>
      </c>
      <c r="I78" s="47" t="str">
        <f t="shared" si="4"/>
        <v>Q2</v>
      </c>
      <c r="J78" s="37" t="b">
        <f ca="1">IF(A78="","",COUNTIF('Consolidated Income Statement_Y'!$C$7:$V$7,D78)&gt;0)</f>
        <v>0</v>
      </c>
      <c r="K78" s="38">
        <f t="shared" si="5"/>
        <v>3250</v>
      </c>
      <c r="L78" s="37" t="str">
        <f>IFERROR(VLOOKUP($A78,Account_Mapping!$A:$C,3,0),"")</f>
        <v>General &amp; Administrative</v>
      </c>
      <c r="M78" s="37" t="str">
        <f>IFERROR(VLOOKUP($A78,Account_Mapping!$A:$C,4,0),"")</f>
        <v/>
      </c>
    </row>
    <row r="79" spans="1:13" x14ac:dyDescent="0.2">
      <c r="A79" s="43">
        <v>8030</v>
      </c>
      <c r="B79" s="43" t="s">
        <v>119</v>
      </c>
      <c r="C79" s="43"/>
      <c r="D79" s="43"/>
      <c r="E79" s="45">
        <v>45775</v>
      </c>
      <c r="F79" s="46">
        <v>2750</v>
      </c>
      <c r="G79" s="46">
        <v>0</v>
      </c>
      <c r="H79" s="47">
        <f t="shared" si="3"/>
        <v>45777</v>
      </c>
      <c r="I79" s="47" t="str">
        <f t="shared" si="4"/>
        <v>Q2</v>
      </c>
      <c r="J79" s="37" t="b">
        <f ca="1">IF(A79="","",COUNTIF('Consolidated Income Statement_Y'!$C$7:$V$7,D79)&gt;0)</f>
        <v>0</v>
      </c>
      <c r="K79" s="38">
        <f t="shared" si="5"/>
        <v>2750</v>
      </c>
      <c r="L79" s="37" t="str">
        <f>IFERROR(VLOOKUP($A79,Account_Mapping!$A:$C,3,0),"")</f>
        <v>General &amp; Administrative</v>
      </c>
      <c r="M79" s="37" t="str">
        <f>IFERROR(VLOOKUP($A79,Account_Mapping!$A:$C,4,0),"")</f>
        <v/>
      </c>
    </row>
    <row r="80" spans="1:13" x14ac:dyDescent="0.2">
      <c r="A80" s="43">
        <v>8040</v>
      </c>
      <c r="B80" s="43" t="s">
        <v>120</v>
      </c>
      <c r="C80" s="43"/>
      <c r="D80" s="43"/>
      <c r="E80" s="45">
        <v>45762</v>
      </c>
      <c r="F80" s="46">
        <v>3150</v>
      </c>
      <c r="G80" s="46">
        <v>0</v>
      </c>
      <c r="H80" s="47">
        <f t="shared" si="3"/>
        <v>45777</v>
      </c>
      <c r="I80" s="47" t="str">
        <f t="shared" si="4"/>
        <v>Q2</v>
      </c>
      <c r="J80" s="37" t="b">
        <f ca="1">IF(A80="","",COUNTIF('Consolidated Income Statement_Y'!$C$7:$V$7,D80)&gt;0)</f>
        <v>0</v>
      </c>
      <c r="K80" s="38">
        <f t="shared" si="5"/>
        <v>3150</v>
      </c>
      <c r="L80" s="37" t="str">
        <f>IFERROR(VLOOKUP($A80,Account_Mapping!$A:$C,3,0),"")</f>
        <v>General &amp; Administrative</v>
      </c>
      <c r="M80" s="37" t="str">
        <f>IFERROR(VLOOKUP($A80,Account_Mapping!$A:$C,4,0),"")</f>
        <v/>
      </c>
    </row>
    <row r="81" spans="1:13" x14ac:dyDescent="0.2">
      <c r="A81" s="43">
        <v>8050</v>
      </c>
      <c r="B81" s="43" t="s">
        <v>121</v>
      </c>
      <c r="C81" s="43"/>
      <c r="D81" s="43"/>
      <c r="E81" s="45">
        <v>45762</v>
      </c>
      <c r="F81" s="46">
        <v>3350</v>
      </c>
      <c r="G81" s="46">
        <v>0</v>
      </c>
      <c r="H81" s="47">
        <f t="shared" si="3"/>
        <v>45777</v>
      </c>
      <c r="I81" s="47" t="str">
        <f t="shared" si="4"/>
        <v>Q2</v>
      </c>
      <c r="J81" s="37" t="b">
        <f ca="1">IF(A81="","",COUNTIF('Consolidated Income Statement_Y'!$C$7:$V$7,D81)&gt;0)</f>
        <v>0</v>
      </c>
      <c r="K81" s="38">
        <f t="shared" si="5"/>
        <v>3350</v>
      </c>
      <c r="L81" s="37" t="str">
        <f>IFERROR(VLOOKUP($A81,Account_Mapping!$A:$C,3,0),"")</f>
        <v>General &amp; Administrative</v>
      </c>
      <c r="M81" s="37" t="str">
        <f>IFERROR(VLOOKUP($A81,Account_Mapping!$A:$C,4,0),"")</f>
        <v/>
      </c>
    </row>
    <row r="82" spans="1:13" x14ac:dyDescent="0.2">
      <c r="A82" s="43">
        <v>8060</v>
      </c>
      <c r="B82" s="43" t="s">
        <v>122</v>
      </c>
      <c r="C82" s="43"/>
      <c r="D82" s="43"/>
      <c r="E82" s="45">
        <v>45762</v>
      </c>
      <c r="F82" s="46">
        <v>3450</v>
      </c>
      <c r="G82" s="46">
        <v>0</v>
      </c>
      <c r="H82" s="47">
        <f t="shared" si="3"/>
        <v>45777</v>
      </c>
      <c r="I82" s="47" t="str">
        <f t="shared" si="4"/>
        <v>Q2</v>
      </c>
      <c r="J82" s="37" t="b">
        <f ca="1">IF(A82="","",COUNTIF('Consolidated Income Statement_Y'!$C$7:$V$7,D82)&gt;0)</f>
        <v>0</v>
      </c>
      <c r="K82" s="38">
        <f t="shared" si="5"/>
        <v>3450</v>
      </c>
      <c r="L82" s="37" t="str">
        <f>IFERROR(VLOOKUP($A82,Account_Mapping!$A:$C,3,0),"")</f>
        <v>General &amp; Administrative</v>
      </c>
      <c r="M82" s="37" t="str">
        <f>IFERROR(VLOOKUP($A82,Account_Mapping!$A:$C,4,0),"")</f>
        <v/>
      </c>
    </row>
    <row r="83" spans="1:13" x14ac:dyDescent="0.2">
      <c r="A83" s="43">
        <v>8060</v>
      </c>
      <c r="B83" s="43" t="s">
        <v>122</v>
      </c>
      <c r="C83" s="43"/>
      <c r="D83" s="43"/>
      <c r="E83" s="45">
        <v>45762</v>
      </c>
      <c r="F83" s="46">
        <v>3450</v>
      </c>
      <c r="G83" s="46">
        <v>0</v>
      </c>
      <c r="H83" s="47">
        <f t="shared" si="3"/>
        <v>45777</v>
      </c>
      <c r="I83" s="47" t="str">
        <f t="shared" si="4"/>
        <v>Q2</v>
      </c>
      <c r="J83" s="37" t="b">
        <f ca="1">IF(A83="","",COUNTIF('Consolidated Income Statement_Y'!$C$7:$V$7,D83)&gt;0)</f>
        <v>0</v>
      </c>
      <c r="K83" s="38">
        <f t="shared" si="5"/>
        <v>3450</v>
      </c>
      <c r="L83" s="37" t="str">
        <f>IFERROR(VLOOKUP($A83,Account_Mapping!$A:$C,3,0),"")</f>
        <v>General &amp; Administrative</v>
      </c>
      <c r="M83" s="37" t="str">
        <f>IFERROR(VLOOKUP($A83,Account_Mapping!$A:$C,4,0),"")</f>
        <v/>
      </c>
    </row>
    <row r="84" spans="1:13" x14ac:dyDescent="0.2">
      <c r="A84" s="43">
        <v>8070</v>
      </c>
      <c r="B84" s="43" t="s">
        <v>123</v>
      </c>
      <c r="C84" s="43"/>
      <c r="D84" s="43"/>
      <c r="E84" s="45">
        <v>45762</v>
      </c>
      <c r="F84" s="46">
        <v>3950</v>
      </c>
      <c r="G84" s="46">
        <v>0</v>
      </c>
      <c r="H84" s="47">
        <f t="shared" si="3"/>
        <v>45777</v>
      </c>
      <c r="I84" s="47" t="str">
        <f t="shared" si="4"/>
        <v>Q2</v>
      </c>
      <c r="J84" s="37" t="b">
        <f ca="1">IF(A84="","",COUNTIF('Consolidated Income Statement_Y'!$C$7:$V$7,D84)&gt;0)</f>
        <v>0</v>
      </c>
      <c r="K84" s="38">
        <f t="shared" si="5"/>
        <v>3950</v>
      </c>
      <c r="L84" s="37" t="str">
        <f>IFERROR(VLOOKUP($A84,Account_Mapping!$A:$C,3,0),"")</f>
        <v>General &amp; Administrative</v>
      </c>
      <c r="M84" s="37" t="str">
        <f>IFERROR(VLOOKUP($A84,Account_Mapping!$A:$C,4,0),"")</f>
        <v/>
      </c>
    </row>
    <row r="85" spans="1:13" x14ac:dyDescent="0.2">
      <c r="A85" s="43">
        <v>8080</v>
      </c>
      <c r="B85" s="43" t="s">
        <v>124</v>
      </c>
      <c r="C85" s="43"/>
      <c r="D85" s="43"/>
      <c r="E85" s="45">
        <v>45762</v>
      </c>
      <c r="F85" s="46">
        <v>6950</v>
      </c>
      <c r="G85" s="46">
        <v>0</v>
      </c>
      <c r="H85" s="47">
        <f t="shared" si="3"/>
        <v>45777</v>
      </c>
      <c r="I85" s="47" t="str">
        <f t="shared" si="4"/>
        <v>Q2</v>
      </c>
      <c r="J85" s="37" t="b">
        <f ca="1">IF(A85="","",COUNTIF('Consolidated Income Statement_Y'!$C$7:$V$7,D85)&gt;0)</f>
        <v>0</v>
      </c>
      <c r="K85" s="38">
        <f t="shared" si="5"/>
        <v>6950</v>
      </c>
      <c r="L85" s="37" t="str">
        <f>IFERROR(VLOOKUP($A85,Account_Mapping!$A:$C,3,0),"")</f>
        <v>General &amp; Administrative</v>
      </c>
      <c r="M85" s="37" t="str">
        <f>IFERROR(VLOOKUP($A85,Account_Mapping!$A:$C,4,0),"")</f>
        <v/>
      </c>
    </row>
    <row r="86" spans="1:13" x14ac:dyDescent="0.2">
      <c r="A86" s="43">
        <v>8090</v>
      </c>
      <c r="B86" s="43" t="s">
        <v>125</v>
      </c>
      <c r="C86" s="43"/>
      <c r="D86" s="43"/>
      <c r="E86" s="45">
        <v>45762</v>
      </c>
      <c r="F86" s="46">
        <v>7950</v>
      </c>
      <c r="G86" s="46">
        <v>0</v>
      </c>
      <c r="H86" s="47">
        <f t="shared" si="3"/>
        <v>45777</v>
      </c>
      <c r="I86" s="47" t="str">
        <f t="shared" si="4"/>
        <v>Q2</v>
      </c>
      <c r="J86" s="37" t="b">
        <f ca="1">IF(A86="","",COUNTIF('Consolidated Income Statement_Y'!$C$7:$V$7,D86)&gt;0)</f>
        <v>0</v>
      </c>
      <c r="K86" s="38">
        <f t="shared" si="5"/>
        <v>7950</v>
      </c>
      <c r="L86" s="37" t="str">
        <f>IFERROR(VLOOKUP($A86,Account_Mapping!$A:$C,3,0),"")</f>
        <v>General &amp; Administrative</v>
      </c>
      <c r="M86" s="37" t="str">
        <f>IFERROR(VLOOKUP($A86,Account_Mapping!$A:$C,4,0),"")</f>
        <v/>
      </c>
    </row>
    <row r="87" spans="1:13" x14ac:dyDescent="0.2">
      <c r="A87" s="43">
        <v>8099</v>
      </c>
      <c r="B87" s="43" t="s">
        <v>129</v>
      </c>
      <c r="C87" s="43"/>
      <c r="D87" s="43" t="s">
        <v>131</v>
      </c>
      <c r="E87" s="45">
        <v>45777</v>
      </c>
      <c r="F87" s="46">
        <v>1000</v>
      </c>
      <c r="G87" s="46">
        <v>0</v>
      </c>
      <c r="H87" s="47">
        <f t="shared" si="3"/>
        <v>45777</v>
      </c>
      <c r="I87" s="47" t="str">
        <f t="shared" si="4"/>
        <v>Q2</v>
      </c>
      <c r="J87" s="37" t="b">
        <f ca="1">IF(A87="","",COUNTIF('Consolidated Income Statement_Y'!$C$7:$V$7,D87)&gt;0)</f>
        <v>1</v>
      </c>
      <c r="K87" s="38">
        <f t="shared" si="5"/>
        <v>1000</v>
      </c>
      <c r="L87" s="37" t="str">
        <f>IFERROR(VLOOKUP($A87,Account_Mapping!$A:$C,3,0),"")</f>
        <v>General &amp; Administrative</v>
      </c>
      <c r="M87" s="37" t="str">
        <f>IFERROR(VLOOKUP($A87,Account_Mapping!$A:$C,4,0),"")</f>
        <v/>
      </c>
    </row>
    <row r="88" spans="1:13" x14ac:dyDescent="0.2">
      <c r="A88" s="43">
        <v>9010</v>
      </c>
      <c r="B88" s="43" t="s">
        <v>127</v>
      </c>
      <c r="C88" s="43"/>
      <c r="D88" s="43"/>
      <c r="E88" s="45">
        <v>45762</v>
      </c>
      <c r="F88" s="46">
        <v>0</v>
      </c>
      <c r="G88" s="46">
        <v>5630</v>
      </c>
      <c r="H88" s="47">
        <f t="shared" si="3"/>
        <v>45777</v>
      </c>
      <c r="I88" s="47" t="str">
        <f t="shared" si="4"/>
        <v>Q2</v>
      </c>
      <c r="J88" s="37" t="b">
        <f ca="1">IF(A88="","",COUNTIF('Consolidated Income Statement_Y'!$C$7:$V$7,D88)&gt;0)</f>
        <v>0</v>
      </c>
      <c r="K88" s="38">
        <f t="shared" si="5"/>
        <v>-5630</v>
      </c>
      <c r="L88" s="37" t="str">
        <f>IFERROR(VLOOKUP($A88,Account_Mapping!$A:$C,3,0),"")</f>
        <v>Other Expenses, net</v>
      </c>
      <c r="M88" s="37" t="str">
        <f>IFERROR(VLOOKUP($A88,Account_Mapping!$A:$C,4,0),"")</f>
        <v/>
      </c>
    </row>
    <row r="89" spans="1:13" x14ac:dyDescent="0.2">
      <c r="A89" s="43">
        <v>9900</v>
      </c>
      <c r="B89" s="43" t="s">
        <v>128</v>
      </c>
      <c r="C89" s="43"/>
      <c r="D89" s="43"/>
      <c r="E89" s="45">
        <v>45762</v>
      </c>
      <c r="F89" s="46">
        <v>560</v>
      </c>
      <c r="G89" s="46">
        <v>0</v>
      </c>
      <c r="H89" s="47">
        <f t="shared" si="3"/>
        <v>45777</v>
      </c>
      <c r="I89" s="47" t="str">
        <f t="shared" si="4"/>
        <v>Q2</v>
      </c>
      <c r="J89" s="37" t="b">
        <f ca="1">IF(A89="","",COUNTIF('Consolidated Income Statement_Y'!$C$7:$V$7,D89)&gt;0)</f>
        <v>0</v>
      </c>
      <c r="K89" s="38">
        <f t="shared" si="5"/>
        <v>560</v>
      </c>
      <c r="L89" s="37" t="str">
        <f>IFERROR(VLOOKUP($A89,Account_Mapping!$A:$C,3,0),"")</f>
        <v>Provision for Income Taxes</v>
      </c>
      <c r="M89" s="37" t="str">
        <f>IFERROR(VLOOKUP($A89,Account_Mapping!$A:$C,4,0),"")</f>
        <v/>
      </c>
    </row>
    <row r="90" spans="1:13" x14ac:dyDescent="0.2">
      <c r="A90" s="43">
        <v>5000</v>
      </c>
      <c r="B90" s="43" t="s">
        <v>25</v>
      </c>
      <c r="C90" s="43"/>
      <c r="D90" s="43"/>
      <c r="E90" s="45">
        <v>45792</v>
      </c>
      <c r="F90" s="46">
        <v>0</v>
      </c>
      <c r="G90" s="46">
        <v>97500</v>
      </c>
      <c r="H90" s="47">
        <f t="shared" si="3"/>
        <v>45808</v>
      </c>
      <c r="I90" s="47" t="str">
        <f t="shared" si="4"/>
        <v>Q2</v>
      </c>
      <c r="J90" s="37" t="b">
        <f ca="1">IF(A90="","",COUNTIF('Consolidated Income Statement_Y'!$C$7:$V$7,D90)&gt;0)</f>
        <v>0</v>
      </c>
      <c r="K90" s="38">
        <f t="shared" si="5"/>
        <v>-97500</v>
      </c>
      <c r="L90" s="37" t="str">
        <f>IFERROR(VLOOKUP($A90,Account_Mapping!$A:$C,3,0),"")</f>
        <v>Services Revenue</v>
      </c>
      <c r="M90" s="37" t="str">
        <f>IFERROR(VLOOKUP($A90,Account_Mapping!$A:$C,4,0),"")</f>
        <v/>
      </c>
    </row>
    <row r="91" spans="1:13" x14ac:dyDescent="0.2">
      <c r="A91" s="43">
        <v>5000</v>
      </c>
      <c r="B91" s="43" t="s">
        <v>25</v>
      </c>
      <c r="C91" s="43"/>
      <c r="D91" s="43"/>
      <c r="E91" s="45">
        <v>45805</v>
      </c>
      <c r="F91" s="46">
        <v>0</v>
      </c>
      <c r="G91" s="46">
        <v>3250</v>
      </c>
      <c r="H91" s="47">
        <f t="shared" si="3"/>
        <v>45808</v>
      </c>
      <c r="I91" s="47" t="str">
        <f t="shared" si="4"/>
        <v>Q2</v>
      </c>
      <c r="J91" s="37" t="b">
        <f ca="1">IF(A91="","",COUNTIF('Consolidated Income Statement_Y'!$C$7:$V$7,D91)&gt;0)</f>
        <v>0</v>
      </c>
      <c r="K91" s="38">
        <f t="shared" si="5"/>
        <v>-3250</v>
      </c>
      <c r="L91" s="37" t="str">
        <f>IFERROR(VLOOKUP($A91,Account_Mapping!$A:$C,3,0),"")</f>
        <v>Services Revenue</v>
      </c>
      <c r="M91" s="37" t="str">
        <f>IFERROR(VLOOKUP($A91,Account_Mapping!$A:$C,4,0),"")</f>
        <v/>
      </c>
    </row>
    <row r="92" spans="1:13" x14ac:dyDescent="0.2">
      <c r="A92" s="43">
        <v>6000</v>
      </c>
      <c r="B92" s="43" t="s">
        <v>108</v>
      </c>
      <c r="C92" s="43"/>
      <c r="D92" s="43"/>
      <c r="E92" s="45">
        <v>45792</v>
      </c>
      <c r="F92" s="46">
        <v>500</v>
      </c>
      <c r="G92" s="46">
        <v>0</v>
      </c>
      <c r="H92" s="47">
        <f t="shared" si="3"/>
        <v>45808</v>
      </c>
      <c r="I92" s="47" t="str">
        <f t="shared" si="4"/>
        <v>Q2</v>
      </c>
      <c r="J92" s="37" t="b">
        <f ca="1">IF(A92="","",COUNTIF('Consolidated Income Statement_Y'!$C$7:$V$7,D92)&gt;0)</f>
        <v>0</v>
      </c>
      <c r="K92" s="38">
        <f t="shared" si="5"/>
        <v>500</v>
      </c>
      <c r="L92" s="37" t="str">
        <f>IFERROR(VLOOKUP($A92,Account_Mapping!$A:$C,3,0),"")</f>
        <v>Services COR</v>
      </c>
      <c r="M92" s="37" t="str">
        <f>IFERROR(VLOOKUP($A92,Account_Mapping!$A:$C,4,0),"")</f>
        <v/>
      </c>
    </row>
    <row r="93" spans="1:13" x14ac:dyDescent="0.2">
      <c r="A93" s="43">
        <v>7000</v>
      </c>
      <c r="B93" s="43" t="s">
        <v>111</v>
      </c>
      <c r="C93" s="43"/>
      <c r="D93" s="43"/>
      <c r="E93" s="45">
        <v>45805</v>
      </c>
      <c r="F93" s="46">
        <v>1250</v>
      </c>
      <c r="G93" s="46">
        <v>0</v>
      </c>
      <c r="H93" s="47">
        <f t="shared" si="3"/>
        <v>45808</v>
      </c>
      <c r="I93" s="47" t="str">
        <f t="shared" si="4"/>
        <v>Q2</v>
      </c>
      <c r="J93" s="37" t="b">
        <f ca="1">IF(A93="","",COUNTIF('Consolidated Income Statement_Y'!$C$7:$V$7,D93)&gt;0)</f>
        <v>0</v>
      </c>
      <c r="K93" s="38">
        <f t="shared" si="5"/>
        <v>1250</v>
      </c>
      <c r="L93" s="37" t="str">
        <f>IFERROR(VLOOKUP($A93,Account_Mapping!$A:$C,3,0),"")</f>
        <v>Sales &amp; Marketing</v>
      </c>
      <c r="M93" s="37" t="str">
        <f>IFERROR(VLOOKUP($A93,Account_Mapping!$A:$C,4,0),"")</f>
        <v/>
      </c>
    </row>
    <row r="94" spans="1:13" x14ac:dyDescent="0.2">
      <c r="A94" s="43">
        <v>7010</v>
      </c>
      <c r="B94" s="43" t="s">
        <v>112</v>
      </c>
      <c r="C94" s="43"/>
      <c r="D94" s="43"/>
      <c r="E94" s="45">
        <v>45805</v>
      </c>
      <c r="F94" s="46">
        <v>2000</v>
      </c>
      <c r="G94" s="46">
        <v>0</v>
      </c>
      <c r="H94" s="47">
        <f t="shared" si="3"/>
        <v>45808</v>
      </c>
      <c r="I94" s="47" t="str">
        <f t="shared" si="4"/>
        <v>Q2</v>
      </c>
      <c r="J94" s="37" t="b">
        <f ca="1">IF(A94="","",COUNTIF('Consolidated Income Statement_Y'!$C$7:$V$7,D94)&gt;0)</f>
        <v>0</v>
      </c>
      <c r="K94" s="38">
        <f t="shared" si="5"/>
        <v>2000</v>
      </c>
      <c r="L94" s="37" t="str">
        <f>IFERROR(VLOOKUP($A94,Account_Mapping!$A:$C,3,0),"")</f>
        <v>Sales &amp; Marketing</v>
      </c>
      <c r="M94" s="37" t="str">
        <f>IFERROR(VLOOKUP($A94,Account_Mapping!$A:$C,4,0),"")</f>
        <v/>
      </c>
    </row>
    <row r="95" spans="1:13" x14ac:dyDescent="0.2">
      <c r="A95" s="43">
        <v>7020</v>
      </c>
      <c r="B95" s="43" t="s">
        <v>113</v>
      </c>
      <c r="C95" s="43"/>
      <c r="D95" s="43"/>
      <c r="E95" s="45">
        <v>45805</v>
      </c>
      <c r="F95" s="46">
        <v>525</v>
      </c>
      <c r="G95" s="46">
        <v>0</v>
      </c>
      <c r="H95" s="47">
        <f t="shared" si="3"/>
        <v>45808</v>
      </c>
      <c r="I95" s="47" t="str">
        <f t="shared" si="4"/>
        <v>Q2</v>
      </c>
      <c r="J95" s="37" t="b">
        <f ca="1">IF(A95="","",COUNTIF('Consolidated Income Statement_Y'!$C$7:$V$7,D95)&gt;0)</f>
        <v>0</v>
      </c>
      <c r="K95" s="38">
        <f t="shared" si="5"/>
        <v>525</v>
      </c>
      <c r="L95" s="37" t="str">
        <f>IFERROR(VLOOKUP($A95,Account_Mapping!$A:$C,3,0),"")</f>
        <v>Sales &amp; Marketing</v>
      </c>
      <c r="M95" s="37" t="str">
        <f>IFERROR(VLOOKUP($A95,Account_Mapping!$A:$C,4,0),"")</f>
        <v/>
      </c>
    </row>
    <row r="96" spans="1:13" x14ac:dyDescent="0.2">
      <c r="A96" s="43">
        <v>7030</v>
      </c>
      <c r="B96" s="43" t="s">
        <v>114</v>
      </c>
      <c r="C96" s="43"/>
      <c r="D96" s="43"/>
      <c r="E96" s="45">
        <v>45805</v>
      </c>
      <c r="F96" s="46">
        <v>0</v>
      </c>
      <c r="G96" s="46">
        <v>0</v>
      </c>
      <c r="H96" s="47">
        <f t="shared" si="3"/>
        <v>45808</v>
      </c>
      <c r="I96" s="47" t="str">
        <f t="shared" si="4"/>
        <v>Q2</v>
      </c>
      <c r="J96" s="37" t="b">
        <f ca="1">IF(A96="","",COUNTIF('Consolidated Income Statement_Y'!$C$7:$V$7,D96)&gt;0)</f>
        <v>0</v>
      </c>
      <c r="K96" s="38">
        <f t="shared" si="5"/>
        <v>0</v>
      </c>
      <c r="L96" s="37" t="str">
        <f>IFERROR(VLOOKUP($A96,Account_Mapping!$A:$C,3,0),"")</f>
        <v>Sales &amp; Marketing</v>
      </c>
      <c r="M96" s="37" t="str">
        <f>IFERROR(VLOOKUP($A96,Account_Mapping!$A:$C,4,0),"")</f>
        <v/>
      </c>
    </row>
    <row r="97" spans="1:13" x14ac:dyDescent="0.2">
      <c r="A97" s="43">
        <v>7040</v>
      </c>
      <c r="B97" s="43" t="s">
        <v>115</v>
      </c>
      <c r="C97" s="43"/>
      <c r="D97" s="43"/>
      <c r="E97" s="45">
        <v>45805</v>
      </c>
      <c r="F97" s="46">
        <v>5500</v>
      </c>
      <c r="G97" s="46">
        <v>0</v>
      </c>
      <c r="H97" s="47">
        <f t="shared" si="3"/>
        <v>45808</v>
      </c>
      <c r="I97" s="47" t="str">
        <f t="shared" si="4"/>
        <v>Q2</v>
      </c>
      <c r="J97" s="37" t="b">
        <f ca="1">IF(A97="","",COUNTIF('Consolidated Income Statement_Y'!$C$7:$V$7,D97)&gt;0)</f>
        <v>0</v>
      </c>
      <c r="K97" s="38">
        <f t="shared" si="5"/>
        <v>5500</v>
      </c>
      <c r="L97" s="37" t="str">
        <f>IFERROR(VLOOKUP($A97,Account_Mapping!$A:$C,3,0),"")</f>
        <v>Sales &amp; Marketing</v>
      </c>
      <c r="M97" s="37" t="str">
        <f>IFERROR(VLOOKUP($A97,Account_Mapping!$A:$C,4,0),"")</f>
        <v/>
      </c>
    </row>
    <row r="98" spans="1:13" x14ac:dyDescent="0.2">
      <c r="A98" s="43">
        <v>8000</v>
      </c>
      <c r="B98" s="43" t="s">
        <v>116</v>
      </c>
      <c r="C98" s="43"/>
      <c r="D98" s="43"/>
      <c r="E98" s="45">
        <v>45805</v>
      </c>
      <c r="F98" s="46">
        <v>45000</v>
      </c>
      <c r="G98" s="46">
        <v>0</v>
      </c>
      <c r="H98" s="47">
        <f t="shared" si="3"/>
        <v>45808</v>
      </c>
      <c r="I98" s="47" t="str">
        <f t="shared" si="4"/>
        <v>Q2</v>
      </c>
      <c r="J98" s="37" t="b">
        <f ca="1">IF(A98="","",COUNTIF('Consolidated Income Statement_Y'!$C$7:$V$7,D98)&gt;0)</f>
        <v>0</v>
      </c>
      <c r="K98" s="38">
        <f t="shared" si="5"/>
        <v>45000</v>
      </c>
      <c r="L98" s="37" t="str">
        <f>IFERROR(VLOOKUP($A98,Account_Mapping!$A:$C,3,0),"")</f>
        <v>General &amp; Administrative</v>
      </c>
      <c r="M98" s="37" t="str">
        <f>IFERROR(VLOOKUP($A98,Account_Mapping!$A:$C,4,0),"")</f>
        <v/>
      </c>
    </row>
    <row r="99" spans="1:13" x14ac:dyDescent="0.2">
      <c r="A99" s="43">
        <v>8010</v>
      </c>
      <c r="B99" s="43" t="s">
        <v>117</v>
      </c>
      <c r="C99" s="43"/>
      <c r="D99" s="43"/>
      <c r="E99" s="45">
        <v>45805</v>
      </c>
      <c r="F99" s="46">
        <v>4500</v>
      </c>
      <c r="G99" s="46">
        <v>0</v>
      </c>
      <c r="H99" s="47">
        <f t="shared" si="3"/>
        <v>45808</v>
      </c>
      <c r="I99" s="47" t="str">
        <f t="shared" si="4"/>
        <v>Q2</v>
      </c>
      <c r="J99" s="37" t="b">
        <f ca="1">IF(A99="","",COUNTIF('Consolidated Income Statement_Y'!$C$7:$V$7,D99)&gt;0)</f>
        <v>0</v>
      </c>
      <c r="K99" s="38">
        <f t="shared" si="5"/>
        <v>4500</v>
      </c>
      <c r="L99" s="37" t="str">
        <f>IFERROR(VLOOKUP($A99,Account_Mapping!$A:$C,3,0),"")</f>
        <v>General &amp; Administrative</v>
      </c>
      <c r="M99" s="37" t="str">
        <f>IFERROR(VLOOKUP($A99,Account_Mapping!$A:$C,4,0),"")</f>
        <v/>
      </c>
    </row>
    <row r="100" spans="1:13" x14ac:dyDescent="0.2">
      <c r="A100" s="43">
        <v>8020</v>
      </c>
      <c r="B100" s="43" t="s">
        <v>118</v>
      </c>
      <c r="C100" s="43"/>
      <c r="D100" s="43"/>
      <c r="E100" s="45">
        <v>45805</v>
      </c>
      <c r="F100" s="46">
        <v>3250</v>
      </c>
      <c r="G100" s="46">
        <v>0</v>
      </c>
      <c r="H100" s="47">
        <f t="shared" si="3"/>
        <v>45808</v>
      </c>
      <c r="I100" s="47" t="str">
        <f t="shared" si="4"/>
        <v>Q2</v>
      </c>
      <c r="J100" s="37" t="b">
        <f ca="1">IF(A100="","",COUNTIF('Consolidated Income Statement_Y'!$C$7:$V$7,D100)&gt;0)</f>
        <v>0</v>
      </c>
      <c r="K100" s="38">
        <f t="shared" si="5"/>
        <v>3250</v>
      </c>
      <c r="L100" s="37" t="str">
        <f>IFERROR(VLOOKUP($A100,Account_Mapping!$A:$C,3,0),"")</f>
        <v>General &amp; Administrative</v>
      </c>
      <c r="M100" s="37" t="str">
        <f>IFERROR(VLOOKUP($A100,Account_Mapping!$A:$C,4,0),"")</f>
        <v/>
      </c>
    </row>
    <row r="101" spans="1:13" x14ac:dyDescent="0.2">
      <c r="A101" s="43">
        <v>8030</v>
      </c>
      <c r="B101" s="43" t="s">
        <v>119</v>
      </c>
      <c r="C101" s="43"/>
      <c r="D101" s="43"/>
      <c r="E101" s="45">
        <v>45805</v>
      </c>
      <c r="F101" s="46">
        <v>2750</v>
      </c>
      <c r="G101" s="46">
        <v>0</v>
      </c>
      <c r="H101" s="47">
        <f t="shared" si="3"/>
        <v>45808</v>
      </c>
      <c r="I101" s="47" t="str">
        <f t="shared" si="4"/>
        <v>Q2</v>
      </c>
      <c r="J101" s="37" t="b">
        <f ca="1">IF(A101="","",COUNTIF('Consolidated Income Statement_Y'!$C$7:$V$7,D101)&gt;0)</f>
        <v>0</v>
      </c>
      <c r="K101" s="38">
        <f t="shared" si="5"/>
        <v>2750</v>
      </c>
      <c r="L101" s="37" t="str">
        <f>IFERROR(VLOOKUP($A101,Account_Mapping!$A:$C,3,0),"")</f>
        <v>General &amp; Administrative</v>
      </c>
      <c r="M101" s="37" t="str">
        <f>IFERROR(VLOOKUP($A101,Account_Mapping!$A:$C,4,0),"")</f>
        <v/>
      </c>
    </row>
    <row r="102" spans="1:13" x14ac:dyDescent="0.2">
      <c r="A102" s="43">
        <v>8040</v>
      </c>
      <c r="B102" s="43" t="s">
        <v>120</v>
      </c>
      <c r="C102" s="43"/>
      <c r="D102" s="43"/>
      <c r="E102" s="45">
        <v>45792</v>
      </c>
      <c r="F102" s="46">
        <v>3150</v>
      </c>
      <c r="G102" s="46">
        <v>0</v>
      </c>
      <c r="H102" s="47">
        <f t="shared" si="3"/>
        <v>45808</v>
      </c>
      <c r="I102" s="47" t="str">
        <f t="shared" si="4"/>
        <v>Q2</v>
      </c>
      <c r="J102" s="37" t="b">
        <f ca="1">IF(A102="","",COUNTIF('Consolidated Income Statement_Y'!$C$7:$V$7,D102)&gt;0)</f>
        <v>0</v>
      </c>
      <c r="K102" s="38">
        <f t="shared" si="5"/>
        <v>3150</v>
      </c>
      <c r="L102" s="37" t="str">
        <f>IFERROR(VLOOKUP($A102,Account_Mapping!$A:$C,3,0),"")</f>
        <v>General &amp; Administrative</v>
      </c>
      <c r="M102" s="37" t="str">
        <f>IFERROR(VLOOKUP($A102,Account_Mapping!$A:$C,4,0),"")</f>
        <v/>
      </c>
    </row>
    <row r="103" spans="1:13" x14ac:dyDescent="0.2">
      <c r="A103" s="43">
        <v>8050</v>
      </c>
      <c r="B103" s="43" t="s">
        <v>121</v>
      </c>
      <c r="C103" s="43"/>
      <c r="D103" s="43"/>
      <c r="E103" s="45">
        <v>45792</v>
      </c>
      <c r="F103" s="46">
        <v>3350</v>
      </c>
      <c r="G103" s="46">
        <v>0</v>
      </c>
      <c r="H103" s="47">
        <f t="shared" si="3"/>
        <v>45808</v>
      </c>
      <c r="I103" s="47" t="str">
        <f t="shared" si="4"/>
        <v>Q2</v>
      </c>
      <c r="J103" s="37" t="b">
        <f ca="1">IF(A103="","",COUNTIF('Consolidated Income Statement_Y'!$C$7:$V$7,D103)&gt;0)</f>
        <v>0</v>
      </c>
      <c r="K103" s="38">
        <f t="shared" si="5"/>
        <v>3350</v>
      </c>
      <c r="L103" s="37" t="str">
        <f>IFERROR(VLOOKUP($A103,Account_Mapping!$A:$C,3,0),"")</f>
        <v>General &amp; Administrative</v>
      </c>
      <c r="M103" s="37" t="str">
        <f>IFERROR(VLOOKUP($A103,Account_Mapping!$A:$C,4,0),"")</f>
        <v/>
      </c>
    </row>
    <row r="104" spans="1:13" x14ac:dyDescent="0.2">
      <c r="A104" s="43">
        <v>8060</v>
      </c>
      <c r="B104" s="43" t="s">
        <v>122</v>
      </c>
      <c r="C104" s="43"/>
      <c r="D104" s="43"/>
      <c r="E104" s="45">
        <v>45792</v>
      </c>
      <c r="F104" s="46">
        <v>3450</v>
      </c>
      <c r="G104" s="46">
        <v>0</v>
      </c>
      <c r="H104" s="47">
        <f t="shared" si="3"/>
        <v>45808</v>
      </c>
      <c r="I104" s="47" t="str">
        <f t="shared" si="4"/>
        <v>Q2</v>
      </c>
      <c r="J104" s="37" t="b">
        <f ca="1">IF(A104="","",COUNTIF('Consolidated Income Statement_Y'!$C$7:$V$7,D104)&gt;0)</f>
        <v>0</v>
      </c>
      <c r="K104" s="38">
        <f t="shared" si="5"/>
        <v>3450</v>
      </c>
      <c r="L104" s="37" t="str">
        <f>IFERROR(VLOOKUP($A104,Account_Mapping!$A:$C,3,0),"")</f>
        <v>General &amp; Administrative</v>
      </c>
      <c r="M104" s="37" t="str">
        <f>IFERROR(VLOOKUP($A104,Account_Mapping!$A:$C,4,0),"")</f>
        <v/>
      </c>
    </row>
    <row r="105" spans="1:13" x14ac:dyDescent="0.2">
      <c r="A105" s="43">
        <v>8060</v>
      </c>
      <c r="B105" s="43" t="s">
        <v>122</v>
      </c>
      <c r="C105" s="43"/>
      <c r="D105" s="43"/>
      <c r="E105" s="45">
        <v>45792</v>
      </c>
      <c r="F105" s="46">
        <v>3450</v>
      </c>
      <c r="G105" s="46">
        <v>0</v>
      </c>
      <c r="H105" s="47">
        <f t="shared" si="3"/>
        <v>45808</v>
      </c>
      <c r="I105" s="47" t="str">
        <f t="shared" si="4"/>
        <v>Q2</v>
      </c>
      <c r="J105" s="37" t="b">
        <f ca="1">IF(A105="","",COUNTIF('Consolidated Income Statement_Y'!$C$7:$V$7,D105)&gt;0)</f>
        <v>0</v>
      </c>
      <c r="K105" s="38">
        <f t="shared" si="5"/>
        <v>3450</v>
      </c>
      <c r="L105" s="37" t="str">
        <f>IFERROR(VLOOKUP($A105,Account_Mapping!$A:$C,3,0),"")</f>
        <v>General &amp; Administrative</v>
      </c>
      <c r="M105" s="37" t="str">
        <f>IFERROR(VLOOKUP($A105,Account_Mapping!$A:$C,4,0),"")</f>
        <v/>
      </c>
    </row>
    <row r="106" spans="1:13" x14ac:dyDescent="0.2">
      <c r="A106" s="43">
        <v>8070</v>
      </c>
      <c r="B106" s="43" t="s">
        <v>123</v>
      </c>
      <c r="C106" s="43"/>
      <c r="D106" s="43"/>
      <c r="E106" s="45">
        <v>45792</v>
      </c>
      <c r="F106" s="46">
        <v>3950</v>
      </c>
      <c r="G106" s="46">
        <v>0</v>
      </c>
      <c r="H106" s="47">
        <f t="shared" si="3"/>
        <v>45808</v>
      </c>
      <c r="I106" s="47" t="str">
        <f t="shared" si="4"/>
        <v>Q2</v>
      </c>
      <c r="J106" s="37" t="b">
        <f ca="1">IF(A106="","",COUNTIF('Consolidated Income Statement_Y'!$C$7:$V$7,D106)&gt;0)</f>
        <v>0</v>
      </c>
      <c r="K106" s="38">
        <f t="shared" si="5"/>
        <v>3950</v>
      </c>
      <c r="L106" s="37" t="str">
        <f>IFERROR(VLOOKUP($A106,Account_Mapping!$A:$C,3,0),"")</f>
        <v>General &amp; Administrative</v>
      </c>
      <c r="M106" s="37" t="str">
        <f>IFERROR(VLOOKUP($A106,Account_Mapping!$A:$C,4,0),"")</f>
        <v/>
      </c>
    </row>
    <row r="107" spans="1:13" x14ac:dyDescent="0.2">
      <c r="A107" s="43">
        <v>8080</v>
      </c>
      <c r="B107" s="43" t="s">
        <v>124</v>
      </c>
      <c r="C107" s="43"/>
      <c r="D107" s="43"/>
      <c r="E107" s="45">
        <v>45792</v>
      </c>
      <c r="F107" s="46">
        <v>6950</v>
      </c>
      <c r="G107" s="46">
        <v>0</v>
      </c>
      <c r="H107" s="47">
        <f t="shared" si="3"/>
        <v>45808</v>
      </c>
      <c r="I107" s="47" t="str">
        <f t="shared" si="4"/>
        <v>Q2</v>
      </c>
      <c r="J107" s="37" t="b">
        <f ca="1">IF(A107="","",COUNTIF('Consolidated Income Statement_Y'!$C$7:$V$7,D107)&gt;0)</f>
        <v>0</v>
      </c>
      <c r="K107" s="38">
        <f t="shared" si="5"/>
        <v>6950</v>
      </c>
      <c r="L107" s="37" t="str">
        <f>IFERROR(VLOOKUP($A107,Account_Mapping!$A:$C,3,0),"")</f>
        <v>General &amp; Administrative</v>
      </c>
      <c r="M107" s="37" t="str">
        <f>IFERROR(VLOOKUP($A107,Account_Mapping!$A:$C,4,0),"")</f>
        <v/>
      </c>
    </row>
    <row r="108" spans="1:13" x14ac:dyDescent="0.2">
      <c r="A108" s="43">
        <v>8090</v>
      </c>
      <c r="B108" s="43" t="s">
        <v>125</v>
      </c>
      <c r="C108" s="43"/>
      <c r="D108" s="43"/>
      <c r="E108" s="45">
        <v>45792</v>
      </c>
      <c r="F108" s="46">
        <v>7950</v>
      </c>
      <c r="G108" s="46">
        <v>0</v>
      </c>
      <c r="H108" s="47">
        <f t="shared" si="3"/>
        <v>45808</v>
      </c>
      <c r="I108" s="47" t="str">
        <f t="shared" si="4"/>
        <v>Q2</v>
      </c>
      <c r="J108" s="37" t="b">
        <f ca="1">IF(A108="","",COUNTIF('Consolidated Income Statement_Y'!$C$7:$V$7,D108)&gt;0)</f>
        <v>0</v>
      </c>
      <c r="K108" s="38">
        <f t="shared" si="5"/>
        <v>7950</v>
      </c>
      <c r="L108" s="37" t="str">
        <f>IFERROR(VLOOKUP($A108,Account_Mapping!$A:$C,3,0),"")</f>
        <v>General &amp; Administrative</v>
      </c>
      <c r="M108" s="37" t="str">
        <f>IFERROR(VLOOKUP($A108,Account_Mapping!$A:$C,4,0),"")</f>
        <v/>
      </c>
    </row>
    <row r="109" spans="1:13" x14ac:dyDescent="0.2">
      <c r="A109" s="43">
        <v>8099</v>
      </c>
      <c r="B109" s="43" t="s">
        <v>129</v>
      </c>
      <c r="C109" s="43"/>
      <c r="D109" s="43" t="s">
        <v>131</v>
      </c>
      <c r="E109" s="45">
        <v>45808</v>
      </c>
      <c r="F109" s="46">
        <v>1000</v>
      </c>
      <c r="G109" s="46">
        <v>0</v>
      </c>
      <c r="H109" s="47">
        <f t="shared" si="3"/>
        <v>45808</v>
      </c>
      <c r="I109" s="47" t="str">
        <f t="shared" si="4"/>
        <v>Q2</v>
      </c>
      <c r="J109" s="37" t="b">
        <f ca="1">IF(A109="","",COUNTIF('Consolidated Income Statement_Y'!$C$7:$V$7,D109)&gt;0)</f>
        <v>1</v>
      </c>
      <c r="K109" s="38">
        <f t="shared" si="5"/>
        <v>1000</v>
      </c>
      <c r="L109" s="37" t="str">
        <f>IFERROR(VLOOKUP($A109,Account_Mapping!$A:$C,3,0),"")</f>
        <v>General &amp; Administrative</v>
      </c>
      <c r="M109" s="37" t="str">
        <f>IFERROR(VLOOKUP($A109,Account_Mapping!$A:$C,4,0),"")</f>
        <v/>
      </c>
    </row>
    <row r="110" spans="1:13" x14ac:dyDescent="0.2">
      <c r="A110" s="43">
        <v>9000</v>
      </c>
      <c r="B110" s="43" t="s">
        <v>126</v>
      </c>
      <c r="C110" s="43"/>
      <c r="D110" s="43"/>
      <c r="E110" s="45">
        <v>45792</v>
      </c>
      <c r="F110" s="46">
        <v>1400</v>
      </c>
      <c r="G110" s="46">
        <v>0</v>
      </c>
      <c r="H110" s="47">
        <f t="shared" si="3"/>
        <v>45808</v>
      </c>
      <c r="I110" s="47" t="str">
        <f t="shared" si="4"/>
        <v>Q2</v>
      </c>
      <c r="J110" s="37" t="b">
        <f ca="1">IF(A110="","",COUNTIF('Consolidated Income Statement_Y'!$C$7:$V$7,D110)&gt;0)</f>
        <v>0</v>
      </c>
      <c r="K110" s="38">
        <f t="shared" si="5"/>
        <v>1400</v>
      </c>
      <c r="L110" s="37" t="str">
        <f>IFERROR(VLOOKUP($A110,Account_Mapping!$A:$C,3,0),"")</f>
        <v>Other Expenses, net</v>
      </c>
      <c r="M110" s="37" t="str">
        <f>IFERROR(VLOOKUP($A110,Account_Mapping!$A:$C,4,0),"")</f>
        <v/>
      </c>
    </row>
    <row r="111" spans="1:13" x14ac:dyDescent="0.2">
      <c r="A111" s="43">
        <v>9010</v>
      </c>
      <c r="B111" s="43" t="s">
        <v>127</v>
      </c>
      <c r="C111" s="43"/>
      <c r="D111" s="43"/>
      <c r="E111" s="45">
        <v>45792</v>
      </c>
      <c r="F111" s="46">
        <v>0</v>
      </c>
      <c r="G111" s="46">
        <v>5630</v>
      </c>
      <c r="H111" s="47">
        <f t="shared" si="3"/>
        <v>45808</v>
      </c>
      <c r="I111" s="47" t="str">
        <f t="shared" si="4"/>
        <v>Q2</v>
      </c>
      <c r="J111" s="37" t="b">
        <f ca="1">IF(A111="","",COUNTIF('Consolidated Income Statement_Y'!$C$7:$V$7,D111)&gt;0)</f>
        <v>0</v>
      </c>
      <c r="K111" s="38">
        <f t="shared" si="5"/>
        <v>-5630</v>
      </c>
      <c r="L111" s="37" t="str">
        <f>IFERROR(VLOOKUP($A111,Account_Mapping!$A:$C,3,0),"")</f>
        <v>Other Expenses, net</v>
      </c>
      <c r="M111" s="37" t="str">
        <f>IFERROR(VLOOKUP($A111,Account_Mapping!$A:$C,4,0),"")</f>
        <v/>
      </c>
    </row>
    <row r="112" spans="1:13" x14ac:dyDescent="0.2">
      <c r="A112" s="43">
        <v>9900</v>
      </c>
      <c r="B112" s="43" t="s">
        <v>128</v>
      </c>
      <c r="C112" s="43"/>
      <c r="D112" s="43"/>
      <c r="E112" s="45">
        <v>45792</v>
      </c>
      <c r="F112" s="46">
        <v>560</v>
      </c>
      <c r="G112" s="46">
        <v>0</v>
      </c>
      <c r="H112" s="47">
        <f t="shared" si="3"/>
        <v>45808</v>
      </c>
      <c r="I112" s="47" t="str">
        <f t="shared" si="4"/>
        <v>Q2</v>
      </c>
      <c r="J112" s="37" t="b">
        <f ca="1">IF(A112="","",COUNTIF('Consolidated Income Statement_Y'!$C$7:$V$7,D112)&gt;0)</f>
        <v>0</v>
      </c>
      <c r="K112" s="38">
        <f t="shared" si="5"/>
        <v>560</v>
      </c>
      <c r="L112" s="37" t="str">
        <f>IFERROR(VLOOKUP($A112,Account_Mapping!$A:$C,3,0),"")</f>
        <v>Provision for Income Taxes</v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1" spans="1:13" x14ac:dyDescent="0.2">
      <c r="J751" s="37" t="str">
        <f>IF(A751="","",COUNTIF('Consolidated Income Statement_Y'!$C$7:$V$7,D751)&gt;0)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37" t="str">
        <f>IF(A752="","",COUNTIF('Consolidated Income Statement_Y'!$C$7:$V$7,D752)&gt;0)</f>
        <v/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-100750</v>
      </c>
      <c r="C754" s="50">
        <f t="shared" si="37"/>
        <v>-100750</v>
      </c>
      <c r="D754" s="50">
        <f t="shared" si="37"/>
        <v>-100750</v>
      </c>
      <c r="E754" s="50">
        <f t="shared" si="37"/>
        <v>-100750</v>
      </c>
      <c r="F754" s="50">
        <f t="shared" si="37"/>
        <v>-100750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500</v>
      </c>
      <c r="C757" s="50">
        <f t="shared" si="37"/>
        <v>500</v>
      </c>
      <c r="D757" s="50">
        <f t="shared" si="37"/>
        <v>500</v>
      </c>
      <c r="E757" s="50">
        <f t="shared" si="37"/>
        <v>500</v>
      </c>
      <c r="F757" s="50">
        <f t="shared" si="37"/>
        <v>500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9275</v>
      </c>
      <c r="C760" s="50">
        <f t="shared" si="37"/>
        <v>9275</v>
      </c>
      <c r="D760" s="50">
        <f t="shared" si="37"/>
        <v>9275</v>
      </c>
      <c r="E760" s="50">
        <f t="shared" si="37"/>
        <v>9275</v>
      </c>
      <c r="F760" s="50">
        <f t="shared" si="37"/>
        <v>9275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87750</v>
      </c>
      <c r="C761" s="50">
        <f t="shared" si="37"/>
        <v>88750</v>
      </c>
      <c r="D761" s="50">
        <f t="shared" si="37"/>
        <v>88750</v>
      </c>
      <c r="E761" s="50">
        <f t="shared" si="37"/>
        <v>88750</v>
      </c>
      <c r="F761" s="50">
        <f t="shared" si="37"/>
        <v>88750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-4230</v>
      </c>
      <c r="C762" s="50">
        <f t="shared" si="37"/>
        <v>-5630</v>
      </c>
      <c r="D762" s="50">
        <f t="shared" si="37"/>
        <v>-5630</v>
      </c>
      <c r="E762" s="50">
        <f t="shared" si="37"/>
        <v>-5630</v>
      </c>
      <c r="F762" s="50">
        <f t="shared" si="37"/>
        <v>-4230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560</v>
      </c>
      <c r="C763" s="52">
        <f t="shared" si="37"/>
        <v>560</v>
      </c>
      <c r="D763" s="52">
        <f t="shared" si="37"/>
        <v>560</v>
      </c>
      <c r="E763" s="52">
        <f t="shared" si="37"/>
        <v>560</v>
      </c>
      <c r="F763" s="52">
        <f t="shared" si="37"/>
        <v>560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-302250</v>
      </c>
      <c r="C766" s="50">
        <f t="shared" ref="C766:E766" si="38">SUMIF($B$752:$M$752,C$765,$B754:$M754)</f>
        <v>-201500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-503750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1500</v>
      </c>
      <c r="C769" s="50">
        <f t="shared" si="39"/>
        <v>1000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2500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27825</v>
      </c>
      <c r="C772" s="50">
        <f t="shared" si="39"/>
        <v>18550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46375</v>
      </c>
    </row>
    <row r="773" spans="1:6" x14ac:dyDescent="0.2">
      <c r="A773" s="49" t="s">
        <v>10</v>
      </c>
      <c r="B773" s="50">
        <f t="shared" si="39"/>
        <v>265250</v>
      </c>
      <c r="C773" s="50">
        <f t="shared" si="39"/>
        <v>177500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442750</v>
      </c>
    </row>
    <row r="774" spans="1:6" x14ac:dyDescent="0.2">
      <c r="A774" s="49" t="s">
        <v>14</v>
      </c>
      <c r="B774" s="50">
        <f t="shared" si="39"/>
        <v>-15490</v>
      </c>
      <c r="C774" s="50">
        <f t="shared" si="39"/>
        <v>-9860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-25350</v>
      </c>
    </row>
    <row r="775" spans="1:6" x14ac:dyDescent="0.2">
      <c r="A775" s="51" t="s">
        <v>13</v>
      </c>
      <c r="B775" s="52">
        <f t="shared" si="39"/>
        <v>1680</v>
      </c>
      <c r="C775" s="52">
        <f t="shared" si="39"/>
        <v>1120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2800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8C147-3F80-4F96-9A8A-EC408783BD5F}">
  <sheetPr codeName="Sheet29">
    <tabColor theme="1"/>
  </sheetPr>
  <dimension ref="A1:M775"/>
  <sheetViews>
    <sheetView workbookViewId="0">
      <pane ySplit="1" topLeftCell="A2" activePane="bottomLeft" state="frozen"/>
      <selection activeCell="F2" sqref="F2:G59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9.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>
        <v>8050</v>
      </c>
      <c r="B2" s="43" t="s">
        <v>121</v>
      </c>
      <c r="C2" s="43"/>
      <c r="D2" s="43"/>
      <c r="E2" s="45">
        <v>45672</v>
      </c>
      <c r="F2" s="46">
        <v>1275</v>
      </c>
      <c r="G2" s="46"/>
      <c r="H2" s="47">
        <f>IF(E2="","",EOMONTH(E2,0))</f>
        <v>45688</v>
      </c>
      <c r="I2" s="47" t="str">
        <f>IF(H2="","","Q"&amp;ROUNDUP(MONTH(H2)/3,0))</f>
        <v>Q1</v>
      </c>
      <c r="J2" s="37" t="b">
        <f ca="1">IF(A2="","",COUNTIF('Consolidated Income Statement_Y'!$C$7:$V$7,D2)&gt;0)</f>
        <v>0</v>
      </c>
      <c r="K2" s="38">
        <f>F2-G2</f>
        <v>1275</v>
      </c>
      <c r="L2" s="37" t="str">
        <f>IFERROR(VLOOKUP($A2,Account_Mapping!$A:$C,3,0),"")</f>
        <v>General &amp; Administrative</v>
      </c>
      <c r="M2" s="37" t="str">
        <f>IFERROR(VLOOKUP($A2,Account_Mapping!$A:$C,4,0),"")</f>
        <v/>
      </c>
    </row>
    <row r="3" spans="1:13" x14ac:dyDescent="0.2">
      <c r="A3" s="43">
        <v>8050</v>
      </c>
      <c r="B3" s="43" t="s">
        <v>121</v>
      </c>
      <c r="C3" s="43"/>
      <c r="D3" s="43"/>
      <c r="E3" s="45">
        <v>45677</v>
      </c>
      <c r="F3" s="46">
        <v>5600</v>
      </c>
      <c r="G3" s="46"/>
      <c r="H3" s="47">
        <f t="shared" ref="H3:H66" si="0">IF(E3="","",EOMONTH(E3,0))</f>
        <v>45688</v>
      </c>
      <c r="I3" s="47" t="str">
        <f t="shared" ref="I3:I66" si="1">IF(H3="","","Q"&amp;ROUNDUP(MONTH(H3)/3,0))</f>
        <v>Q1</v>
      </c>
      <c r="J3" s="37" t="b">
        <f ca="1">IF(A3="","",COUNTIF('Consolidated Income Statement_Y'!$C$7:$V$7,D3)&gt;0)</f>
        <v>0</v>
      </c>
      <c r="K3" s="38">
        <f t="shared" ref="K3:K66" si="2">F3-G3</f>
        <v>5600</v>
      </c>
      <c r="L3" s="37" t="str">
        <f>IFERROR(VLOOKUP($A3,Account_Mapping!$A:$C,3,0),"")</f>
        <v>General &amp; Administrative</v>
      </c>
      <c r="M3" s="37" t="str">
        <f>IFERROR(VLOOKUP($A3,Account_Mapping!$A:$C,4,0),"")</f>
        <v/>
      </c>
    </row>
    <row r="4" spans="1:13" x14ac:dyDescent="0.2">
      <c r="A4" s="43">
        <v>8060</v>
      </c>
      <c r="B4" s="43" t="s">
        <v>122</v>
      </c>
      <c r="C4" s="43"/>
      <c r="D4" s="43"/>
      <c r="E4" s="45">
        <v>45688</v>
      </c>
      <c r="F4" s="46">
        <v>800</v>
      </c>
      <c r="G4" s="46"/>
      <c r="H4" s="47">
        <f t="shared" si="0"/>
        <v>45688</v>
      </c>
      <c r="I4" s="47" t="str">
        <f t="shared" si="1"/>
        <v>Q1</v>
      </c>
      <c r="J4" s="37" t="b">
        <f ca="1">IF(A4="","",COUNTIF('Consolidated Income Statement_Y'!$C$7:$V$7,D4)&gt;0)</f>
        <v>0</v>
      </c>
      <c r="K4" s="38">
        <f t="shared" si="2"/>
        <v>800</v>
      </c>
      <c r="L4" s="37" t="str">
        <f>IFERROR(VLOOKUP($A4,Account_Mapping!$A:$C,3,0),"")</f>
        <v>General &amp; Administrative</v>
      </c>
      <c r="M4" s="37" t="str">
        <f>IFERROR(VLOOKUP($A4,Account_Mapping!$A:$C,4,0),"")</f>
        <v/>
      </c>
    </row>
    <row r="5" spans="1:13" x14ac:dyDescent="0.2">
      <c r="A5" s="43">
        <v>9010</v>
      </c>
      <c r="B5" s="43" t="s">
        <v>127</v>
      </c>
      <c r="C5" s="43"/>
      <c r="D5" s="43"/>
      <c r="E5" s="45">
        <v>45688</v>
      </c>
      <c r="F5" s="46"/>
      <c r="G5" s="46">
        <v>563</v>
      </c>
      <c r="H5" s="47">
        <f t="shared" si="0"/>
        <v>45688</v>
      </c>
      <c r="I5" s="47" t="str">
        <f t="shared" si="1"/>
        <v>Q1</v>
      </c>
      <c r="J5" s="37" t="b">
        <f ca="1">IF(A5="","",COUNTIF('Consolidated Income Statement_Y'!$C$7:$V$7,D5)&gt;0)</f>
        <v>0</v>
      </c>
      <c r="K5" s="38">
        <f t="shared" si="2"/>
        <v>-563</v>
      </c>
      <c r="L5" s="37" t="str">
        <f>IFERROR(VLOOKUP($A5,Account_Mapping!$A:$C,3,0),"")</f>
        <v>Other Expenses, net</v>
      </c>
      <c r="M5" s="37" t="str">
        <f>IFERROR(VLOOKUP($A5,Account_Mapping!$A:$C,4,0),"")</f>
        <v/>
      </c>
    </row>
    <row r="6" spans="1:13" x14ac:dyDescent="0.2">
      <c r="A6" s="43">
        <v>8050</v>
      </c>
      <c r="B6" s="43" t="s">
        <v>121</v>
      </c>
      <c r="C6" s="43"/>
      <c r="D6" s="43"/>
      <c r="E6" s="45">
        <v>45716</v>
      </c>
      <c r="F6" s="46">
        <v>1275</v>
      </c>
      <c r="G6" s="46"/>
      <c r="H6" s="47">
        <f t="shared" si="0"/>
        <v>45716</v>
      </c>
      <c r="I6" s="47" t="str">
        <f t="shared" si="1"/>
        <v>Q1</v>
      </c>
      <c r="J6" s="37" t="b">
        <f ca="1">IF(A6="","",COUNTIF('Consolidated Income Statement_Y'!$C$7:$V$7,D6)&gt;0)</f>
        <v>0</v>
      </c>
      <c r="K6" s="38">
        <f t="shared" si="2"/>
        <v>1275</v>
      </c>
      <c r="L6" s="37" t="str">
        <f>IFERROR(VLOOKUP($A6,Account_Mapping!$A:$C,3,0),"")</f>
        <v>General &amp; Administrative</v>
      </c>
      <c r="M6" s="37" t="str">
        <f>IFERROR(VLOOKUP($A6,Account_Mapping!$A:$C,4,0),"")</f>
        <v/>
      </c>
    </row>
    <row r="7" spans="1:13" x14ac:dyDescent="0.2">
      <c r="A7" s="43">
        <v>8050</v>
      </c>
      <c r="B7" s="43" t="s">
        <v>121</v>
      </c>
      <c r="C7" s="43"/>
      <c r="D7" s="43"/>
      <c r="E7" s="45">
        <v>45716</v>
      </c>
      <c r="F7" s="46">
        <v>5600</v>
      </c>
      <c r="G7" s="46"/>
      <c r="H7" s="47">
        <f t="shared" si="0"/>
        <v>45716</v>
      </c>
      <c r="I7" s="47" t="str">
        <f t="shared" si="1"/>
        <v>Q1</v>
      </c>
      <c r="J7" s="37" t="b">
        <f ca="1">IF(A7="","",COUNTIF('Consolidated Income Statement_Y'!$C$7:$V$7,D7)&gt;0)</f>
        <v>0</v>
      </c>
      <c r="K7" s="38">
        <f t="shared" si="2"/>
        <v>5600</v>
      </c>
      <c r="L7" s="37" t="str">
        <f>IFERROR(VLOOKUP($A7,Account_Mapping!$A:$C,3,0),"")</f>
        <v>General &amp; Administrative</v>
      </c>
      <c r="M7" s="37" t="str">
        <f>IFERROR(VLOOKUP($A7,Account_Mapping!$A:$C,4,0),"")</f>
        <v/>
      </c>
    </row>
    <row r="8" spans="1:13" x14ac:dyDescent="0.2">
      <c r="A8" s="43">
        <v>8060</v>
      </c>
      <c r="B8" s="43" t="s">
        <v>122</v>
      </c>
      <c r="C8" s="43"/>
      <c r="D8" s="43"/>
      <c r="E8" s="45">
        <v>45716</v>
      </c>
      <c r="F8" s="46">
        <v>800</v>
      </c>
      <c r="G8" s="46"/>
      <c r="H8" s="47">
        <f t="shared" si="0"/>
        <v>45716</v>
      </c>
      <c r="I8" s="47" t="str">
        <f t="shared" si="1"/>
        <v>Q1</v>
      </c>
      <c r="J8" s="37" t="b">
        <f ca="1">IF(A8="","",COUNTIF('Consolidated Income Statement_Y'!$C$7:$V$7,D8)&gt;0)</f>
        <v>0</v>
      </c>
      <c r="K8" s="38">
        <f t="shared" si="2"/>
        <v>800</v>
      </c>
      <c r="L8" s="37" t="str">
        <f>IFERROR(VLOOKUP($A8,Account_Mapping!$A:$C,3,0),"")</f>
        <v>General &amp; Administrative</v>
      </c>
      <c r="M8" s="37" t="str">
        <f>IFERROR(VLOOKUP($A8,Account_Mapping!$A:$C,4,0),"")</f>
        <v/>
      </c>
    </row>
    <row r="9" spans="1:13" x14ac:dyDescent="0.2">
      <c r="A9" s="43">
        <v>9010</v>
      </c>
      <c r="B9" s="43" t="s">
        <v>127</v>
      </c>
      <c r="C9" s="43"/>
      <c r="D9" s="43"/>
      <c r="E9" s="45">
        <v>45716</v>
      </c>
      <c r="F9" s="46"/>
      <c r="G9" s="46">
        <v>517</v>
      </c>
      <c r="H9" s="47">
        <f t="shared" si="0"/>
        <v>45716</v>
      </c>
      <c r="I9" s="47" t="str">
        <f t="shared" si="1"/>
        <v>Q1</v>
      </c>
      <c r="J9" s="37" t="b">
        <f ca="1">IF(A9="","",COUNTIF('Consolidated Income Statement_Y'!$C$7:$V$7,D9)&gt;0)</f>
        <v>0</v>
      </c>
      <c r="K9" s="38">
        <f t="shared" si="2"/>
        <v>-517</v>
      </c>
      <c r="L9" s="37" t="str">
        <f>IFERROR(VLOOKUP($A9,Account_Mapping!$A:$C,3,0),"")</f>
        <v>Other Expenses, net</v>
      </c>
      <c r="M9" s="37" t="str">
        <f>IFERROR(VLOOKUP($A9,Account_Mapping!$A:$C,4,0),"")</f>
        <v/>
      </c>
    </row>
    <row r="10" spans="1:13" x14ac:dyDescent="0.2">
      <c r="A10" s="43">
        <v>8050</v>
      </c>
      <c r="B10" s="43" t="s">
        <v>121</v>
      </c>
      <c r="C10" s="43"/>
      <c r="D10" s="43"/>
      <c r="E10" s="45">
        <v>45747</v>
      </c>
      <c r="F10" s="46">
        <v>1275</v>
      </c>
      <c r="G10" s="46"/>
      <c r="H10" s="47">
        <f t="shared" si="0"/>
        <v>45747</v>
      </c>
      <c r="I10" s="47" t="str">
        <f t="shared" si="1"/>
        <v>Q1</v>
      </c>
      <c r="J10" s="37" t="b">
        <f ca="1">IF(A10="","",COUNTIF('Consolidated Income Statement_Y'!$C$7:$V$7,D10)&gt;0)</f>
        <v>0</v>
      </c>
      <c r="K10" s="38">
        <f t="shared" si="2"/>
        <v>1275</v>
      </c>
      <c r="L10" s="37" t="str">
        <f>IFERROR(VLOOKUP($A10,Account_Mapping!$A:$C,3,0),"")</f>
        <v>General &amp; Administrative</v>
      </c>
      <c r="M10" s="37" t="str">
        <f>IFERROR(VLOOKUP($A10,Account_Mapping!$A:$C,4,0),"")</f>
        <v/>
      </c>
    </row>
    <row r="11" spans="1:13" x14ac:dyDescent="0.2">
      <c r="A11" s="43">
        <v>8050</v>
      </c>
      <c r="B11" s="43" t="s">
        <v>121</v>
      </c>
      <c r="C11" s="43"/>
      <c r="D11" s="43"/>
      <c r="E11" s="45">
        <v>45747</v>
      </c>
      <c r="F11" s="46">
        <v>5600</v>
      </c>
      <c r="G11" s="46"/>
      <c r="H11" s="47">
        <f t="shared" si="0"/>
        <v>45747</v>
      </c>
      <c r="I11" s="47" t="str">
        <f t="shared" si="1"/>
        <v>Q1</v>
      </c>
      <c r="J11" s="37" t="b">
        <f ca="1">IF(A11="","",COUNTIF('Consolidated Income Statement_Y'!$C$7:$V$7,D11)&gt;0)</f>
        <v>0</v>
      </c>
      <c r="K11" s="38">
        <f t="shared" si="2"/>
        <v>5600</v>
      </c>
      <c r="L11" s="37" t="str">
        <f>IFERROR(VLOOKUP($A11,Account_Mapping!$A:$C,3,0),"")</f>
        <v>General &amp; Administrative</v>
      </c>
      <c r="M11" s="37" t="str">
        <f>IFERROR(VLOOKUP($A11,Account_Mapping!$A:$C,4,0),"")</f>
        <v/>
      </c>
    </row>
    <row r="12" spans="1:13" x14ac:dyDescent="0.2">
      <c r="A12" s="43">
        <v>8060</v>
      </c>
      <c r="B12" s="43" t="s">
        <v>122</v>
      </c>
      <c r="C12" s="43"/>
      <c r="D12" s="43"/>
      <c r="E12" s="45">
        <v>45747</v>
      </c>
      <c r="F12" s="46">
        <v>800</v>
      </c>
      <c r="G12" s="46"/>
      <c r="H12" s="47">
        <f t="shared" si="0"/>
        <v>45747</v>
      </c>
      <c r="I12" s="47" t="str">
        <f t="shared" si="1"/>
        <v>Q1</v>
      </c>
      <c r="J12" s="37" t="b">
        <f ca="1">IF(A12="","",COUNTIF('Consolidated Income Statement_Y'!$C$7:$V$7,D12)&gt;0)</f>
        <v>0</v>
      </c>
      <c r="K12" s="38">
        <f t="shared" si="2"/>
        <v>800</v>
      </c>
      <c r="L12" s="37" t="str">
        <f>IFERROR(VLOOKUP($A12,Account_Mapping!$A:$C,3,0),"")</f>
        <v>General &amp; Administrative</v>
      </c>
      <c r="M12" s="37" t="str">
        <f>IFERROR(VLOOKUP($A12,Account_Mapping!$A:$C,4,0),"")</f>
        <v/>
      </c>
    </row>
    <row r="13" spans="1:13" x14ac:dyDescent="0.2">
      <c r="A13" s="43">
        <v>9010</v>
      </c>
      <c r="B13" s="43" t="s">
        <v>127</v>
      </c>
      <c r="C13" s="43"/>
      <c r="D13" s="43"/>
      <c r="E13" s="45">
        <v>45747</v>
      </c>
      <c r="F13" s="46"/>
      <c r="G13" s="46">
        <v>654</v>
      </c>
      <c r="H13" s="47">
        <f t="shared" si="0"/>
        <v>45747</v>
      </c>
      <c r="I13" s="47" t="str">
        <f t="shared" si="1"/>
        <v>Q1</v>
      </c>
      <c r="J13" s="37" t="b">
        <f ca="1">IF(A13="","",COUNTIF('Consolidated Income Statement_Y'!$C$7:$V$7,D13)&gt;0)</f>
        <v>0</v>
      </c>
      <c r="K13" s="38">
        <f t="shared" si="2"/>
        <v>-654</v>
      </c>
      <c r="L13" s="37" t="str">
        <f>IFERROR(VLOOKUP($A13,Account_Mapping!$A:$C,3,0),"")</f>
        <v>Other Expenses, net</v>
      </c>
      <c r="M13" s="37" t="str">
        <f>IFERROR(VLOOKUP($A13,Account_Mapping!$A:$C,4,0),"")</f>
        <v/>
      </c>
    </row>
    <row r="14" spans="1:13" x14ac:dyDescent="0.2">
      <c r="A14" s="43">
        <v>8050</v>
      </c>
      <c r="B14" s="43" t="s">
        <v>121</v>
      </c>
      <c r="C14" s="43"/>
      <c r="D14" s="43"/>
      <c r="E14" s="45">
        <v>45777</v>
      </c>
      <c r="F14" s="46">
        <v>1275</v>
      </c>
      <c r="G14" s="46"/>
      <c r="H14" s="47">
        <f t="shared" si="0"/>
        <v>45777</v>
      </c>
      <c r="I14" s="47" t="str">
        <f t="shared" si="1"/>
        <v>Q2</v>
      </c>
      <c r="J14" s="37" t="b">
        <f ca="1">IF(A14="","",COUNTIF('Consolidated Income Statement_Y'!$C$7:$V$7,D14)&gt;0)</f>
        <v>0</v>
      </c>
      <c r="K14" s="38">
        <f t="shared" si="2"/>
        <v>1275</v>
      </c>
      <c r="L14" s="37" t="str">
        <f>IFERROR(VLOOKUP($A14,Account_Mapping!$A:$C,3,0),"")</f>
        <v>General &amp; Administrative</v>
      </c>
      <c r="M14" s="37" t="str">
        <f>IFERROR(VLOOKUP($A14,Account_Mapping!$A:$C,4,0),"")</f>
        <v/>
      </c>
    </row>
    <row r="15" spans="1:13" x14ac:dyDescent="0.2">
      <c r="A15" s="43">
        <v>8060</v>
      </c>
      <c r="B15" s="43" t="s">
        <v>122</v>
      </c>
      <c r="C15" s="43"/>
      <c r="D15" s="43"/>
      <c r="E15" s="45">
        <v>45777</v>
      </c>
      <c r="F15" s="46">
        <v>800</v>
      </c>
      <c r="G15" s="46"/>
      <c r="H15" s="47">
        <f t="shared" si="0"/>
        <v>45777</v>
      </c>
      <c r="I15" s="47" t="str">
        <f t="shared" si="1"/>
        <v>Q2</v>
      </c>
      <c r="J15" s="37" t="b">
        <f ca="1">IF(A15="","",COUNTIF('Consolidated Income Statement_Y'!$C$7:$V$7,D15)&gt;0)</f>
        <v>0</v>
      </c>
      <c r="K15" s="38">
        <f t="shared" si="2"/>
        <v>800</v>
      </c>
      <c r="L15" s="37" t="str">
        <f>IFERROR(VLOOKUP($A15,Account_Mapping!$A:$C,3,0),"")</f>
        <v>General &amp; Administrative</v>
      </c>
      <c r="M15" s="37" t="str">
        <f>IFERROR(VLOOKUP($A15,Account_Mapping!$A:$C,4,0),"")</f>
        <v/>
      </c>
    </row>
    <row r="16" spans="1:13" x14ac:dyDescent="0.2">
      <c r="A16" s="43">
        <v>9010</v>
      </c>
      <c r="B16" s="43" t="s">
        <v>127</v>
      </c>
      <c r="C16" s="43"/>
      <c r="D16" s="43"/>
      <c r="E16" s="45">
        <v>45777</v>
      </c>
      <c r="F16" s="46"/>
      <c r="G16" s="46">
        <v>512</v>
      </c>
      <c r="H16" s="47">
        <f t="shared" si="0"/>
        <v>45777</v>
      </c>
      <c r="I16" s="47" t="str">
        <f t="shared" si="1"/>
        <v>Q2</v>
      </c>
      <c r="J16" s="37" t="b">
        <f ca="1">IF(A16="","",COUNTIF('Consolidated Income Statement_Y'!$C$7:$V$7,D16)&gt;0)</f>
        <v>0</v>
      </c>
      <c r="K16" s="38">
        <f t="shared" si="2"/>
        <v>-512</v>
      </c>
      <c r="L16" s="37" t="str">
        <f>IFERROR(VLOOKUP($A16,Account_Mapping!$A:$C,3,0),"")</f>
        <v>Other Expenses, net</v>
      </c>
      <c r="M16" s="37" t="str">
        <f>IFERROR(VLOOKUP($A16,Account_Mapping!$A:$C,4,0),"")</f>
        <v/>
      </c>
    </row>
    <row r="17" spans="1:13" x14ac:dyDescent="0.2">
      <c r="A17" s="43">
        <v>8060</v>
      </c>
      <c r="B17" s="43" t="s">
        <v>122</v>
      </c>
      <c r="C17" s="43"/>
      <c r="D17" s="43"/>
      <c r="E17" s="45">
        <v>45808</v>
      </c>
      <c r="F17" s="46">
        <v>800</v>
      </c>
      <c r="G17" s="46"/>
      <c r="H17" s="47">
        <f t="shared" si="0"/>
        <v>45808</v>
      </c>
      <c r="I17" s="47" t="str">
        <f t="shared" si="1"/>
        <v>Q2</v>
      </c>
      <c r="J17" s="37" t="b">
        <f ca="1">IF(A17="","",COUNTIF('Consolidated Income Statement_Y'!$C$7:$V$7,D17)&gt;0)</f>
        <v>0</v>
      </c>
      <c r="K17" s="38">
        <f t="shared" si="2"/>
        <v>800</v>
      </c>
      <c r="L17" s="37" t="str">
        <f>IFERROR(VLOOKUP($A17,Account_Mapping!$A:$C,3,0),"")</f>
        <v>General &amp; Administrative</v>
      </c>
      <c r="M17" s="37" t="str">
        <f>IFERROR(VLOOKUP($A17,Account_Mapping!$A:$C,4,0),"")</f>
        <v/>
      </c>
    </row>
    <row r="18" spans="1:13" x14ac:dyDescent="0.2">
      <c r="A18" s="43">
        <v>9010</v>
      </c>
      <c r="B18" s="43" t="s">
        <v>127</v>
      </c>
      <c r="C18" s="43"/>
      <c r="D18" s="43"/>
      <c r="E18" s="45">
        <v>45808</v>
      </c>
      <c r="F18" s="46"/>
      <c r="G18" s="46">
        <v>551</v>
      </c>
      <c r="H18" s="47">
        <f t="shared" si="0"/>
        <v>45808</v>
      </c>
      <c r="I18" s="47" t="str">
        <f t="shared" si="1"/>
        <v>Q2</v>
      </c>
      <c r="J18" s="37" t="b">
        <f ca="1">IF(A18="","",COUNTIF('Consolidated Income Statement_Y'!$C$7:$V$7,D18)&gt;0)</f>
        <v>0</v>
      </c>
      <c r="K18" s="38">
        <f t="shared" si="2"/>
        <v>-551</v>
      </c>
      <c r="L18" s="37" t="str">
        <f>IFERROR(VLOOKUP($A18,Account_Mapping!$A:$C,3,0),"")</f>
        <v>Other Expenses, net</v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1" spans="1:13" x14ac:dyDescent="0.2">
      <c r="J751" s="37" t="str">
        <f>IF(A751="","",COUNTIF('Consolidated Income Statement_Y'!$C$7:$V$7,D751)&gt;0)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37" t="str">
        <f>IF(A752="","",COUNTIF('Consolidated Income Statement_Y'!$C$7:$V$7,D752)&gt;0)</f>
        <v/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7675</v>
      </c>
      <c r="C761" s="50">
        <f t="shared" si="37"/>
        <v>7675</v>
      </c>
      <c r="D761" s="50">
        <f t="shared" si="37"/>
        <v>7675</v>
      </c>
      <c r="E761" s="50">
        <f t="shared" si="37"/>
        <v>2075</v>
      </c>
      <c r="F761" s="50">
        <f t="shared" si="37"/>
        <v>800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-563</v>
      </c>
      <c r="C762" s="50">
        <f t="shared" si="37"/>
        <v>-517</v>
      </c>
      <c r="D762" s="50">
        <f t="shared" si="37"/>
        <v>-654</v>
      </c>
      <c r="E762" s="50">
        <f t="shared" si="37"/>
        <v>-512</v>
      </c>
      <c r="F762" s="50">
        <f t="shared" si="37"/>
        <v>-551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23025</v>
      </c>
      <c r="C773" s="50">
        <f t="shared" si="39"/>
        <v>2875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25900</v>
      </c>
    </row>
    <row r="774" spans="1:6" x14ac:dyDescent="0.2">
      <c r="A774" s="49" t="s">
        <v>14</v>
      </c>
      <c r="B774" s="50">
        <f t="shared" si="39"/>
        <v>-1734</v>
      </c>
      <c r="C774" s="50">
        <f t="shared" si="39"/>
        <v>-1063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-2797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5C3BE-C372-459A-8087-5781F4853D9E}">
  <sheetPr codeName="Sheet3">
    <tabColor theme="0" tint="-0.499984740745262"/>
  </sheetPr>
  <dimension ref="B1:X29"/>
  <sheetViews>
    <sheetView showGridLines="0" workbookViewId="0">
      <pane xSplit="2" ySplit="7" topLeftCell="S8" activePane="bottomRight" state="frozen"/>
      <selection pane="topRight" activeCell="C1" sqref="C1"/>
      <selection pane="bottomLeft" activeCell="A7" sqref="A7"/>
      <selection pane="bottomRight" activeCell="B2" sqref="B2"/>
    </sheetView>
  </sheetViews>
  <sheetFormatPr baseColWidth="10" defaultColWidth="9.1640625" defaultRowHeight="15" x14ac:dyDescent="0.2"/>
  <cols>
    <col min="1" max="1" width="0.83203125" style="1" customWidth="1"/>
    <col min="2" max="2" width="27.6640625" style="1" customWidth="1"/>
    <col min="3" max="24" width="14.6640625" style="1" customWidth="1"/>
    <col min="25" max="25" width="1" style="1" customWidth="1"/>
    <col min="26" max="16384" width="9.1640625" style="1"/>
  </cols>
  <sheetData>
    <row r="1" spans="2:24" ht="5" customHeight="1" x14ac:dyDescent="0.2"/>
    <row r="2" spans="2:24" ht="25" customHeight="1" x14ac:dyDescent="0.2">
      <c r="B2" s="3" t="s">
        <v>20</v>
      </c>
    </row>
    <row r="5" spans="2:24" x14ac:dyDescent="0.2">
      <c r="B5" s="7" t="str">
        <f>"Consolidated Income Statement for Month Ended "&amp;TEXT(Control!C7,"MMMM")&amp;" "&amp;DAY(Control!C7)&amp;", "&amp;YEAR(Control!C7)</f>
        <v>Consolidated Income Statement for Month Ended May 31, 2025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20"/>
    </row>
    <row r="6" spans="2:24" hidden="1" x14ac:dyDescent="0.2">
      <c r="B6" s="8"/>
      <c r="C6" s="6" t="str">
        <f ca="1">Control!C11</f>
        <v>Three_Rivers_Inc</v>
      </c>
      <c r="D6" s="6" t="str">
        <f ca="1">Control!C12</f>
        <v>Braddock_Group</v>
      </c>
      <c r="E6" s="6" t="str">
        <f ca="1">Control!C13</f>
        <v>Rooney_and_Associates</v>
      </c>
      <c r="F6" s="6" t="str">
        <f ca="1">Control!C14</f>
        <v>412_LLC</v>
      </c>
      <c r="G6" s="6" t="str">
        <f ca="1">Control!C15</f>
        <v>Purses_by_Hannah</v>
      </c>
      <c r="H6" s="6" t="str">
        <f ca="1">Control!C16</f>
        <v>Cope_Rogers_LLP</v>
      </c>
      <c r="I6" s="6" t="str">
        <f ca="1">Control!C17</f>
        <v>The_Mon_Inc</v>
      </c>
      <c r="J6" s="6" t="str">
        <f ca="1">Control!C18</f>
        <v>AC_Inc</v>
      </c>
      <c r="K6" s="6" t="str">
        <f ca="1">Control!C19</f>
        <v>Three_Sisters</v>
      </c>
      <c r="L6" s="6" t="str">
        <f ca="1">Control!$C$20</f>
        <v>Shadyside_Holdings</v>
      </c>
      <c r="M6" s="6" t="str">
        <f ca="1">Control!$C$21</f>
        <v>East_Allegheny_Financial</v>
      </c>
      <c r="N6" s="6" t="str">
        <f ca="1">Control!$C$22</f>
        <v>Bloomfield_Industries</v>
      </c>
      <c r="O6" s="6" t="str">
        <f ca="1">Control!$C$23</f>
        <v>Bridges_Inc</v>
      </c>
      <c r="P6" s="6" t="str">
        <f ca="1">Control!$C$24</f>
        <v>Crosby_Enterprises</v>
      </c>
      <c r="Q6" s="6" t="str">
        <f ca="1">Control!$C$25</f>
        <v>Point_Consulting</v>
      </c>
      <c r="R6" s="6" t="str">
        <f ca="1">Control!$C$26</f>
        <v>Steel_Ventures</v>
      </c>
      <c r="S6" s="6" t="str">
        <f ca="1">Control!$C$27</f>
        <v>Allegheny_Commons</v>
      </c>
      <c r="T6" s="6" t="str">
        <f ca="1">Control!$C$28</f>
        <v>Keystone_Corp</v>
      </c>
      <c r="U6" s="6" t="str">
        <f ca="1">Control!$C$29</f>
        <v>Phipps_Group</v>
      </c>
      <c r="V6" s="6" t="str">
        <f ca="1">Control!$C$30</f>
        <v>PGH_Holdings</v>
      </c>
      <c r="W6" s="5"/>
      <c r="X6" s="21"/>
    </row>
    <row r="7" spans="2:24" s="138" customFormat="1" ht="30" customHeight="1" x14ac:dyDescent="0.2">
      <c r="B7" s="137"/>
      <c r="C7" s="139" t="str">
        <f ca="1">SUBSTITUTE(C6,"_"," ")</f>
        <v>Three Rivers Inc</v>
      </c>
      <c r="D7" s="139" t="str">
        <f t="shared" ref="D7:V7" ca="1" si="0">SUBSTITUTE(D6,"_"," ")</f>
        <v>Braddock Group</v>
      </c>
      <c r="E7" s="139" t="str">
        <f t="shared" ca="1" si="0"/>
        <v>Rooney and Associates</v>
      </c>
      <c r="F7" s="139" t="str">
        <f t="shared" ca="1" si="0"/>
        <v>412 LLC</v>
      </c>
      <c r="G7" s="139" t="str">
        <f t="shared" ca="1" si="0"/>
        <v>Purses by Hannah</v>
      </c>
      <c r="H7" s="139" t="str">
        <f t="shared" ca="1" si="0"/>
        <v>Cope Rogers LLP</v>
      </c>
      <c r="I7" s="139" t="str">
        <f t="shared" ca="1" si="0"/>
        <v>The Mon Inc</v>
      </c>
      <c r="J7" s="139" t="str">
        <f t="shared" ca="1" si="0"/>
        <v>AC Inc</v>
      </c>
      <c r="K7" s="139" t="str">
        <f t="shared" ca="1" si="0"/>
        <v>Three Sisters</v>
      </c>
      <c r="L7" s="139" t="str">
        <f t="shared" ca="1" si="0"/>
        <v>Shadyside Holdings</v>
      </c>
      <c r="M7" s="139" t="str">
        <f t="shared" ca="1" si="0"/>
        <v>East Allegheny Financial</v>
      </c>
      <c r="N7" s="139" t="str">
        <f t="shared" ca="1" si="0"/>
        <v>Bloomfield Industries</v>
      </c>
      <c r="O7" s="139" t="str">
        <f t="shared" ca="1" si="0"/>
        <v>Bridges Inc</v>
      </c>
      <c r="P7" s="139" t="str">
        <f t="shared" ca="1" si="0"/>
        <v>Crosby Enterprises</v>
      </c>
      <c r="Q7" s="139" t="str">
        <f t="shared" ca="1" si="0"/>
        <v>Point Consulting</v>
      </c>
      <c r="R7" s="139" t="str">
        <f t="shared" ca="1" si="0"/>
        <v>Steel Ventures</v>
      </c>
      <c r="S7" s="139" t="str">
        <f t="shared" ca="1" si="0"/>
        <v>Allegheny Commons</v>
      </c>
      <c r="T7" s="139" t="str">
        <f t="shared" ca="1" si="0"/>
        <v>Keystone Corp</v>
      </c>
      <c r="U7" s="139" t="str">
        <f t="shared" ca="1" si="0"/>
        <v>Phipps Group</v>
      </c>
      <c r="V7" s="139" t="str">
        <f t="shared" ca="1" si="0"/>
        <v>PGH Holdings</v>
      </c>
      <c r="W7" s="135" t="s">
        <v>1</v>
      </c>
      <c r="X7" s="136" t="s">
        <v>16</v>
      </c>
    </row>
    <row r="8" spans="2:24" x14ac:dyDescent="0.2">
      <c r="B8" s="9" t="s">
        <v>3</v>
      </c>
      <c r="X8" s="22"/>
    </row>
    <row r="9" spans="2:24" x14ac:dyDescent="0.2">
      <c r="B9" s="61" t="s">
        <v>25</v>
      </c>
      <c r="C9" s="23">
        <f ca="1">-IFERROR(INDEX(INDIRECT(C$6&amp;"!A753:M763"),MATCH($B9,INDIRECT(C$6&amp;"!A753:A763"),0),MATCH(Control!$C$7,INDIRECT(C$6&amp;"!A753:M753"),0)),0)</f>
        <v>0</v>
      </c>
      <c r="D9" s="23">
        <f ca="1">-IFERROR(INDEX(INDIRECT(D$6&amp;"!A753:M763"),MATCH($B9,INDIRECT(D$6&amp;"!A753:A763"),0),MATCH(Control!$C$7,INDIRECT(D$6&amp;"!A753:M753"),0)),0)</f>
        <v>90500</v>
      </c>
      <c r="E9" s="23">
        <f ca="1">-IFERROR(INDEX(INDIRECT(E$6&amp;"!A753:M763"),MATCH($B9,INDIRECT(E$6&amp;"!A753:A763"),0),MATCH(Control!$C$7,INDIRECT(E$6&amp;"!A753:M753"),0)),0)</f>
        <v>98075</v>
      </c>
      <c r="F9" s="23">
        <f ca="1">-IFERROR(INDEX(INDIRECT(F$6&amp;"!A753:M763"),MATCH($B9,INDIRECT(F$6&amp;"!A753:A763"),0),MATCH(Control!$C$7,INDIRECT(F$6&amp;"!A753:M753"),0)),0)</f>
        <v>100750</v>
      </c>
      <c r="G9" s="23">
        <f ca="1">-IFERROR(INDEX(INDIRECT(G$6&amp;"!A753:M763"),MATCH($B9,INDIRECT(G$6&amp;"!A753:A763"),0),MATCH(Control!$C$7,INDIRECT(G$6&amp;"!A753:M753"),0)),0)</f>
        <v>0</v>
      </c>
      <c r="H9" s="23">
        <f ca="1">-IFERROR(INDEX(INDIRECT(H$6&amp;"!A753:M763"),MATCH($B9,INDIRECT(H$6&amp;"!A753:A763"),0),MATCH(Control!$C$7,INDIRECT(H$6&amp;"!A753:M753"),0)),0)</f>
        <v>99250</v>
      </c>
      <c r="I9" s="23">
        <f ca="1">-IFERROR(INDEX(INDIRECT(I$6&amp;"!A753:M763"),MATCH($B9,INDIRECT(I$6&amp;"!A753:A763"),0),MATCH(Control!$C$7,INDIRECT(I$6&amp;"!A753:M753"),0)),0)</f>
        <v>100750</v>
      </c>
      <c r="J9" s="23">
        <f ca="1">-IFERROR(INDEX(INDIRECT(J$6&amp;"!A753:M763"),MATCH($B9,INDIRECT(J$6&amp;"!A753:A763"),0),MATCH(Control!$C$7,INDIRECT(J$6&amp;"!A753:M753"),0)),0)</f>
        <v>100750</v>
      </c>
      <c r="K9" s="23">
        <f ca="1">-IFERROR(INDEX(INDIRECT(K$6&amp;"!A753:M763"),MATCH($B9,INDIRECT(K$6&amp;"!A753:A763"),0),MATCH(Control!$C$7,INDIRECT(K$6&amp;"!A753:M753"),0)),0)</f>
        <v>0</v>
      </c>
      <c r="L9" s="23">
        <f ca="1">-IFERROR(INDEX(INDIRECT(L$6&amp;"!A753:M763"),MATCH($B9,INDIRECT(L$6&amp;"!A753:A763"),0),MATCH(Control!$C$7,INDIRECT(L$6&amp;"!A753:M753"),0)),0)</f>
        <v>0</v>
      </c>
      <c r="M9" s="23">
        <f ca="1">-IFERROR(INDEX(INDIRECT(M$6&amp;"!A753:M763"),MATCH($B9,INDIRECT(M$6&amp;"!A753:A763"),0),MATCH(Control!$C$7,INDIRECT(M$6&amp;"!A753:M753"),0)),0)</f>
        <v>98500</v>
      </c>
      <c r="N9" s="23">
        <f ca="1">-IFERROR(INDEX(INDIRECT(N$6&amp;"!A753:M763"),MATCH($B9,INDIRECT(N$6&amp;"!A753:A763"),0),MATCH(Control!$C$7,INDIRECT(N$6&amp;"!A753:M753"),0)),0)</f>
        <v>0</v>
      </c>
      <c r="O9" s="23">
        <f ca="1">-IFERROR(INDEX(INDIRECT(O$6&amp;"!A753:M763"),MATCH($B9,INDIRECT(O$6&amp;"!A753:A763"),0),MATCH(Control!$C$7,INDIRECT(O$6&amp;"!A753:M753"),0)),0)</f>
        <v>0</v>
      </c>
      <c r="P9" s="23">
        <f ca="1">-IFERROR(INDEX(INDIRECT(P$6&amp;"!A753:M763"),MATCH($B9,INDIRECT(P$6&amp;"!A753:A763"),0),MATCH(Control!$C$7,INDIRECT(P$6&amp;"!A753:M753"),0)),0)</f>
        <v>100750</v>
      </c>
      <c r="Q9" s="23">
        <f ca="1">-IFERROR(INDEX(INDIRECT(Q$6&amp;"!A753:M763"),MATCH($B9,INDIRECT(Q$6&amp;"!A753:A763"),0),MATCH(Control!$C$7,INDIRECT(Q$6&amp;"!A753:M753"),0)),0)</f>
        <v>100750</v>
      </c>
      <c r="R9" s="23">
        <f ca="1">-IFERROR(INDEX(INDIRECT(R$6&amp;"!A753:M763"),MATCH($B9,INDIRECT(R$6&amp;"!A753:A763"),0),MATCH(Control!$C$7,INDIRECT(R$6&amp;"!A753:M753"),0)),0)</f>
        <v>0</v>
      </c>
      <c r="S9" s="23">
        <f ca="1">-IFERROR(INDEX(INDIRECT(S$6&amp;"!A753:M763"),MATCH($B9,INDIRECT(S$6&amp;"!A753:A763"),0),MATCH(Control!$C$7,INDIRECT(S$6&amp;"!A753:M753"),0)),0)</f>
        <v>0</v>
      </c>
      <c r="T9" s="23">
        <f ca="1">-IFERROR(INDEX(INDIRECT(T$6&amp;"!A753:M763"),MATCH($B9,INDIRECT(T$6&amp;"!A753:A763"),0),MATCH(Control!$C$7,INDIRECT(T$6&amp;"!A753:M753"),0)),0)</f>
        <v>100750</v>
      </c>
      <c r="U9" s="23">
        <f ca="1">-IFERROR(INDEX(INDIRECT(U$6&amp;"!A753:M763"),MATCH($B9,INDIRECT(U$6&amp;"!A753:A763"),0),MATCH(Control!$C$7,INDIRECT(U$6&amp;"!A753:M753"),0)),0)</f>
        <v>0</v>
      </c>
      <c r="V9" s="23">
        <f ca="1">-IFERROR(INDEX(INDIRECT(V$6&amp;"!A753:M763"),MATCH($B9,INDIRECT(V$6&amp;"!A753:A763"),0),MATCH(Control!$C$7,INDIRECT(V$6&amp;"!A753:M753"),0)),0)</f>
        <v>0</v>
      </c>
      <c r="W9" s="23">
        <f ca="1">INDEX(Intercompany!$A$242:$M$252,MATCH($B9,Intercompany!$A$242:$A$252,0),MATCH(Control!$C$7,Intercompany!$A$242:$M$242,0))</f>
        <v>-3325</v>
      </c>
      <c r="X9" s="24">
        <f ca="1">SUM(C9:W9)</f>
        <v>987500</v>
      </c>
    </row>
    <row r="10" spans="2:24" x14ac:dyDescent="0.2">
      <c r="B10" s="61" t="s">
        <v>24</v>
      </c>
      <c r="C10" s="27">
        <f ca="1">-IFERROR(INDEX(INDIRECT(C$6&amp;"!A753:M763"),MATCH($B10,INDIRECT(C$6&amp;"!A753:A763"),0),MATCH(Control!$C$7,INDIRECT(C$6&amp;"!A753:M753"),0)),0)</f>
        <v>0</v>
      </c>
      <c r="D10" s="27">
        <f ca="1">-IFERROR(INDEX(INDIRECT(D$6&amp;"!A753:M763"),MATCH($B10,INDIRECT(D$6&amp;"!A753:A763"),0),MATCH(Control!$C$7,INDIRECT(D$6&amp;"!A753:M753"),0)),0)</f>
        <v>2500</v>
      </c>
      <c r="E10" s="27">
        <f ca="1">-IFERROR(INDEX(INDIRECT(E$6&amp;"!A753:M763"),MATCH($B10,INDIRECT(E$6&amp;"!A753:A763"),0),MATCH(Control!$C$7,INDIRECT(E$6&amp;"!A753:M753"),0)),0)</f>
        <v>0</v>
      </c>
      <c r="F10" s="27">
        <f ca="1">-IFERROR(INDEX(INDIRECT(F$6&amp;"!A753:M763"),MATCH($B10,INDIRECT(F$6&amp;"!A753:A763"),0),MATCH(Control!$C$7,INDIRECT(F$6&amp;"!A753:M753"),0)),0)</f>
        <v>0</v>
      </c>
      <c r="G10" s="27">
        <f ca="1">-IFERROR(INDEX(INDIRECT(G$6&amp;"!A753:M763"),MATCH($B10,INDIRECT(G$6&amp;"!A753:A763"),0),MATCH(Control!$C$7,INDIRECT(G$6&amp;"!A753:M753"),0)),0)</f>
        <v>97500</v>
      </c>
      <c r="H10" s="27">
        <f ca="1">-IFERROR(INDEX(INDIRECT(H$6&amp;"!A753:M763"),MATCH($B10,INDIRECT(H$6&amp;"!A753:A763"),0),MATCH(Control!$C$7,INDIRECT(H$6&amp;"!A753:M753"),0)),0)</f>
        <v>0</v>
      </c>
      <c r="I10" s="27">
        <f ca="1">-IFERROR(INDEX(INDIRECT(I$6&amp;"!A753:M763"),MATCH($B10,INDIRECT(I$6&amp;"!A753:A763"),0),MATCH(Control!$C$7,INDIRECT(I$6&amp;"!A753:M753"),0)),0)</f>
        <v>0</v>
      </c>
      <c r="J10" s="27">
        <f ca="1">-IFERROR(INDEX(INDIRECT(J$6&amp;"!A753:M763"),MATCH($B10,INDIRECT(J$6&amp;"!A753:A763"),0),MATCH(Control!$C$7,INDIRECT(J$6&amp;"!A753:M753"),0)),0)</f>
        <v>0</v>
      </c>
      <c r="K10" s="27">
        <f ca="1">-IFERROR(INDEX(INDIRECT(K$6&amp;"!A753:M763"),MATCH($B10,INDIRECT(K$6&amp;"!A753:A763"),0),MATCH(Control!$C$7,INDIRECT(K$6&amp;"!A753:M753"),0)),0)</f>
        <v>0</v>
      </c>
      <c r="L10" s="27">
        <f ca="1">-IFERROR(INDEX(INDIRECT(L$6&amp;"!A753:M763"),MATCH($B10,INDIRECT(L$6&amp;"!A753:A763"),0),MATCH(Control!$C$7,INDIRECT(L$6&amp;"!A753:M753"),0)),0)</f>
        <v>0</v>
      </c>
      <c r="M10" s="27">
        <f ca="1">-IFERROR(INDEX(INDIRECT(M$6&amp;"!A753:M763"),MATCH($B10,INDIRECT(M$6&amp;"!A753:A763"),0),MATCH(Control!$C$7,INDIRECT(M$6&amp;"!A753:M753"),0)),0)</f>
        <v>0</v>
      </c>
      <c r="N10" s="27">
        <f ca="1">-IFERROR(INDEX(INDIRECT(N$6&amp;"!A753:M763"),MATCH($B10,INDIRECT(N$6&amp;"!A753:A763"),0),MATCH(Control!$C$7,INDIRECT(N$6&amp;"!A753:M753"),0)),0)</f>
        <v>115000</v>
      </c>
      <c r="O10" s="27">
        <f ca="1">-IFERROR(INDEX(INDIRECT(O$6&amp;"!A753:M763"),MATCH($B10,INDIRECT(O$6&amp;"!A753:A763"),0),MATCH(Control!$C$7,INDIRECT(O$6&amp;"!A753:M753"),0)),0)</f>
        <v>0</v>
      </c>
      <c r="P10" s="27">
        <f ca="1">-IFERROR(INDEX(INDIRECT(P$6&amp;"!A753:M763"),MATCH($B10,INDIRECT(P$6&amp;"!A753:A763"),0),MATCH(Control!$C$7,INDIRECT(P$6&amp;"!A753:M753"),0)),0)</f>
        <v>0</v>
      </c>
      <c r="Q10" s="27">
        <f ca="1">-IFERROR(INDEX(INDIRECT(Q$6&amp;"!A753:M763"),MATCH($B10,INDIRECT(Q$6&amp;"!A753:A763"),0),MATCH(Control!$C$7,INDIRECT(Q$6&amp;"!A753:M753"),0)),0)</f>
        <v>0</v>
      </c>
      <c r="R10" s="27">
        <f ca="1">-IFERROR(INDEX(INDIRECT(R$6&amp;"!A753:M763"),MATCH($B10,INDIRECT(R$6&amp;"!A753:A763"),0),MATCH(Control!$C$7,INDIRECT(R$6&amp;"!A753:M753"),0)),0)</f>
        <v>0</v>
      </c>
      <c r="S10" s="27">
        <f ca="1">-IFERROR(INDEX(INDIRECT(S$6&amp;"!A753:M763"),MATCH($B10,INDIRECT(S$6&amp;"!A753:A763"),0),MATCH(Control!$C$7,INDIRECT(S$6&amp;"!A753:M753"),0)),0)</f>
        <v>0</v>
      </c>
      <c r="T10" s="27">
        <f ca="1">-IFERROR(INDEX(INDIRECT(T$6&amp;"!A753:M763"),MATCH($B10,INDIRECT(T$6&amp;"!A753:A763"),0),MATCH(Control!$C$7,INDIRECT(T$6&amp;"!A753:M753"),0)),0)</f>
        <v>0</v>
      </c>
      <c r="U10" s="27">
        <f ca="1">-IFERROR(INDEX(INDIRECT(U$6&amp;"!A753:M763"),MATCH($B10,INDIRECT(U$6&amp;"!A753:A763"),0),MATCH(Control!$C$7,INDIRECT(U$6&amp;"!A753:M753"),0)),0)</f>
        <v>0</v>
      </c>
      <c r="V10" s="27">
        <f ca="1">-IFERROR(INDEX(INDIRECT(V$6&amp;"!A753:M763"),MATCH($B10,INDIRECT(V$6&amp;"!A753:A763"),0),MATCH(Control!$C$7,INDIRECT(V$6&amp;"!A753:M753"),0)),0)</f>
        <v>0</v>
      </c>
      <c r="W10" s="27">
        <f ca="1">INDEX(Intercompany!$A$242:$M$252,MATCH($B10,Intercompany!$A$242:$A$252,0),MATCH(Control!$C$7,Intercompany!$A$242:$M$242,0))</f>
        <v>0</v>
      </c>
      <c r="X10" s="28">
        <f ca="1">SUM(C10:W10)</f>
        <v>215000</v>
      </c>
    </row>
    <row r="11" spans="2:24" x14ac:dyDescent="0.2">
      <c r="B11" s="61" t="s">
        <v>26</v>
      </c>
      <c r="C11" s="27">
        <f ca="1">-IFERROR(INDEX(INDIRECT(C$6&amp;"!A753:M763"),MATCH($B11,INDIRECT(C$6&amp;"!A753:A763"),0),MATCH(Control!$C$7,INDIRECT(C$6&amp;"!A753:M753"),0)),0)</f>
        <v>0</v>
      </c>
      <c r="D11" s="27">
        <f ca="1">-IFERROR(INDEX(INDIRECT(D$6&amp;"!A753:M763"),MATCH($B11,INDIRECT(D$6&amp;"!A753:A763"),0),MATCH(Control!$C$7,INDIRECT(D$6&amp;"!A753:M753"),0)),0)</f>
        <v>750</v>
      </c>
      <c r="E11" s="27">
        <f ca="1">-IFERROR(INDEX(INDIRECT(E$6&amp;"!A753:M763"),MATCH($B11,INDIRECT(E$6&amp;"!A753:A763"),0),MATCH(Control!$C$7,INDIRECT(E$6&amp;"!A753:M753"),0)),0)</f>
        <v>0</v>
      </c>
      <c r="F11" s="27">
        <f ca="1">-IFERROR(INDEX(INDIRECT(F$6&amp;"!A753:M763"),MATCH($B11,INDIRECT(F$6&amp;"!A753:A763"),0),MATCH(Control!$C$7,INDIRECT(F$6&amp;"!A753:M753"),0)),0)</f>
        <v>0</v>
      </c>
      <c r="G11" s="27">
        <f ca="1">-IFERROR(INDEX(INDIRECT(G$6&amp;"!A753:M763"),MATCH($B11,INDIRECT(G$6&amp;"!A753:A763"),0),MATCH(Control!$C$7,INDIRECT(G$6&amp;"!A753:M753"),0)),0)</f>
        <v>0</v>
      </c>
      <c r="H11" s="27">
        <f ca="1">-IFERROR(INDEX(INDIRECT(H$6&amp;"!A753:M763"),MATCH($B11,INDIRECT(H$6&amp;"!A753:A763"),0),MATCH(Control!$C$7,INDIRECT(H$6&amp;"!A753:M753"),0)),0)</f>
        <v>0</v>
      </c>
      <c r="I11" s="27">
        <f ca="1">-IFERROR(INDEX(INDIRECT(I$6&amp;"!A753:M763"),MATCH($B11,INDIRECT(I$6&amp;"!A753:A763"),0),MATCH(Control!$C$7,INDIRECT(I$6&amp;"!A753:M753"),0)),0)</f>
        <v>0</v>
      </c>
      <c r="J11" s="27">
        <f ca="1">-IFERROR(INDEX(INDIRECT(J$6&amp;"!A753:M763"),MATCH($B11,INDIRECT(J$6&amp;"!A753:A763"),0),MATCH(Control!$C$7,INDIRECT(J$6&amp;"!A753:M753"),0)),0)</f>
        <v>0</v>
      </c>
      <c r="K11" s="27">
        <f ca="1">-IFERROR(INDEX(INDIRECT(K$6&amp;"!A753:M763"),MATCH($B11,INDIRECT(K$6&amp;"!A753:A763"),0),MATCH(Control!$C$7,INDIRECT(K$6&amp;"!A753:M753"),0)),0)</f>
        <v>0</v>
      </c>
      <c r="L11" s="27">
        <f ca="1">-IFERROR(INDEX(INDIRECT(L$6&amp;"!A753:M763"),MATCH($B11,INDIRECT(L$6&amp;"!A753:A763"),0),MATCH(Control!$C$7,INDIRECT(L$6&amp;"!A753:M753"),0)),0)</f>
        <v>0</v>
      </c>
      <c r="M11" s="27">
        <f ca="1">-IFERROR(INDEX(INDIRECT(M$6&amp;"!A753:M763"),MATCH($B11,INDIRECT(M$6&amp;"!A753:A763"),0),MATCH(Control!$C$7,INDIRECT(M$6&amp;"!A753:M753"),0)),0)</f>
        <v>0</v>
      </c>
      <c r="N11" s="27">
        <f ca="1">-IFERROR(INDEX(INDIRECT(N$6&amp;"!A753:M763"),MATCH($B11,INDIRECT(N$6&amp;"!A753:A763"),0),MATCH(Control!$C$7,INDIRECT(N$6&amp;"!A753:M753"),0)),0)</f>
        <v>0</v>
      </c>
      <c r="O11" s="27">
        <f ca="1">-IFERROR(INDEX(INDIRECT(O$6&amp;"!A753:M763"),MATCH($B11,INDIRECT(O$6&amp;"!A753:A763"),0),MATCH(Control!$C$7,INDIRECT(O$6&amp;"!A753:M753"),0)),0)</f>
        <v>0</v>
      </c>
      <c r="P11" s="27">
        <f ca="1">-IFERROR(INDEX(INDIRECT(P$6&amp;"!A753:M763"),MATCH($B11,INDIRECT(P$6&amp;"!A753:A763"),0),MATCH(Control!$C$7,INDIRECT(P$6&amp;"!A753:M753"),0)),0)</f>
        <v>0</v>
      </c>
      <c r="Q11" s="27">
        <f ca="1">-IFERROR(INDEX(INDIRECT(Q$6&amp;"!A753:M763"),MATCH($B11,INDIRECT(Q$6&amp;"!A753:A763"),0),MATCH(Control!$C$7,INDIRECT(Q$6&amp;"!A753:M753"),0)),0)</f>
        <v>0</v>
      </c>
      <c r="R11" s="27">
        <f ca="1">-IFERROR(INDEX(INDIRECT(R$6&amp;"!A753:M763"),MATCH($B11,INDIRECT(R$6&amp;"!A753:A763"),0),MATCH(Control!$C$7,INDIRECT(R$6&amp;"!A753:M753"),0)),0)</f>
        <v>0</v>
      </c>
      <c r="S11" s="27">
        <f ca="1">-IFERROR(INDEX(INDIRECT(S$6&amp;"!A753:M763"),MATCH($B11,INDIRECT(S$6&amp;"!A753:A763"),0),MATCH(Control!$C$7,INDIRECT(S$6&amp;"!A753:M753"),0)),0)</f>
        <v>0</v>
      </c>
      <c r="T11" s="27">
        <f ca="1">-IFERROR(INDEX(INDIRECT(T$6&amp;"!A753:M763"),MATCH($B11,INDIRECT(T$6&amp;"!A753:A763"),0),MATCH(Control!$C$7,INDIRECT(T$6&amp;"!A753:M753"),0)),0)</f>
        <v>0</v>
      </c>
      <c r="U11" s="27">
        <f ca="1">-IFERROR(INDEX(INDIRECT(U$6&amp;"!A753:M763"),MATCH($B11,INDIRECT(U$6&amp;"!A753:A763"),0),MATCH(Control!$C$7,INDIRECT(U$6&amp;"!A753:M753"),0)),0)</f>
        <v>0</v>
      </c>
      <c r="V11" s="27">
        <f ca="1">-IFERROR(INDEX(INDIRECT(V$6&amp;"!A753:M763"),MATCH($B11,INDIRECT(V$6&amp;"!A753:A763"),0),MATCH(Control!$C$7,INDIRECT(V$6&amp;"!A753:M753"),0)),0)</f>
        <v>0</v>
      </c>
      <c r="W11" s="27">
        <f ca="1">INDEX(Intercompany!$A$242:$M$252,MATCH($B11,Intercompany!$A$242:$A$252,0),MATCH(Control!$C$7,Intercompany!$A$242:$M$242,0))</f>
        <v>0</v>
      </c>
      <c r="X11" s="28">
        <f ca="1">SUM(C11:W11)</f>
        <v>750</v>
      </c>
    </row>
    <row r="12" spans="2:24" x14ac:dyDescent="0.2">
      <c r="B12" s="11" t="s">
        <v>4</v>
      </c>
      <c r="C12" s="29">
        <f ca="1">SUM(C9:C11)</f>
        <v>0</v>
      </c>
      <c r="D12" s="29">
        <f t="shared" ref="D12:L12" ca="1" si="1">SUM(D9:D11)</f>
        <v>93750</v>
      </c>
      <c r="E12" s="29">
        <f t="shared" ca="1" si="1"/>
        <v>98075</v>
      </c>
      <c r="F12" s="29">
        <f t="shared" ca="1" si="1"/>
        <v>100750</v>
      </c>
      <c r="G12" s="29">
        <f t="shared" ca="1" si="1"/>
        <v>97500</v>
      </c>
      <c r="H12" s="29">
        <f t="shared" ca="1" si="1"/>
        <v>99250</v>
      </c>
      <c r="I12" s="29">
        <f t="shared" ca="1" si="1"/>
        <v>100750</v>
      </c>
      <c r="J12" s="29">
        <f t="shared" ca="1" si="1"/>
        <v>100750</v>
      </c>
      <c r="K12" s="29">
        <f t="shared" ca="1" si="1"/>
        <v>0</v>
      </c>
      <c r="L12" s="29">
        <f t="shared" ca="1" si="1"/>
        <v>0</v>
      </c>
      <c r="M12" s="29">
        <f t="shared" ref="M12:V12" ca="1" si="2">SUM(M9:M11)</f>
        <v>98500</v>
      </c>
      <c r="N12" s="29">
        <f t="shared" ca="1" si="2"/>
        <v>115000</v>
      </c>
      <c r="O12" s="29">
        <f t="shared" ca="1" si="2"/>
        <v>0</v>
      </c>
      <c r="P12" s="29">
        <f t="shared" ca="1" si="2"/>
        <v>100750</v>
      </c>
      <c r="Q12" s="29">
        <f t="shared" ca="1" si="2"/>
        <v>100750</v>
      </c>
      <c r="R12" s="29">
        <f t="shared" ca="1" si="2"/>
        <v>0</v>
      </c>
      <c r="S12" s="29">
        <f t="shared" ca="1" si="2"/>
        <v>0</v>
      </c>
      <c r="T12" s="29">
        <f t="shared" ca="1" si="2"/>
        <v>100750</v>
      </c>
      <c r="U12" s="29">
        <f t="shared" ca="1" si="2"/>
        <v>0</v>
      </c>
      <c r="V12" s="29">
        <f t="shared" ca="1" si="2"/>
        <v>0</v>
      </c>
      <c r="W12" s="29">
        <f t="shared" ref="W12:X12" ca="1" si="3">SUM(W9:W11)</f>
        <v>-3325</v>
      </c>
      <c r="X12" s="30">
        <f t="shared" ca="1" si="3"/>
        <v>1203250</v>
      </c>
    </row>
    <row r="13" spans="2:24" x14ac:dyDescent="0.2">
      <c r="B13" s="12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2"/>
    </row>
    <row r="14" spans="2:24" x14ac:dyDescent="0.2">
      <c r="B14" s="13" t="s">
        <v>5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2"/>
    </row>
    <row r="15" spans="2:24" x14ac:dyDescent="0.2">
      <c r="B15" s="61" t="s">
        <v>48</v>
      </c>
      <c r="C15" s="27">
        <f ca="1">IFERROR(INDEX(INDIRECT(C$6&amp;"!A753:M763"),MATCH($B15,INDIRECT(C$6&amp;"!A753:A763"),0),MATCH(Control!$C$7,INDIRECT(C$6&amp;"!A753:M753"),0)),0)</f>
        <v>0</v>
      </c>
      <c r="D15" s="27">
        <f ca="1">IFERROR(INDEX(INDIRECT(D$6&amp;"!A753:M763"),MATCH($B15,INDIRECT(D$6&amp;"!A753:A763"),0),MATCH(Control!$C$7,INDIRECT(D$6&amp;"!A753:M753"),0)),0)</f>
        <v>500</v>
      </c>
      <c r="E15" s="27">
        <f ca="1">IFERROR(INDEX(INDIRECT(E$6&amp;"!A753:M763"),MATCH($B15,INDIRECT(E$6&amp;"!A753:A763"),0),MATCH(Control!$C$7,INDIRECT(E$6&amp;"!A753:M753"),0)),0)</f>
        <v>500</v>
      </c>
      <c r="F15" s="27">
        <f ca="1">IFERROR(INDEX(INDIRECT(F$6&amp;"!A753:M763"),MATCH($B15,INDIRECT(F$6&amp;"!A753:A763"),0),MATCH(Control!$C$7,INDIRECT(F$6&amp;"!A753:M753"),0)),0)</f>
        <v>500</v>
      </c>
      <c r="G15" s="27">
        <f ca="1">IFERROR(INDEX(INDIRECT(G$6&amp;"!A753:M763"),MATCH($B15,INDIRECT(G$6&amp;"!A753:A763"),0),MATCH(Control!$C$7,INDIRECT(G$6&amp;"!A753:M753"),0)),0)</f>
        <v>0</v>
      </c>
      <c r="H15" s="27">
        <f ca="1">IFERROR(INDEX(INDIRECT(H$6&amp;"!A753:M763"),MATCH($B15,INDIRECT(H$6&amp;"!A753:A763"),0),MATCH(Control!$C$7,INDIRECT(H$6&amp;"!A753:M753"),0)),0)</f>
        <v>500</v>
      </c>
      <c r="I15" s="27">
        <f ca="1">IFERROR(INDEX(INDIRECT(I$6&amp;"!A753:M763"),MATCH($B15,INDIRECT(I$6&amp;"!A753:A763"),0),MATCH(Control!$C$7,INDIRECT(I$6&amp;"!A753:M753"),0)),0)</f>
        <v>500</v>
      </c>
      <c r="J15" s="27">
        <f ca="1">IFERROR(INDEX(INDIRECT(J$6&amp;"!A753:M763"),MATCH($B15,INDIRECT(J$6&amp;"!A753:A763"),0),MATCH(Control!$C$7,INDIRECT(J$6&amp;"!A753:M753"),0)),0)</f>
        <v>500</v>
      </c>
      <c r="K15" s="27">
        <f ca="1">IFERROR(INDEX(INDIRECT(K$6&amp;"!A753:M763"),MATCH($B15,INDIRECT(K$6&amp;"!A753:A763"),0),MATCH(Control!$C$7,INDIRECT(K$6&amp;"!A753:M753"),0)),0)</f>
        <v>0</v>
      </c>
      <c r="L15" s="27">
        <f ca="1">IFERROR(INDEX(INDIRECT(L$6&amp;"!A753:M763"),MATCH($B15,INDIRECT(L$6&amp;"!A753:A763"),0),MATCH(Control!$C$7,INDIRECT(L$6&amp;"!A753:M753"),0)),0)</f>
        <v>0</v>
      </c>
      <c r="M15" s="27">
        <f ca="1">IFERROR(INDEX(INDIRECT(M$6&amp;"!A753:M763"),MATCH($B15,INDIRECT(M$6&amp;"!A753:A763"),0),MATCH(Control!$C$7,INDIRECT(M$6&amp;"!A753:M753"),0)),0)</f>
        <v>500</v>
      </c>
      <c r="N15" s="27">
        <f ca="1">IFERROR(INDEX(INDIRECT(N$6&amp;"!A753:M763"),MATCH($B15,INDIRECT(N$6&amp;"!A753:A763"),0),MATCH(Control!$C$7,INDIRECT(N$6&amp;"!A753:M753"),0)),0)</f>
        <v>0</v>
      </c>
      <c r="O15" s="27">
        <f ca="1">IFERROR(INDEX(INDIRECT(O$6&amp;"!A753:M763"),MATCH($B15,INDIRECT(O$6&amp;"!A753:A763"),0),MATCH(Control!$C$7,INDIRECT(O$6&amp;"!A753:M753"),0)),0)</f>
        <v>0</v>
      </c>
      <c r="P15" s="27">
        <f ca="1">IFERROR(INDEX(INDIRECT(P$6&amp;"!A753:M763"),MATCH($B15,INDIRECT(P$6&amp;"!A753:A763"),0),MATCH(Control!$C$7,INDIRECT(P$6&amp;"!A753:M753"),0)),0)</f>
        <v>500</v>
      </c>
      <c r="Q15" s="27">
        <f ca="1">IFERROR(INDEX(INDIRECT(Q$6&amp;"!A753:M763"),MATCH($B15,INDIRECT(Q$6&amp;"!A753:A763"),0),MATCH(Control!$C$7,INDIRECT(Q$6&amp;"!A753:M753"),0)),0)</f>
        <v>500</v>
      </c>
      <c r="R15" s="27">
        <f ca="1">IFERROR(INDEX(INDIRECT(R$6&amp;"!A753:M763"),MATCH($B15,INDIRECT(R$6&amp;"!A753:A763"),0),MATCH(Control!$C$7,INDIRECT(R$6&amp;"!A753:M753"),0)),0)</f>
        <v>0</v>
      </c>
      <c r="S15" s="27">
        <f ca="1">IFERROR(INDEX(INDIRECT(S$6&amp;"!A753:M763"),MATCH($B15,INDIRECT(S$6&amp;"!A753:A763"),0),MATCH(Control!$C$7,INDIRECT(S$6&amp;"!A753:M753"),0)),0)</f>
        <v>0</v>
      </c>
      <c r="T15" s="27">
        <f ca="1">IFERROR(INDEX(INDIRECT(T$6&amp;"!A753:M763"),MATCH($B15,INDIRECT(T$6&amp;"!A753:A763"),0),MATCH(Control!$C$7,INDIRECT(T$6&amp;"!A753:M753"),0)),0)</f>
        <v>500</v>
      </c>
      <c r="U15" s="27">
        <f ca="1">IFERROR(INDEX(INDIRECT(U$6&amp;"!A753:M763"),MATCH($B15,INDIRECT(U$6&amp;"!A753:A763"),0),MATCH(Control!$C$7,INDIRECT(U$6&amp;"!A753:M753"),0)),0)</f>
        <v>0</v>
      </c>
      <c r="V15" s="27">
        <f ca="1">IFERROR(INDEX(INDIRECT(V$6&amp;"!A753:M763"),MATCH($B15,INDIRECT(V$6&amp;"!A753:A763"),0),MATCH(Control!$C$7,INDIRECT(V$6&amp;"!A753:M753"),0)),0)</f>
        <v>0</v>
      </c>
      <c r="W15" s="27">
        <f ca="1">-INDEX(Intercompany!$A$242:$M$252,MATCH($B15,Intercompany!$A$242:$A$252,0),MATCH(Control!$C$7,Intercompany!$A$242:$M$242,0))</f>
        <v>0</v>
      </c>
      <c r="X15" s="28">
        <f t="shared" ref="X15:X17" ca="1" si="4">SUM(C15:W15)</f>
        <v>5000</v>
      </c>
    </row>
    <row r="16" spans="2:24" x14ac:dyDescent="0.2">
      <c r="B16" s="61" t="s">
        <v>49</v>
      </c>
      <c r="C16" s="27">
        <f ca="1">IFERROR(INDEX(INDIRECT(C$6&amp;"!A753:M763"),MATCH($B16,INDIRECT(C$6&amp;"!A753:A763"),0),MATCH(Control!$C$7,INDIRECT(C$6&amp;"!A753:M753"),0)),0)</f>
        <v>0</v>
      </c>
      <c r="D16" s="27">
        <f ca="1">IFERROR(INDEX(INDIRECT(D$6&amp;"!A753:M763"),MATCH($B16,INDIRECT(D$6&amp;"!A753:A763"),0),MATCH(Control!$C$7,INDIRECT(D$6&amp;"!A753:M753"),0)),0)</f>
        <v>750</v>
      </c>
      <c r="E16" s="27">
        <f ca="1">IFERROR(INDEX(INDIRECT(E$6&amp;"!A753:M763"),MATCH($B16,INDIRECT(E$6&amp;"!A753:A763"),0),MATCH(Control!$C$7,INDIRECT(E$6&amp;"!A753:M753"),0)),0)</f>
        <v>0</v>
      </c>
      <c r="F16" s="27">
        <f ca="1">IFERROR(INDEX(INDIRECT(F$6&amp;"!A753:M763"),MATCH($B16,INDIRECT(F$6&amp;"!A753:A763"),0),MATCH(Control!$C$7,INDIRECT(F$6&amp;"!A753:M753"),0)),0)</f>
        <v>0</v>
      </c>
      <c r="G16" s="27">
        <f ca="1">IFERROR(INDEX(INDIRECT(G$6&amp;"!A753:M763"),MATCH($B16,INDIRECT(G$6&amp;"!A753:A763"),0),MATCH(Control!$C$7,INDIRECT(G$6&amp;"!A753:M753"),0)),0)</f>
        <v>18000</v>
      </c>
      <c r="H16" s="27">
        <f ca="1">IFERROR(INDEX(INDIRECT(H$6&amp;"!A753:M763"),MATCH($B16,INDIRECT(H$6&amp;"!A753:A763"),0),MATCH(Control!$C$7,INDIRECT(H$6&amp;"!A753:M753"),0)),0)</f>
        <v>0</v>
      </c>
      <c r="I16" s="27">
        <f ca="1">IFERROR(INDEX(INDIRECT(I$6&amp;"!A753:M763"),MATCH($B16,INDIRECT(I$6&amp;"!A753:A763"),0),MATCH(Control!$C$7,INDIRECT(I$6&amp;"!A753:M753"),0)),0)</f>
        <v>0</v>
      </c>
      <c r="J16" s="27">
        <f ca="1">IFERROR(INDEX(INDIRECT(J$6&amp;"!A753:M763"),MATCH($B16,INDIRECT(J$6&amp;"!A753:A763"),0),MATCH(Control!$C$7,INDIRECT(J$6&amp;"!A753:M753"),0)),0)</f>
        <v>0</v>
      </c>
      <c r="K16" s="27">
        <f ca="1">IFERROR(INDEX(INDIRECT(K$6&amp;"!A753:M763"),MATCH($B16,INDIRECT(K$6&amp;"!A753:A763"),0),MATCH(Control!$C$7,INDIRECT(K$6&amp;"!A753:M753"),0)),0)</f>
        <v>0</v>
      </c>
      <c r="L16" s="27">
        <f ca="1">IFERROR(INDEX(INDIRECT(L$6&amp;"!A753:M763"),MATCH($B16,INDIRECT(L$6&amp;"!A753:A763"),0),MATCH(Control!$C$7,INDIRECT(L$6&amp;"!A753:M753"),0)),0)</f>
        <v>0</v>
      </c>
      <c r="M16" s="27">
        <f ca="1">IFERROR(INDEX(INDIRECT(M$6&amp;"!A753:M763"),MATCH($B16,INDIRECT(M$6&amp;"!A753:A763"),0),MATCH(Control!$C$7,INDIRECT(M$6&amp;"!A753:M753"),0)),0)</f>
        <v>0</v>
      </c>
      <c r="N16" s="27">
        <f ca="1">IFERROR(INDEX(INDIRECT(N$6&amp;"!A753:M763"),MATCH($B16,INDIRECT(N$6&amp;"!A753:A763"),0),MATCH(Control!$C$7,INDIRECT(N$6&amp;"!A753:M753"),0)),0)</f>
        <v>15000</v>
      </c>
      <c r="O16" s="27">
        <f ca="1">IFERROR(INDEX(INDIRECT(O$6&amp;"!A753:M763"),MATCH($B16,INDIRECT(O$6&amp;"!A753:A763"),0),MATCH(Control!$C$7,INDIRECT(O$6&amp;"!A753:M753"),0)),0)</f>
        <v>0</v>
      </c>
      <c r="P16" s="27">
        <f ca="1">IFERROR(INDEX(INDIRECT(P$6&amp;"!A753:M763"),MATCH($B16,INDIRECT(P$6&amp;"!A753:A763"),0),MATCH(Control!$C$7,INDIRECT(P$6&amp;"!A753:M753"),0)),0)</f>
        <v>0</v>
      </c>
      <c r="Q16" s="27">
        <f ca="1">IFERROR(INDEX(INDIRECT(Q$6&amp;"!A753:M763"),MATCH($B16,INDIRECT(Q$6&amp;"!A753:A763"),0),MATCH(Control!$C$7,INDIRECT(Q$6&amp;"!A753:M753"),0)),0)</f>
        <v>0</v>
      </c>
      <c r="R16" s="27">
        <f ca="1">IFERROR(INDEX(INDIRECT(R$6&amp;"!A753:M763"),MATCH($B16,INDIRECT(R$6&amp;"!A753:A763"),0),MATCH(Control!$C$7,INDIRECT(R$6&amp;"!A753:M753"),0)),0)</f>
        <v>0</v>
      </c>
      <c r="S16" s="27">
        <f ca="1">IFERROR(INDEX(INDIRECT(S$6&amp;"!A753:M763"),MATCH($B16,INDIRECT(S$6&amp;"!A753:A763"),0),MATCH(Control!$C$7,INDIRECT(S$6&amp;"!A753:M753"),0)),0)</f>
        <v>0</v>
      </c>
      <c r="T16" s="27">
        <f ca="1">IFERROR(INDEX(INDIRECT(T$6&amp;"!A753:M763"),MATCH($B16,INDIRECT(T$6&amp;"!A753:A763"),0),MATCH(Control!$C$7,INDIRECT(T$6&amp;"!A753:M753"),0)),0)</f>
        <v>0</v>
      </c>
      <c r="U16" s="27">
        <f ca="1">IFERROR(INDEX(INDIRECT(U$6&amp;"!A753:M763"),MATCH($B16,INDIRECT(U$6&amp;"!A753:A763"),0),MATCH(Control!$C$7,INDIRECT(U$6&amp;"!A753:M753"),0)),0)</f>
        <v>0</v>
      </c>
      <c r="V16" s="27">
        <f ca="1">IFERROR(INDEX(INDIRECT(V$6&amp;"!A753:M763"),MATCH($B16,INDIRECT(V$6&amp;"!A753:A763"),0),MATCH(Control!$C$7,INDIRECT(V$6&amp;"!A753:M753"),0)),0)</f>
        <v>0</v>
      </c>
      <c r="W16" s="27">
        <f ca="1">-INDEX(Intercompany!$A$242:$M$252,MATCH($B16,Intercompany!$A$242:$A$252,0),MATCH(Control!$C$7,Intercompany!$A$242:$M$242,0))</f>
        <v>0</v>
      </c>
      <c r="X16" s="28">
        <f t="shared" ca="1" si="4"/>
        <v>33750</v>
      </c>
    </row>
    <row r="17" spans="2:24" x14ac:dyDescent="0.2">
      <c r="B17" s="61" t="s">
        <v>50</v>
      </c>
      <c r="C17" s="27">
        <f ca="1">IFERROR(INDEX(INDIRECT(C$6&amp;"!A753:M763"),MATCH($B17,INDIRECT(C$6&amp;"!A753:A763"),0),MATCH(Control!$C$7,INDIRECT(C$6&amp;"!A753:M753"),0)),0)</f>
        <v>0</v>
      </c>
      <c r="D17" s="27">
        <f ca="1">IFERROR(INDEX(INDIRECT(D$6&amp;"!A753:M763"),MATCH($B17,INDIRECT(D$6&amp;"!A753:A763"),0),MATCH(Control!$C$7,INDIRECT(D$6&amp;"!A753:M753"),0)),0)</f>
        <v>1000</v>
      </c>
      <c r="E17" s="27">
        <f ca="1">IFERROR(INDEX(INDIRECT(E$6&amp;"!A753:M763"),MATCH($B17,INDIRECT(E$6&amp;"!A753:A763"),0),MATCH(Control!$C$7,INDIRECT(E$6&amp;"!A753:M753"),0)),0)</f>
        <v>0</v>
      </c>
      <c r="F17" s="27">
        <f ca="1">IFERROR(INDEX(INDIRECT(F$6&amp;"!A753:M763"),MATCH($B17,INDIRECT(F$6&amp;"!A753:A763"),0),MATCH(Control!$C$7,INDIRECT(F$6&amp;"!A753:M753"),0)),0)</f>
        <v>0</v>
      </c>
      <c r="G17" s="27">
        <f ca="1">IFERROR(INDEX(INDIRECT(G$6&amp;"!A753:M763"),MATCH($B17,INDIRECT(G$6&amp;"!A753:A763"),0),MATCH(Control!$C$7,INDIRECT(G$6&amp;"!A753:M753"),0)),0)</f>
        <v>0</v>
      </c>
      <c r="H17" s="27">
        <f ca="1">IFERROR(INDEX(INDIRECT(H$6&amp;"!A753:M763"),MATCH($B17,INDIRECT(H$6&amp;"!A753:A763"),0),MATCH(Control!$C$7,INDIRECT(H$6&amp;"!A753:M753"),0)),0)</f>
        <v>0</v>
      </c>
      <c r="I17" s="27">
        <f ca="1">IFERROR(INDEX(INDIRECT(I$6&amp;"!A753:M763"),MATCH($B17,INDIRECT(I$6&amp;"!A753:A763"),0),MATCH(Control!$C$7,INDIRECT(I$6&amp;"!A753:M753"),0)),0)</f>
        <v>0</v>
      </c>
      <c r="J17" s="27">
        <f ca="1">IFERROR(INDEX(INDIRECT(J$6&amp;"!A753:M763"),MATCH($B17,INDIRECT(J$6&amp;"!A753:A763"),0),MATCH(Control!$C$7,INDIRECT(J$6&amp;"!A753:M753"),0)),0)</f>
        <v>0</v>
      </c>
      <c r="K17" s="27">
        <f ca="1">IFERROR(INDEX(INDIRECT(K$6&amp;"!A753:M763"),MATCH($B17,INDIRECT(K$6&amp;"!A753:A763"),0),MATCH(Control!$C$7,INDIRECT(K$6&amp;"!A753:M753"),0)),0)</f>
        <v>0</v>
      </c>
      <c r="L17" s="27">
        <f ca="1">IFERROR(INDEX(INDIRECT(L$6&amp;"!A753:M763"),MATCH($B17,INDIRECT(L$6&amp;"!A753:A763"),0),MATCH(Control!$C$7,INDIRECT(L$6&amp;"!A753:M753"),0)),0)</f>
        <v>0</v>
      </c>
      <c r="M17" s="27">
        <f ca="1">IFERROR(INDEX(INDIRECT(M$6&amp;"!A753:M763"),MATCH($B17,INDIRECT(M$6&amp;"!A753:A763"),0),MATCH(Control!$C$7,INDIRECT(M$6&amp;"!A753:M753"),0)),0)</f>
        <v>0</v>
      </c>
      <c r="N17" s="27">
        <f ca="1">IFERROR(INDEX(INDIRECT(N$6&amp;"!A753:M763"),MATCH($B17,INDIRECT(N$6&amp;"!A753:A763"),0),MATCH(Control!$C$7,INDIRECT(N$6&amp;"!A753:M753"),0)),0)</f>
        <v>0</v>
      </c>
      <c r="O17" s="27">
        <f ca="1">IFERROR(INDEX(INDIRECT(O$6&amp;"!A753:M763"),MATCH($B17,INDIRECT(O$6&amp;"!A753:A763"),0),MATCH(Control!$C$7,INDIRECT(O$6&amp;"!A753:M753"),0)),0)</f>
        <v>0</v>
      </c>
      <c r="P17" s="27">
        <f ca="1">IFERROR(INDEX(INDIRECT(P$6&amp;"!A753:M763"),MATCH($B17,INDIRECT(P$6&amp;"!A753:A763"),0),MATCH(Control!$C$7,INDIRECT(P$6&amp;"!A753:M753"),0)),0)</f>
        <v>0</v>
      </c>
      <c r="Q17" s="27">
        <f ca="1">IFERROR(INDEX(INDIRECT(Q$6&amp;"!A753:M763"),MATCH($B17,INDIRECT(Q$6&amp;"!A753:A763"),0),MATCH(Control!$C$7,INDIRECT(Q$6&amp;"!A753:M753"),0)),0)</f>
        <v>0</v>
      </c>
      <c r="R17" s="27">
        <f ca="1">IFERROR(INDEX(INDIRECT(R$6&amp;"!A753:M763"),MATCH($B17,INDIRECT(R$6&amp;"!A753:A763"),0),MATCH(Control!$C$7,INDIRECT(R$6&amp;"!A753:M753"),0)),0)</f>
        <v>0</v>
      </c>
      <c r="S17" s="27">
        <f ca="1">IFERROR(INDEX(INDIRECT(S$6&amp;"!A753:M763"),MATCH($B17,INDIRECT(S$6&amp;"!A753:A763"),0),MATCH(Control!$C$7,INDIRECT(S$6&amp;"!A753:M753"),0)),0)</f>
        <v>0</v>
      </c>
      <c r="T17" s="27">
        <f ca="1">IFERROR(INDEX(INDIRECT(T$6&amp;"!A753:M763"),MATCH($B17,INDIRECT(T$6&amp;"!A753:A763"),0),MATCH(Control!$C$7,INDIRECT(T$6&amp;"!A753:M753"),0)),0)</f>
        <v>0</v>
      </c>
      <c r="U17" s="27">
        <f ca="1">IFERROR(INDEX(INDIRECT(U$6&amp;"!A753:M763"),MATCH($B17,INDIRECT(U$6&amp;"!A753:A763"),0),MATCH(Control!$C$7,INDIRECT(U$6&amp;"!A753:M753"),0)),0)</f>
        <v>0</v>
      </c>
      <c r="V17" s="27">
        <f ca="1">IFERROR(INDEX(INDIRECT(V$6&amp;"!A753:M763"),MATCH($B17,INDIRECT(V$6&amp;"!A753:A763"),0),MATCH(Control!$C$7,INDIRECT(V$6&amp;"!A753:M753"),0)),0)</f>
        <v>0</v>
      </c>
      <c r="W17" s="27">
        <f ca="1">-INDEX(Intercompany!$A$242:$M$252,MATCH($B17,Intercompany!$A$242:$A$252,0),MATCH(Control!$C$7,Intercompany!$A$242:$M$242,0))</f>
        <v>0</v>
      </c>
      <c r="X17" s="28">
        <f t="shared" ca="1" si="4"/>
        <v>1000</v>
      </c>
    </row>
    <row r="18" spans="2:24" x14ac:dyDescent="0.2">
      <c r="B18" s="14" t="s">
        <v>6</v>
      </c>
      <c r="C18" s="29">
        <f ca="1">SUM(C15:C17)</f>
        <v>0</v>
      </c>
      <c r="D18" s="29">
        <f t="shared" ref="D18:L18" ca="1" si="5">SUM(D15:D17)</f>
        <v>2250</v>
      </c>
      <c r="E18" s="29">
        <f t="shared" ca="1" si="5"/>
        <v>500</v>
      </c>
      <c r="F18" s="29">
        <f t="shared" ca="1" si="5"/>
        <v>500</v>
      </c>
      <c r="G18" s="29">
        <f t="shared" ca="1" si="5"/>
        <v>18000</v>
      </c>
      <c r="H18" s="29">
        <f t="shared" ca="1" si="5"/>
        <v>500</v>
      </c>
      <c r="I18" s="29">
        <f t="shared" ca="1" si="5"/>
        <v>500</v>
      </c>
      <c r="J18" s="29">
        <f t="shared" ca="1" si="5"/>
        <v>500</v>
      </c>
      <c r="K18" s="29">
        <f t="shared" ca="1" si="5"/>
        <v>0</v>
      </c>
      <c r="L18" s="29">
        <f t="shared" ca="1" si="5"/>
        <v>0</v>
      </c>
      <c r="M18" s="29">
        <f t="shared" ref="M18:V18" ca="1" si="6">SUM(M15:M17)</f>
        <v>500</v>
      </c>
      <c r="N18" s="29">
        <f t="shared" ca="1" si="6"/>
        <v>15000</v>
      </c>
      <c r="O18" s="29">
        <f t="shared" ca="1" si="6"/>
        <v>0</v>
      </c>
      <c r="P18" s="29">
        <f t="shared" ca="1" si="6"/>
        <v>500</v>
      </c>
      <c r="Q18" s="29">
        <f t="shared" ca="1" si="6"/>
        <v>500</v>
      </c>
      <c r="R18" s="29">
        <f t="shared" ca="1" si="6"/>
        <v>0</v>
      </c>
      <c r="S18" s="29">
        <f t="shared" ca="1" si="6"/>
        <v>0</v>
      </c>
      <c r="T18" s="29">
        <f t="shared" ca="1" si="6"/>
        <v>500</v>
      </c>
      <c r="U18" s="29">
        <f t="shared" ca="1" si="6"/>
        <v>0</v>
      </c>
      <c r="V18" s="29">
        <f t="shared" ca="1" si="6"/>
        <v>0</v>
      </c>
      <c r="W18" s="29">
        <f t="shared" ref="W18" ca="1" si="7">SUM(W15:W17)</f>
        <v>0</v>
      </c>
      <c r="X18" s="30">
        <f t="shared" ref="X18" ca="1" si="8">SUM(X15:X17)</f>
        <v>39750</v>
      </c>
    </row>
    <row r="19" spans="2:24" x14ac:dyDescent="0.2">
      <c r="B19" s="15" t="s">
        <v>7</v>
      </c>
      <c r="C19" s="33">
        <f ca="1">C12-C18</f>
        <v>0</v>
      </c>
      <c r="D19" s="33">
        <f t="shared" ref="D19:L19" ca="1" si="9">D12-D18</f>
        <v>91500</v>
      </c>
      <c r="E19" s="33">
        <f t="shared" ca="1" si="9"/>
        <v>97575</v>
      </c>
      <c r="F19" s="33">
        <f t="shared" ca="1" si="9"/>
        <v>100250</v>
      </c>
      <c r="G19" s="33">
        <f t="shared" ca="1" si="9"/>
        <v>79500</v>
      </c>
      <c r="H19" s="33">
        <f t="shared" ca="1" si="9"/>
        <v>98750</v>
      </c>
      <c r="I19" s="33">
        <f t="shared" ca="1" si="9"/>
        <v>100250</v>
      </c>
      <c r="J19" s="33">
        <f t="shared" ca="1" si="9"/>
        <v>100250</v>
      </c>
      <c r="K19" s="33">
        <f t="shared" ca="1" si="9"/>
        <v>0</v>
      </c>
      <c r="L19" s="33">
        <f t="shared" ca="1" si="9"/>
        <v>0</v>
      </c>
      <c r="M19" s="33">
        <f t="shared" ref="M19:V19" ca="1" si="10">M12-M18</f>
        <v>98000</v>
      </c>
      <c r="N19" s="33">
        <f t="shared" ca="1" si="10"/>
        <v>100000</v>
      </c>
      <c r="O19" s="33">
        <f t="shared" ca="1" si="10"/>
        <v>0</v>
      </c>
      <c r="P19" s="33">
        <f t="shared" ca="1" si="10"/>
        <v>100250</v>
      </c>
      <c r="Q19" s="33">
        <f t="shared" ca="1" si="10"/>
        <v>100250</v>
      </c>
      <c r="R19" s="33">
        <f t="shared" ca="1" si="10"/>
        <v>0</v>
      </c>
      <c r="S19" s="33">
        <f t="shared" ca="1" si="10"/>
        <v>0</v>
      </c>
      <c r="T19" s="33">
        <f t="shared" ca="1" si="10"/>
        <v>100250</v>
      </c>
      <c r="U19" s="33">
        <f t="shared" ca="1" si="10"/>
        <v>0</v>
      </c>
      <c r="V19" s="33">
        <f t="shared" ca="1" si="10"/>
        <v>0</v>
      </c>
      <c r="W19" s="33">
        <f t="shared" ref="W19:X19" ca="1" si="11">W12-W18</f>
        <v>-3325</v>
      </c>
      <c r="X19" s="34">
        <f t="shared" ca="1" si="11"/>
        <v>1163500</v>
      </c>
    </row>
    <row r="20" spans="2:24" x14ac:dyDescent="0.2">
      <c r="B20" s="16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8"/>
    </row>
    <row r="21" spans="2:24" x14ac:dyDescent="0.2">
      <c r="B21" s="9" t="s">
        <v>8</v>
      </c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8"/>
    </row>
    <row r="22" spans="2:24" x14ac:dyDescent="0.2">
      <c r="B22" s="17" t="s">
        <v>9</v>
      </c>
      <c r="C22" s="27">
        <f ca="1">IFERROR(INDEX(INDIRECT(C$6&amp;"!A753:M763"),MATCH($B22,INDIRECT(C$6&amp;"!A753:A763"),0),MATCH(Control!$C$7,INDIRECT(C$6&amp;"!A753:M753"),0)),0)</f>
        <v>0</v>
      </c>
      <c r="D22" s="27">
        <f ca="1">IFERROR(INDEX(INDIRECT(D$6&amp;"!A753:M763"),MATCH($B22,INDIRECT(D$6&amp;"!A753:A763"),0),MATCH(Control!$C$7,INDIRECT(D$6&amp;"!A753:M753"),0)),0)</f>
        <v>16750</v>
      </c>
      <c r="E22" s="27">
        <f ca="1">IFERROR(INDEX(INDIRECT(E$6&amp;"!A753:M763"),MATCH($B22,INDIRECT(E$6&amp;"!A753:A763"),0),MATCH(Control!$C$7,INDIRECT(E$6&amp;"!A753:M753"),0)),0)</f>
        <v>9275</v>
      </c>
      <c r="F22" s="27">
        <f ca="1">IFERROR(INDEX(INDIRECT(F$6&amp;"!A753:M763"),MATCH($B22,INDIRECT(F$6&amp;"!A753:A763"),0),MATCH(Control!$C$7,INDIRECT(F$6&amp;"!A753:M753"),0)),0)</f>
        <v>9275</v>
      </c>
      <c r="G22" s="27">
        <f ca="1">IFERROR(INDEX(INDIRECT(G$6&amp;"!A753:M763"),MATCH($B22,INDIRECT(G$6&amp;"!A753:A763"),0),MATCH(Control!$C$7,INDIRECT(G$6&amp;"!A753:M753"),0)),0)</f>
        <v>4350</v>
      </c>
      <c r="H22" s="27">
        <f ca="1">IFERROR(INDEX(INDIRECT(H$6&amp;"!A753:M763"),MATCH($B22,INDIRECT(H$6&amp;"!A753:A763"),0),MATCH(Control!$C$7,INDIRECT(H$6&amp;"!A753:M753"),0)),0)</f>
        <v>9275</v>
      </c>
      <c r="I22" s="27">
        <f ca="1">IFERROR(INDEX(INDIRECT(I$6&amp;"!A753:M763"),MATCH($B22,INDIRECT(I$6&amp;"!A753:A763"),0),MATCH(Control!$C$7,INDIRECT(I$6&amp;"!A753:M753"),0)),0)</f>
        <v>9275</v>
      </c>
      <c r="J22" s="27">
        <f ca="1">IFERROR(INDEX(INDIRECT(J$6&amp;"!A753:M763"),MATCH($B22,INDIRECT(J$6&amp;"!A753:A763"),0),MATCH(Control!$C$7,INDIRECT(J$6&amp;"!A753:M753"),0)),0)</f>
        <v>9275</v>
      </c>
      <c r="K22" s="27">
        <f ca="1">IFERROR(INDEX(INDIRECT(K$6&amp;"!A753:M763"),MATCH($B22,INDIRECT(K$6&amp;"!A753:A763"),0),MATCH(Control!$C$7,INDIRECT(K$6&amp;"!A753:M753"),0)),0)</f>
        <v>0</v>
      </c>
      <c r="L22" s="27">
        <f ca="1">IFERROR(INDEX(INDIRECT(L$6&amp;"!A753:M763"),MATCH($B22,INDIRECT(L$6&amp;"!A753:A763"),0),MATCH(Control!$C$7,INDIRECT(L$6&amp;"!A753:M753"),0)),0)</f>
        <v>0</v>
      </c>
      <c r="M22" s="27">
        <f ca="1">IFERROR(INDEX(INDIRECT(M$6&amp;"!A753:M763"),MATCH($B22,INDIRECT(M$6&amp;"!A753:A763"),0),MATCH(Control!$C$7,INDIRECT(M$6&amp;"!A753:M753"),0)),0)</f>
        <v>9275</v>
      </c>
      <c r="N22" s="27">
        <f ca="1">IFERROR(INDEX(INDIRECT(N$6&amp;"!A753:M763"),MATCH($B22,INDIRECT(N$6&amp;"!A753:A763"),0),MATCH(Control!$C$7,INDIRECT(N$6&amp;"!A753:M753"),0)),0)</f>
        <v>3775</v>
      </c>
      <c r="O22" s="27">
        <f ca="1">IFERROR(INDEX(INDIRECT(O$6&amp;"!A753:M763"),MATCH($B22,INDIRECT(O$6&amp;"!A753:A763"),0),MATCH(Control!$C$7,INDIRECT(O$6&amp;"!A753:M753"),0)),0)</f>
        <v>0</v>
      </c>
      <c r="P22" s="27">
        <f ca="1">IFERROR(INDEX(INDIRECT(P$6&amp;"!A753:M763"),MATCH($B22,INDIRECT(P$6&amp;"!A753:A763"),0),MATCH(Control!$C$7,INDIRECT(P$6&amp;"!A753:M753"),0)),0)</f>
        <v>9275</v>
      </c>
      <c r="Q22" s="27">
        <f ca="1">IFERROR(INDEX(INDIRECT(Q$6&amp;"!A753:M763"),MATCH($B22,INDIRECT(Q$6&amp;"!A753:A763"),0),MATCH(Control!$C$7,INDIRECT(Q$6&amp;"!A753:M753"),0)),0)</f>
        <v>9275</v>
      </c>
      <c r="R22" s="27">
        <f ca="1">IFERROR(INDEX(INDIRECT(R$6&amp;"!A753:M763"),MATCH($B22,INDIRECT(R$6&amp;"!A753:A763"),0),MATCH(Control!$C$7,INDIRECT(R$6&amp;"!A753:M753"),0)),0)</f>
        <v>0</v>
      </c>
      <c r="S22" s="27">
        <f ca="1">IFERROR(INDEX(INDIRECT(S$6&amp;"!A753:M763"),MATCH($B22,INDIRECT(S$6&amp;"!A753:A763"),0),MATCH(Control!$C$7,INDIRECT(S$6&amp;"!A753:M753"),0)),0)</f>
        <v>0</v>
      </c>
      <c r="T22" s="27">
        <f ca="1">IFERROR(INDEX(INDIRECT(T$6&amp;"!A753:M763"),MATCH($B22,INDIRECT(T$6&amp;"!A753:A763"),0),MATCH(Control!$C$7,INDIRECT(T$6&amp;"!A753:M753"),0)),0)</f>
        <v>9275</v>
      </c>
      <c r="U22" s="27">
        <f ca="1">IFERROR(INDEX(INDIRECT(U$6&amp;"!A753:M763"),MATCH($B22,INDIRECT(U$6&amp;"!A753:A763"),0),MATCH(Control!$C$7,INDIRECT(U$6&amp;"!A753:M753"),0)),0)</f>
        <v>0</v>
      </c>
      <c r="V22" s="27">
        <f ca="1">IFERROR(INDEX(INDIRECT(V$6&amp;"!A753:M763"),MATCH($B22,INDIRECT(V$6&amp;"!A753:A763"),0),MATCH(Control!$C$7,INDIRECT(V$6&amp;"!A753:M753"),0)),0)</f>
        <v>0</v>
      </c>
      <c r="W22" s="27">
        <f ca="1">-INDEX(Intercompany!$A$242:$M$252,MATCH($B22,Intercompany!$A$242:$A$252,0),MATCH(Control!$C$7,Intercompany!$A$242:$M$242,0))</f>
        <v>-575</v>
      </c>
      <c r="X22" s="28">
        <f t="shared" ref="X22:X23" ca="1" si="12">SUM(C22:W22)</f>
        <v>107775</v>
      </c>
    </row>
    <row r="23" spans="2:24" x14ac:dyDescent="0.2">
      <c r="B23" s="17" t="s">
        <v>10</v>
      </c>
      <c r="C23" s="27">
        <f ca="1">IFERROR(INDEX(INDIRECT(C$6&amp;"!A753:M763"),MATCH($B23,INDIRECT(C$6&amp;"!A753:A763"),0),MATCH(Control!$C$7,INDIRECT(C$6&amp;"!A753:M753"),0)),0)</f>
        <v>800</v>
      </c>
      <c r="D23" s="27">
        <f ca="1">IFERROR(INDEX(INDIRECT(D$6&amp;"!A753:M763"),MATCH($B23,INDIRECT(D$6&amp;"!A753:A763"),0),MATCH(Control!$C$7,INDIRECT(D$6&amp;"!A753:M753"),0)),0)</f>
        <v>46355</v>
      </c>
      <c r="E23" s="27">
        <f ca="1">IFERROR(INDEX(INDIRECT(E$6&amp;"!A753:M763"),MATCH($B23,INDIRECT(E$6&amp;"!A753:A763"),0),MATCH(Control!$C$7,INDIRECT(E$6&amp;"!A753:M753"),0)),0)</f>
        <v>88750</v>
      </c>
      <c r="F23" s="27">
        <f ca="1">IFERROR(INDEX(INDIRECT(F$6&amp;"!A753:M763"),MATCH($B23,INDIRECT(F$6&amp;"!A753:A763"),0),MATCH(Control!$C$7,INDIRECT(F$6&amp;"!A753:M753"),0)),0)</f>
        <v>88750</v>
      </c>
      <c r="G23" s="27">
        <f ca="1">IFERROR(INDEX(INDIRECT(G$6&amp;"!A753:M763"),MATCH($B23,INDIRECT(G$6&amp;"!A753:A763"),0),MATCH(Control!$C$7,INDIRECT(G$6&amp;"!A753:M753"),0)),0)</f>
        <v>40395</v>
      </c>
      <c r="H23" s="27">
        <f ca="1">IFERROR(INDEX(INDIRECT(H$6&amp;"!A753:M763"),MATCH($B23,INDIRECT(H$6&amp;"!A753:A763"),0),MATCH(Control!$C$7,INDIRECT(H$6&amp;"!A753:M753"),0)),0)</f>
        <v>87750</v>
      </c>
      <c r="I23" s="27">
        <f ca="1">IFERROR(INDEX(INDIRECT(I$6&amp;"!A753:M763"),MATCH($B23,INDIRECT(I$6&amp;"!A753:A763"),0),MATCH(Control!$C$7,INDIRECT(I$6&amp;"!A753:M753"),0)),0)</f>
        <v>88750</v>
      </c>
      <c r="J23" s="27">
        <f ca="1">IFERROR(INDEX(INDIRECT(J$6&amp;"!A753:M763"),MATCH($B23,INDIRECT(J$6&amp;"!A753:A763"),0),MATCH(Control!$C$7,INDIRECT(J$6&amp;"!A753:M753"),0)),0)</f>
        <v>88750</v>
      </c>
      <c r="K23" s="27">
        <f ca="1">IFERROR(INDEX(INDIRECT(K$6&amp;"!A753:M763"),MATCH($B23,INDIRECT(K$6&amp;"!A753:A763"),0),MATCH(Control!$C$7,INDIRECT(K$6&amp;"!A753:M753"),0)),0)</f>
        <v>800</v>
      </c>
      <c r="L23" s="27">
        <f ca="1">IFERROR(INDEX(INDIRECT(L$6&amp;"!A753:M763"),MATCH($B23,INDIRECT(L$6&amp;"!A753:A763"),0),MATCH(Control!$C$7,INDIRECT(L$6&amp;"!A753:M753"),0)),0)</f>
        <v>1000</v>
      </c>
      <c r="M23" s="27">
        <f ca="1">IFERROR(INDEX(INDIRECT(M$6&amp;"!A753:M763"),MATCH($B23,INDIRECT(M$6&amp;"!A753:A763"),0),MATCH(Control!$C$7,INDIRECT(M$6&amp;"!A753:M753"),0)),0)</f>
        <v>88750</v>
      </c>
      <c r="N23" s="27">
        <f ca="1">IFERROR(INDEX(INDIRECT(N$6&amp;"!A753:M763"),MATCH($B23,INDIRECT(N$6&amp;"!A753:A763"),0),MATCH(Control!$C$7,INDIRECT(N$6&amp;"!A753:M753"),0)),0)</f>
        <v>42145</v>
      </c>
      <c r="O23" s="27">
        <f ca="1">IFERROR(INDEX(INDIRECT(O$6&amp;"!A753:M763"),MATCH($B23,INDIRECT(O$6&amp;"!A753:A763"),0),MATCH(Control!$C$7,INDIRECT(O$6&amp;"!A753:M753"),0)),0)</f>
        <v>800</v>
      </c>
      <c r="P23" s="27">
        <f ca="1">IFERROR(INDEX(INDIRECT(P$6&amp;"!A753:M763"),MATCH($B23,INDIRECT(P$6&amp;"!A753:A763"),0),MATCH(Control!$C$7,INDIRECT(P$6&amp;"!A753:M753"),0)),0)</f>
        <v>88750</v>
      </c>
      <c r="Q23" s="27">
        <f ca="1">IFERROR(INDEX(INDIRECT(Q$6&amp;"!A753:M763"),MATCH($B23,INDIRECT(Q$6&amp;"!A753:A763"),0),MATCH(Control!$C$7,INDIRECT(Q$6&amp;"!A753:M753"),0)),0)</f>
        <v>88750</v>
      </c>
      <c r="R23" s="27">
        <f ca="1">IFERROR(INDEX(INDIRECT(R$6&amp;"!A753:M763"),MATCH($B23,INDIRECT(R$6&amp;"!A753:A763"),0),MATCH(Control!$C$7,INDIRECT(R$6&amp;"!A753:M753"),0)),0)</f>
        <v>800</v>
      </c>
      <c r="S23" s="27">
        <f ca="1">IFERROR(INDEX(INDIRECT(S$6&amp;"!A753:M763"),MATCH($B23,INDIRECT(S$6&amp;"!A753:A763"),0),MATCH(Control!$C$7,INDIRECT(S$6&amp;"!A753:M753"),0)),0)</f>
        <v>800</v>
      </c>
      <c r="T23" s="27">
        <f ca="1">IFERROR(INDEX(INDIRECT(T$6&amp;"!A753:M763"),MATCH($B23,INDIRECT(T$6&amp;"!A753:A763"),0),MATCH(Control!$C$7,INDIRECT(T$6&amp;"!A753:M753"),0)),0)</f>
        <v>88750</v>
      </c>
      <c r="U23" s="27">
        <f ca="1">IFERROR(INDEX(INDIRECT(U$6&amp;"!A753:M763"),MATCH($B23,INDIRECT(U$6&amp;"!A753:A763"),0),MATCH(Control!$C$7,INDIRECT(U$6&amp;"!A753:M753"),0)),0)</f>
        <v>800</v>
      </c>
      <c r="V23" s="27">
        <f ca="1">IFERROR(INDEX(INDIRECT(V$6&amp;"!A753:M763"),MATCH($B23,INDIRECT(V$6&amp;"!A753:A763"),0),MATCH(Control!$C$7,INDIRECT(V$6&amp;"!A753:M753"),0)),0)</f>
        <v>51805</v>
      </c>
      <c r="W23" s="27">
        <f ca="1">-INDEX(Intercompany!$A$242:$M$252,MATCH($B23,Intercompany!$A$242:$A$252,0),MATCH(Control!$C$7,Intercompany!$A$242:$M$242,0))</f>
        <v>-2750</v>
      </c>
      <c r="X23" s="28">
        <f t="shared" ca="1" si="12"/>
        <v>981500</v>
      </c>
    </row>
    <row r="24" spans="2:24" x14ac:dyDescent="0.2">
      <c r="B24" s="11" t="s">
        <v>12</v>
      </c>
      <c r="C24" s="29">
        <f ca="1">SUM(C22:C23)</f>
        <v>800</v>
      </c>
      <c r="D24" s="29">
        <f t="shared" ref="D24:L24" ca="1" si="13">SUM(D22:D23)</f>
        <v>63105</v>
      </c>
      <c r="E24" s="29">
        <f t="shared" ca="1" si="13"/>
        <v>98025</v>
      </c>
      <c r="F24" s="29">
        <f t="shared" ca="1" si="13"/>
        <v>98025</v>
      </c>
      <c r="G24" s="29">
        <f t="shared" ca="1" si="13"/>
        <v>44745</v>
      </c>
      <c r="H24" s="29">
        <f t="shared" ca="1" si="13"/>
        <v>97025</v>
      </c>
      <c r="I24" s="29">
        <f t="shared" ca="1" si="13"/>
        <v>98025</v>
      </c>
      <c r="J24" s="29">
        <f t="shared" ca="1" si="13"/>
        <v>98025</v>
      </c>
      <c r="K24" s="29">
        <f t="shared" ca="1" si="13"/>
        <v>800</v>
      </c>
      <c r="L24" s="29">
        <f t="shared" ca="1" si="13"/>
        <v>1000</v>
      </c>
      <c r="M24" s="29">
        <f t="shared" ref="M24:V24" ca="1" si="14">SUM(M22:M23)</f>
        <v>98025</v>
      </c>
      <c r="N24" s="29">
        <f t="shared" ca="1" si="14"/>
        <v>45920</v>
      </c>
      <c r="O24" s="29">
        <f t="shared" ca="1" si="14"/>
        <v>800</v>
      </c>
      <c r="P24" s="29">
        <f t="shared" ca="1" si="14"/>
        <v>98025</v>
      </c>
      <c r="Q24" s="29">
        <f t="shared" ca="1" si="14"/>
        <v>98025</v>
      </c>
      <c r="R24" s="29">
        <f t="shared" ca="1" si="14"/>
        <v>800</v>
      </c>
      <c r="S24" s="29">
        <f t="shared" ca="1" si="14"/>
        <v>800</v>
      </c>
      <c r="T24" s="29">
        <f t="shared" ca="1" si="14"/>
        <v>98025</v>
      </c>
      <c r="U24" s="29">
        <f t="shared" ca="1" si="14"/>
        <v>800</v>
      </c>
      <c r="V24" s="29">
        <f t="shared" ca="1" si="14"/>
        <v>51805</v>
      </c>
      <c r="W24" s="29">
        <f t="shared" ref="W24:X24" ca="1" si="15">SUM(W22:W23)</f>
        <v>-3325</v>
      </c>
      <c r="X24" s="30">
        <f t="shared" ca="1" si="15"/>
        <v>1089275</v>
      </c>
    </row>
    <row r="25" spans="2:24" x14ac:dyDescent="0.2">
      <c r="B25" s="18" t="s">
        <v>11</v>
      </c>
      <c r="C25" s="35">
        <f ca="1">C19-C24</f>
        <v>-800</v>
      </c>
      <c r="D25" s="35">
        <f t="shared" ref="D25:L25" ca="1" si="16">D19-D24</f>
        <v>28395</v>
      </c>
      <c r="E25" s="35">
        <f t="shared" ca="1" si="16"/>
        <v>-450</v>
      </c>
      <c r="F25" s="35">
        <f t="shared" ca="1" si="16"/>
        <v>2225</v>
      </c>
      <c r="G25" s="35">
        <f t="shared" ca="1" si="16"/>
        <v>34755</v>
      </c>
      <c r="H25" s="35">
        <f t="shared" ca="1" si="16"/>
        <v>1725</v>
      </c>
      <c r="I25" s="35">
        <f t="shared" ca="1" si="16"/>
        <v>2225</v>
      </c>
      <c r="J25" s="35">
        <f t="shared" ca="1" si="16"/>
        <v>2225</v>
      </c>
      <c r="K25" s="35">
        <f t="shared" ca="1" si="16"/>
        <v>-800</v>
      </c>
      <c r="L25" s="35">
        <f t="shared" ca="1" si="16"/>
        <v>-1000</v>
      </c>
      <c r="M25" s="35">
        <f t="shared" ref="M25:V25" ca="1" si="17">M19-M24</f>
        <v>-25</v>
      </c>
      <c r="N25" s="35">
        <f t="shared" ca="1" si="17"/>
        <v>54080</v>
      </c>
      <c r="O25" s="35">
        <f t="shared" ca="1" si="17"/>
        <v>-800</v>
      </c>
      <c r="P25" s="35">
        <f t="shared" ca="1" si="17"/>
        <v>2225</v>
      </c>
      <c r="Q25" s="35">
        <f t="shared" ca="1" si="17"/>
        <v>2225</v>
      </c>
      <c r="R25" s="35">
        <f t="shared" ca="1" si="17"/>
        <v>-800</v>
      </c>
      <c r="S25" s="35">
        <f t="shared" ca="1" si="17"/>
        <v>-800</v>
      </c>
      <c r="T25" s="35">
        <f t="shared" ca="1" si="17"/>
        <v>2225</v>
      </c>
      <c r="U25" s="35">
        <f t="shared" ca="1" si="17"/>
        <v>-800</v>
      </c>
      <c r="V25" s="35">
        <f t="shared" ca="1" si="17"/>
        <v>-51805</v>
      </c>
      <c r="W25" s="35">
        <f t="shared" ref="W25:X25" ca="1" si="18">W19-W24</f>
        <v>0</v>
      </c>
      <c r="X25" s="36">
        <f t="shared" ca="1" si="18"/>
        <v>74225</v>
      </c>
    </row>
    <row r="26" spans="2:24" x14ac:dyDescent="0.2">
      <c r="B26" s="10" t="s">
        <v>14</v>
      </c>
      <c r="C26" s="27">
        <f ca="1">IFERROR(INDEX(INDIRECT(C$6&amp;"!A753:M763"),MATCH($B26,INDIRECT(C$6&amp;"!A753:A763"),0),MATCH(Control!$C$7,INDIRECT(C$6&amp;"!A753:M753"),0)),0)</f>
        <v>-551</v>
      </c>
      <c r="D26" s="27">
        <f ca="1">IFERROR(INDEX(INDIRECT(D$6&amp;"!A753:M763"),MATCH($B26,INDIRECT(D$6&amp;"!A753:A763"),0),MATCH(Control!$C$7,INDIRECT(D$6&amp;"!A753:M753"),0)),0)</f>
        <v>-4230</v>
      </c>
      <c r="E26" s="27">
        <f ca="1">IFERROR(INDEX(INDIRECT(E$6&amp;"!A753:M763"),MATCH($B26,INDIRECT(E$6&amp;"!A753:A763"),0),MATCH(Control!$C$7,INDIRECT(E$6&amp;"!A753:M753"),0)),0)</f>
        <v>1400</v>
      </c>
      <c r="F26" s="27">
        <f ca="1">IFERROR(INDEX(INDIRECT(F$6&amp;"!A753:M763"),MATCH($B26,INDIRECT(F$6&amp;"!A753:A763"),0),MATCH(Control!$C$7,INDIRECT(F$6&amp;"!A753:M753"),0)),0)</f>
        <v>-4230</v>
      </c>
      <c r="G26" s="27">
        <f ca="1">IFERROR(INDEX(INDIRECT(G$6&amp;"!A753:M763"),MATCH($B26,INDIRECT(G$6&amp;"!A753:A763"),0),MATCH(Control!$C$7,INDIRECT(G$6&amp;"!A753:M753"),0)),0)</f>
        <v>0</v>
      </c>
      <c r="H26" s="27">
        <f ca="1">IFERROR(INDEX(INDIRECT(H$6&amp;"!A753:M763"),MATCH($B26,INDIRECT(H$6&amp;"!A753:A763"),0),MATCH(Control!$C$7,INDIRECT(H$6&amp;"!A753:M753"),0)),0)</f>
        <v>0</v>
      </c>
      <c r="I26" s="27">
        <f ca="1">IFERROR(INDEX(INDIRECT(I$6&amp;"!A753:M763"),MATCH($B26,INDIRECT(I$6&amp;"!A753:A763"),0),MATCH(Control!$C$7,INDIRECT(I$6&amp;"!A753:M753"),0)),0)</f>
        <v>-4230</v>
      </c>
      <c r="J26" s="27">
        <f ca="1">IFERROR(INDEX(INDIRECT(J$6&amp;"!A753:M763"),MATCH($B26,INDIRECT(J$6&amp;"!A753:A763"),0),MATCH(Control!$C$7,INDIRECT(J$6&amp;"!A753:M753"),0)),0)</f>
        <v>-4230</v>
      </c>
      <c r="K26" s="27">
        <f ca="1">IFERROR(INDEX(INDIRECT(K$6&amp;"!A753:M763"),MATCH($B26,INDIRECT(K$6&amp;"!A753:A763"),0),MATCH(Control!$C$7,INDIRECT(K$6&amp;"!A753:M753"),0)),0)</f>
        <v>-551</v>
      </c>
      <c r="L26" s="27">
        <f ca="1">IFERROR(INDEX(INDIRECT(L$6&amp;"!A753:M763"),MATCH($B26,INDIRECT(L$6&amp;"!A753:A763"),0),MATCH(Control!$C$7,INDIRECT(L$6&amp;"!A753:M753"),0)),0)</f>
        <v>-551</v>
      </c>
      <c r="M26" s="27">
        <f ca="1">IFERROR(INDEX(INDIRECT(M$6&amp;"!A753:M763"),MATCH($B26,INDIRECT(M$6&amp;"!A753:A763"),0),MATCH(Control!$C$7,INDIRECT(M$6&amp;"!A753:M753"),0)),0)</f>
        <v>-4230</v>
      </c>
      <c r="N26" s="27">
        <f ca="1">IFERROR(INDEX(INDIRECT(N$6&amp;"!A753:M763"),MATCH($B26,INDIRECT(N$6&amp;"!A753:A763"),0),MATCH(Control!$C$7,INDIRECT(N$6&amp;"!A753:M753"),0)),0)</f>
        <v>0</v>
      </c>
      <c r="O26" s="27">
        <f ca="1">IFERROR(INDEX(INDIRECT(O$6&amp;"!A753:M763"),MATCH($B26,INDIRECT(O$6&amp;"!A753:A763"),0),MATCH(Control!$C$7,INDIRECT(O$6&amp;"!A753:M753"),0)),0)</f>
        <v>-551</v>
      </c>
      <c r="P26" s="27">
        <f ca="1">IFERROR(INDEX(INDIRECT(P$6&amp;"!A753:M763"),MATCH($B26,INDIRECT(P$6&amp;"!A753:A763"),0),MATCH(Control!$C$7,INDIRECT(P$6&amp;"!A753:M753"),0)),0)</f>
        <v>-4230</v>
      </c>
      <c r="Q26" s="27">
        <f ca="1">IFERROR(INDEX(INDIRECT(Q$6&amp;"!A753:M763"),MATCH($B26,INDIRECT(Q$6&amp;"!A753:A763"),0),MATCH(Control!$C$7,INDIRECT(Q$6&amp;"!A753:M753"),0)),0)</f>
        <v>-4230</v>
      </c>
      <c r="R26" s="27">
        <f ca="1">IFERROR(INDEX(INDIRECT(R$6&amp;"!A753:M763"),MATCH($B26,INDIRECT(R$6&amp;"!A753:A763"),0),MATCH(Control!$C$7,INDIRECT(R$6&amp;"!A753:M753"),0)),0)</f>
        <v>-551</v>
      </c>
      <c r="S26" s="27">
        <f ca="1">IFERROR(INDEX(INDIRECT(S$6&amp;"!A753:M763"),MATCH($B26,INDIRECT(S$6&amp;"!A753:A763"),0),MATCH(Control!$C$7,INDIRECT(S$6&amp;"!A753:M753"),0)),0)</f>
        <v>-551</v>
      </c>
      <c r="T26" s="27">
        <f ca="1">IFERROR(INDEX(INDIRECT(T$6&amp;"!A753:M763"),MATCH($B26,INDIRECT(T$6&amp;"!A753:A763"),0),MATCH(Control!$C$7,INDIRECT(T$6&amp;"!A753:M753"),0)),0)</f>
        <v>-4230</v>
      </c>
      <c r="U26" s="27">
        <f ca="1">IFERROR(INDEX(INDIRECT(U$6&amp;"!A753:M763"),MATCH($B26,INDIRECT(U$6&amp;"!A753:A763"),0),MATCH(Control!$C$7,INDIRECT(U$6&amp;"!A753:M753"),0)),0)</f>
        <v>-551</v>
      </c>
      <c r="V26" s="27">
        <f ca="1">IFERROR(INDEX(INDIRECT(V$6&amp;"!A753:M763"),MATCH($B26,INDIRECT(V$6&amp;"!A753:A763"),0),MATCH(Control!$C$7,INDIRECT(V$6&amp;"!A753:M753"),0)),0)</f>
        <v>0</v>
      </c>
      <c r="W26" s="27">
        <f ca="1">-INDEX(Intercompany!$A$242:$M$252,MATCH($B26,Intercompany!$A$242:$A$252,0),MATCH(Control!$C$7,Intercompany!$A$242:$M$242,0))</f>
        <v>0</v>
      </c>
      <c r="X26" s="28">
        <f t="shared" ref="X26:X27" ca="1" si="19">SUM(C26:W26)</f>
        <v>-36297</v>
      </c>
    </row>
    <row r="27" spans="2:24" x14ac:dyDescent="0.2">
      <c r="B27" s="10" t="s">
        <v>13</v>
      </c>
      <c r="C27" s="27">
        <f ca="1">IFERROR(INDEX(INDIRECT(C$6&amp;"!A753:M763"),MATCH($B27,INDIRECT(C$6&amp;"!A753:A763"),0),MATCH(Control!$C$7,INDIRECT(C$6&amp;"!A753:M753"),0)),0)</f>
        <v>0</v>
      </c>
      <c r="D27" s="27">
        <f ca="1">IFERROR(INDEX(INDIRECT(D$6&amp;"!A753:M763"),MATCH($B27,INDIRECT(D$6&amp;"!A753:A763"),0),MATCH(Control!$C$7,INDIRECT(D$6&amp;"!A753:M753"),0)),0)</f>
        <v>560</v>
      </c>
      <c r="E27" s="27">
        <f ca="1">IFERROR(INDEX(INDIRECT(E$6&amp;"!A753:M763"),MATCH($B27,INDIRECT(E$6&amp;"!A753:A763"),0),MATCH(Control!$C$7,INDIRECT(E$6&amp;"!A753:M753"),0)),0)</f>
        <v>560</v>
      </c>
      <c r="F27" s="27">
        <f ca="1">IFERROR(INDEX(INDIRECT(F$6&amp;"!A753:M763"),MATCH($B27,INDIRECT(F$6&amp;"!A753:A763"),0),MATCH(Control!$C$7,INDIRECT(F$6&amp;"!A753:M753"),0)),0)</f>
        <v>560</v>
      </c>
      <c r="G27" s="27">
        <f ca="1">IFERROR(INDEX(INDIRECT(G$6&amp;"!A753:M763"),MATCH($B27,INDIRECT(G$6&amp;"!A753:A763"),0),MATCH(Control!$C$7,INDIRECT(G$6&amp;"!A753:M753"),0)),0)</f>
        <v>0</v>
      </c>
      <c r="H27" s="27">
        <f ca="1">IFERROR(INDEX(INDIRECT(H$6&amp;"!A753:M763"),MATCH($B27,INDIRECT(H$6&amp;"!A753:A763"),0),MATCH(Control!$C$7,INDIRECT(H$6&amp;"!A753:M753"),0)),0)</f>
        <v>0</v>
      </c>
      <c r="I27" s="27">
        <f ca="1">IFERROR(INDEX(INDIRECT(I$6&amp;"!A753:M763"),MATCH($B27,INDIRECT(I$6&amp;"!A753:A763"),0),MATCH(Control!$C$7,INDIRECT(I$6&amp;"!A753:M753"),0)),0)</f>
        <v>560</v>
      </c>
      <c r="J27" s="27">
        <f ca="1">IFERROR(INDEX(INDIRECT(J$6&amp;"!A753:M763"),MATCH($B27,INDIRECT(J$6&amp;"!A753:A763"),0),MATCH(Control!$C$7,INDIRECT(J$6&amp;"!A753:M753"),0)),0)</f>
        <v>560</v>
      </c>
      <c r="K27" s="27">
        <f ca="1">IFERROR(INDEX(INDIRECT(K$6&amp;"!A753:M763"),MATCH($B27,INDIRECT(K$6&amp;"!A753:A763"),0),MATCH(Control!$C$7,INDIRECT(K$6&amp;"!A753:M753"),0)),0)</f>
        <v>0</v>
      </c>
      <c r="L27" s="27">
        <f ca="1">IFERROR(INDEX(INDIRECT(L$6&amp;"!A753:M763"),MATCH($B27,INDIRECT(L$6&amp;"!A753:A763"),0),MATCH(Control!$C$7,INDIRECT(L$6&amp;"!A753:M753"),0)),0)</f>
        <v>0</v>
      </c>
      <c r="M27" s="27">
        <f ca="1">IFERROR(INDEX(INDIRECT(M$6&amp;"!A753:M763"),MATCH($B27,INDIRECT(M$6&amp;"!A753:A763"),0),MATCH(Control!$C$7,INDIRECT(M$6&amp;"!A753:M753"),0)),0)</f>
        <v>560</v>
      </c>
      <c r="N27" s="27">
        <f ca="1">IFERROR(INDEX(INDIRECT(N$6&amp;"!A753:M763"),MATCH($B27,INDIRECT(N$6&amp;"!A753:A763"),0),MATCH(Control!$C$7,INDIRECT(N$6&amp;"!A753:M753"),0)),0)</f>
        <v>0</v>
      </c>
      <c r="O27" s="27">
        <f ca="1">IFERROR(INDEX(INDIRECT(O$6&amp;"!A753:M763"),MATCH($B27,INDIRECT(O$6&amp;"!A753:A763"),0),MATCH(Control!$C$7,INDIRECT(O$6&amp;"!A753:M753"),0)),0)</f>
        <v>0</v>
      </c>
      <c r="P27" s="27">
        <f ca="1">IFERROR(INDEX(INDIRECT(P$6&amp;"!A753:M763"),MATCH($B27,INDIRECT(P$6&amp;"!A753:A763"),0),MATCH(Control!$C$7,INDIRECT(P$6&amp;"!A753:M753"),0)),0)</f>
        <v>560</v>
      </c>
      <c r="Q27" s="27">
        <f ca="1">IFERROR(INDEX(INDIRECT(Q$6&amp;"!A753:M763"),MATCH($B27,INDIRECT(Q$6&amp;"!A753:A763"),0),MATCH(Control!$C$7,INDIRECT(Q$6&amp;"!A753:M753"),0)),0)</f>
        <v>560</v>
      </c>
      <c r="R27" s="27">
        <f ca="1">IFERROR(INDEX(INDIRECT(R$6&amp;"!A753:M763"),MATCH($B27,INDIRECT(R$6&amp;"!A753:A763"),0),MATCH(Control!$C$7,INDIRECT(R$6&amp;"!A753:M753"),0)),0)</f>
        <v>0</v>
      </c>
      <c r="S27" s="27">
        <f ca="1">IFERROR(INDEX(INDIRECT(S$6&amp;"!A753:M763"),MATCH($B27,INDIRECT(S$6&amp;"!A753:A763"),0),MATCH(Control!$C$7,INDIRECT(S$6&amp;"!A753:M753"),0)),0)</f>
        <v>0</v>
      </c>
      <c r="T27" s="27">
        <f ca="1">IFERROR(INDEX(INDIRECT(T$6&amp;"!A753:M763"),MATCH($B27,INDIRECT(T$6&amp;"!A753:A763"),0),MATCH(Control!$C$7,INDIRECT(T$6&amp;"!A753:M753"),0)),0)</f>
        <v>560</v>
      </c>
      <c r="U27" s="27">
        <f ca="1">IFERROR(INDEX(INDIRECT(U$6&amp;"!A753:M763"),MATCH($B27,INDIRECT(U$6&amp;"!A753:A763"),0),MATCH(Control!$C$7,INDIRECT(U$6&amp;"!A753:M753"),0)),0)</f>
        <v>0</v>
      </c>
      <c r="V27" s="27">
        <f ca="1">IFERROR(INDEX(INDIRECT(V$6&amp;"!A753:M763"),MATCH($B27,INDIRECT(V$6&amp;"!A753:A763"),0),MATCH(Control!$C$7,INDIRECT(V$6&amp;"!A753:M753"),0)),0)</f>
        <v>0</v>
      </c>
      <c r="W27" s="27">
        <f ca="1">-INDEX(Intercompany!$A$242:$M$252,MATCH($B27,Intercompany!$A$242:$A$252,0),MATCH(Control!$C$7,Intercompany!$A$242:$M$242,0))</f>
        <v>0</v>
      </c>
      <c r="X27" s="28">
        <f t="shared" ca="1" si="19"/>
        <v>5040</v>
      </c>
    </row>
    <row r="28" spans="2:24" ht="16" thickBot="1" x14ac:dyDescent="0.25">
      <c r="B28" s="19" t="s">
        <v>15</v>
      </c>
      <c r="C28" s="25">
        <f ca="1">C25-SUM(C26:C27)</f>
        <v>-249</v>
      </c>
      <c r="D28" s="25">
        <f t="shared" ref="D28:L28" ca="1" si="20">D25-SUM(D26:D27)</f>
        <v>32065</v>
      </c>
      <c r="E28" s="25">
        <f t="shared" ca="1" si="20"/>
        <v>-2410</v>
      </c>
      <c r="F28" s="25">
        <f t="shared" ca="1" si="20"/>
        <v>5895</v>
      </c>
      <c r="G28" s="25">
        <f t="shared" ca="1" si="20"/>
        <v>34755</v>
      </c>
      <c r="H28" s="25">
        <f t="shared" ca="1" si="20"/>
        <v>1725</v>
      </c>
      <c r="I28" s="25">
        <f t="shared" ca="1" si="20"/>
        <v>5895</v>
      </c>
      <c r="J28" s="25">
        <f t="shared" ca="1" si="20"/>
        <v>5895</v>
      </c>
      <c r="K28" s="25">
        <f t="shared" ca="1" si="20"/>
        <v>-249</v>
      </c>
      <c r="L28" s="25">
        <f t="shared" ca="1" si="20"/>
        <v>-449</v>
      </c>
      <c r="M28" s="25">
        <f t="shared" ref="M28:V28" ca="1" si="21">M25-SUM(M26:M27)</f>
        <v>3645</v>
      </c>
      <c r="N28" s="25">
        <f t="shared" ca="1" si="21"/>
        <v>54080</v>
      </c>
      <c r="O28" s="25">
        <f t="shared" ca="1" si="21"/>
        <v>-249</v>
      </c>
      <c r="P28" s="25">
        <f t="shared" ca="1" si="21"/>
        <v>5895</v>
      </c>
      <c r="Q28" s="25">
        <f t="shared" ca="1" si="21"/>
        <v>5895</v>
      </c>
      <c r="R28" s="25">
        <f t="shared" ca="1" si="21"/>
        <v>-249</v>
      </c>
      <c r="S28" s="25">
        <f t="shared" ca="1" si="21"/>
        <v>-249</v>
      </c>
      <c r="T28" s="25">
        <f t="shared" ca="1" si="21"/>
        <v>5895</v>
      </c>
      <c r="U28" s="25">
        <f t="shared" ca="1" si="21"/>
        <v>-249</v>
      </c>
      <c r="V28" s="25">
        <f t="shared" ca="1" si="21"/>
        <v>-51805</v>
      </c>
      <c r="W28" s="25">
        <f t="shared" ref="W28:X28" ca="1" si="22">W25-SUM(W26:W27)</f>
        <v>0</v>
      </c>
      <c r="X28" s="26">
        <f t="shared" ca="1" si="22"/>
        <v>105482</v>
      </c>
    </row>
    <row r="29" spans="2:24" ht="16" thickTop="1" x14ac:dyDescent="0.2"/>
  </sheetData>
  <conditionalFormatting sqref="B8:X28">
    <cfRule type="expression" dxfId="3" priority="1">
      <formula>MOD(ROW(),2)</formula>
    </cfRule>
  </conditionalFormatting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B55DE-F923-44AD-943B-77B7C7C90EB5}">
  <sheetPr codeName="Sheet30">
    <tabColor theme="1"/>
  </sheetPr>
  <dimension ref="A1:M775"/>
  <sheetViews>
    <sheetView workbookViewId="0">
      <pane ySplit="1" topLeftCell="A2" activePane="bottomLeft" state="frozen"/>
      <selection activeCell="F2" sqref="F2:G59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9.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>
        <v>8000</v>
      </c>
      <c r="B2" s="43" t="s">
        <v>116</v>
      </c>
      <c r="C2" s="43"/>
      <c r="D2" s="43"/>
      <c r="E2" s="45">
        <v>45688</v>
      </c>
      <c r="F2" s="46">
        <v>65000</v>
      </c>
      <c r="G2" s="46">
        <v>0</v>
      </c>
      <c r="H2" s="47">
        <f>IF(E2="","",EOMONTH(E2,0))</f>
        <v>45688</v>
      </c>
      <c r="I2" s="47" t="str">
        <f>IF(H2="","","Q"&amp;ROUNDUP(MONTH(H2)/3,0))</f>
        <v>Q1</v>
      </c>
      <c r="J2" s="37" t="b">
        <f ca="1">IF(A2="","",COUNTIF('Consolidated Income Statement_Y'!$C$7:$V$7,D2)&gt;0)</f>
        <v>0</v>
      </c>
      <c r="K2" s="38">
        <f>F2-G2</f>
        <v>65000</v>
      </c>
      <c r="L2" s="37" t="str">
        <f>IFERROR(VLOOKUP($A2,Account_Mapping!$A:$C,3,0),"")</f>
        <v>General &amp; Administrative</v>
      </c>
      <c r="M2" s="37" t="str">
        <f>IFERROR(VLOOKUP($A2,Account_Mapping!$A:$C,4,0),"")</f>
        <v/>
      </c>
    </row>
    <row r="3" spans="1:13" x14ac:dyDescent="0.2">
      <c r="A3" s="43">
        <v>8010</v>
      </c>
      <c r="B3" s="43" t="s">
        <v>117</v>
      </c>
      <c r="C3" s="43"/>
      <c r="D3" s="43"/>
      <c r="E3" s="45">
        <v>45688</v>
      </c>
      <c r="F3" s="46">
        <v>6500</v>
      </c>
      <c r="G3" s="46">
        <v>0</v>
      </c>
      <c r="H3" s="47">
        <f t="shared" ref="H3:H66" si="0">IF(E3="","",EOMONTH(E3,0))</f>
        <v>45688</v>
      </c>
      <c r="I3" s="47" t="str">
        <f t="shared" ref="I3:I66" si="1">IF(H3="","","Q"&amp;ROUNDUP(MONTH(H3)/3,0))</f>
        <v>Q1</v>
      </c>
      <c r="J3" s="37" t="b">
        <f ca="1">IF(A3="","",COUNTIF('Consolidated Income Statement_Y'!$C$7:$V$7,D3)&gt;0)</f>
        <v>0</v>
      </c>
      <c r="K3" s="38">
        <f t="shared" ref="K3:K66" si="2">F3-G3</f>
        <v>6500</v>
      </c>
      <c r="L3" s="37" t="str">
        <f>IFERROR(VLOOKUP($A3,Account_Mapping!$A:$C,3,0),"")</f>
        <v>General &amp; Administrative</v>
      </c>
      <c r="M3" s="37" t="str">
        <f>IFERROR(VLOOKUP($A3,Account_Mapping!$A:$C,4,0),"")</f>
        <v/>
      </c>
    </row>
    <row r="4" spans="1:13" x14ac:dyDescent="0.2">
      <c r="A4" s="43">
        <v>8020</v>
      </c>
      <c r="B4" s="43" t="s">
        <v>118</v>
      </c>
      <c r="C4" s="43"/>
      <c r="D4" s="43"/>
      <c r="E4" s="45">
        <v>45688</v>
      </c>
      <c r="F4" s="46">
        <v>5665</v>
      </c>
      <c r="G4" s="46">
        <v>0</v>
      </c>
      <c r="H4" s="47">
        <f t="shared" si="0"/>
        <v>45688</v>
      </c>
      <c r="I4" s="47" t="str">
        <f t="shared" si="1"/>
        <v>Q1</v>
      </c>
      <c r="J4" s="37" t="b">
        <f ca="1">IF(A4="","",COUNTIF('Consolidated Income Statement_Y'!$C$7:$V$7,D4)&gt;0)</f>
        <v>0</v>
      </c>
      <c r="K4" s="38">
        <f t="shared" si="2"/>
        <v>5665</v>
      </c>
      <c r="L4" s="37" t="str">
        <f>IFERROR(VLOOKUP($A4,Account_Mapping!$A:$C,3,0),"")</f>
        <v>General &amp; Administrative</v>
      </c>
      <c r="M4" s="37" t="str">
        <f>IFERROR(VLOOKUP($A4,Account_Mapping!$A:$C,4,0),"")</f>
        <v/>
      </c>
    </row>
    <row r="5" spans="1:13" x14ac:dyDescent="0.2">
      <c r="A5" s="43">
        <v>8030</v>
      </c>
      <c r="B5" s="43" t="s">
        <v>119</v>
      </c>
      <c r="C5" s="43"/>
      <c r="D5" s="43"/>
      <c r="E5" s="45">
        <v>45688</v>
      </c>
      <c r="F5" s="46">
        <v>3895</v>
      </c>
      <c r="G5" s="46">
        <v>0</v>
      </c>
      <c r="H5" s="47">
        <f t="shared" si="0"/>
        <v>45688</v>
      </c>
      <c r="I5" s="47" t="str">
        <f t="shared" si="1"/>
        <v>Q1</v>
      </c>
      <c r="J5" s="37" t="b">
        <f ca="1">IF(A5="","",COUNTIF('Consolidated Income Statement_Y'!$C$7:$V$7,D5)&gt;0)</f>
        <v>0</v>
      </c>
      <c r="K5" s="38">
        <f t="shared" si="2"/>
        <v>3895</v>
      </c>
      <c r="L5" s="37" t="str">
        <f>IFERROR(VLOOKUP($A5,Account_Mapping!$A:$C,3,0),"")</f>
        <v>General &amp; Administrative</v>
      </c>
      <c r="M5" s="37" t="str">
        <f>IFERROR(VLOOKUP($A5,Account_Mapping!$A:$C,4,0),"")</f>
        <v/>
      </c>
    </row>
    <row r="6" spans="1:13" x14ac:dyDescent="0.2">
      <c r="A6" s="43">
        <v>8999</v>
      </c>
      <c r="B6" s="43" t="s">
        <v>138</v>
      </c>
      <c r="C6" s="43"/>
      <c r="D6" s="43" t="s">
        <v>144</v>
      </c>
      <c r="E6" s="45">
        <v>45688</v>
      </c>
      <c r="F6" s="46"/>
      <c r="G6" s="46">
        <v>9500</v>
      </c>
      <c r="H6" s="47">
        <f t="shared" si="0"/>
        <v>45688</v>
      </c>
      <c r="I6" s="47" t="str">
        <f t="shared" si="1"/>
        <v>Q1</v>
      </c>
      <c r="J6" s="37" t="b">
        <f ca="1">IF(A6="","",COUNTIF('Consolidated Income Statement_Y'!$C$7:$V$7,D6)&gt;0)</f>
        <v>1</v>
      </c>
      <c r="K6" s="38">
        <f t="shared" si="2"/>
        <v>-9500</v>
      </c>
      <c r="L6" s="37" t="str">
        <f>IFERROR(VLOOKUP($A6,Account_Mapping!$A:$C,3,0),"")</f>
        <v>General &amp; Administrative</v>
      </c>
      <c r="M6" s="37" t="str">
        <f>IFERROR(VLOOKUP($A6,Account_Mapping!$A:$C,4,0),"")</f>
        <v/>
      </c>
    </row>
    <row r="7" spans="1:13" x14ac:dyDescent="0.2">
      <c r="A7" s="43">
        <v>8999</v>
      </c>
      <c r="B7" s="43" t="s">
        <v>138</v>
      </c>
      <c r="C7" s="43"/>
      <c r="D7" s="43" t="s">
        <v>143</v>
      </c>
      <c r="E7" s="45">
        <v>45688</v>
      </c>
      <c r="F7" s="46"/>
      <c r="G7" s="46">
        <v>9500</v>
      </c>
      <c r="H7" s="47">
        <f t="shared" si="0"/>
        <v>45688</v>
      </c>
      <c r="I7" s="47" t="str">
        <f t="shared" si="1"/>
        <v>Q1</v>
      </c>
      <c r="J7" s="37" t="b">
        <f ca="1">IF(A7="","",COUNTIF('Consolidated Income Statement_Y'!$C$7:$V$7,D7)&gt;0)</f>
        <v>1</v>
      </c>
      <c r="K7" s="38">
        <f t="shared" si="2"/>
        <v>-9500</v>
      </c>
      <c r="L7" s="37" t="str">
        <f>IFERROR(VLOOKUP($A7,Account_Mapping!$A:$C,3,0),"")</f>
        <v>General &amp; Administrative</v>
      </c>
      <c r="M7" s="37" t="str">
        <f>IFERROR(VLOOKUP($A7,Account_Mapping!$A:$C,4,0),"")</f>
        <v/>
      </c>
    </row>
    <row r="8" spans="1:13" x14ac:dyDescent="0.2">
      <c r="A8" s="43">
        <v>8000</v>
      </c>
      <c r="B8" s="43" t="s">
        <v>116</v>
      </c>
      <c r="C8" s="43"/>
      <c r="D8" s="43"/>
      <c r="E8" s="45">
        <v>45716</v>
      </c>
      <c r="F8" s="46">
        <v>65000</v>
      </c>
      <c r="G8" s="46">
        <v>0</v>
      </c>
      <c r="H8" s="47">
        <f t="shared" si="0"/>
        <v>45716</v>
      </c>
      <c r="I8" s="47" t="str">
        <f t="shared" si="1"/>
        <v>Q1</v>
      </c>
      <c r="J8" s="37" t="b">
        <f ca="1">IF(A8="","",COUNTIF('Consolidated Income Statement_Y'!$C$7:$V$7,D8)&gt;0)</f>
        <v>0</v>
      </c>
      <c r="K8" s="38">
        <f t="shared" si="2"/>
        <v>65000</v>
      </c>
      <c r="L8" s="37" t="str">
        <f>IFERROR(VLOOKUP($A8,Account_Mapping!$A:$C,3,0),"")</f>
        <v>General &amp; Administrative</v>
      </c>
      <c r="M8" s="37" t="str">
        <f>IFERROR(VLOOKUP($A8,Account_Mapping!$A:$C,4,0),"")</f>
        <v/>
      </c>
    </row>
    <row r="9" spans="1:13" x14ac:dyDescent="0.2">
      <c r="A9" s="43">
        <v>8010</v>
      </c>
      <c r="B9" s="43" t="s">
        <v>117</v>
      </c>
      <c r="C9" s="43"/>
      <c r="D9" s="43"/>
      <c r="E9" s="45">
        <v>45716</v>
      </c>
      <c r="F9" s="46">
        <v>6500</v>
      </c>
      <c r="G9" s="46">
        <v>0</v>
      </c>
      <c r="H9" s="47">
        <f t="shared" si="0"/>
        <v>45716</v>
      </c>
      <c r="I9" s="47" t="str">
        <f t="shared" si="1"/>
        <v>Q1</v>
      </c>
      <c r="J9" s="37" t="b">
        <f ca="1">IF(A9="","",COUNTIF('Consolidated Income Statement_Y'!$C$7:$V$7,D9)&gt;0)</f>
        <v>0</v>
      </c>
      <c r="K9" s="38">
        <f t="shared" si="2"/>
        <v>6500</v>
      </c>
      <c r="L9" s="37" t="str">
        <f>IFERROR(VLOOKUP($A9,Account_Mapping!$A:$C,3,0),"")</f>
        <v>General &amp; Administrative</v>
      </c>
      <c r="M9" s="37" t="str">
        <f>IFERROR(VLOOKUP($A9,Account_Mapping!$A:$C,4,0),"")</f>
        <v/>
      </c>
    </row>
    <row r="10" spans="1:13" x14ac:dyDescent="0.2">
      <c r="A10" s="43">
        <v>8020</v>
      </c>
      <c r="B10" s="43" t="s">
        <v>118</v>
      </c>
      <c r="C10" s="43"/>
      <c r="D10" s="43"/>
      <c r="E10" s="45">
        <v>45716</v>
      </c>
      <c r="F10" s="46">
        <v>5665</v>
      </c>
      <c r="G10" s="46">
        <v>0</v>
      </c>
      <c r="H10" s="47">
        <f t="shared" si="0"/>
        <v>45716</v>
      </c>
      <c r="I10" s="47" t="str">
        <f t="shared" si="1"/>
        <v>Q1</v>
      </c>
      <c r="J10" s="37" t="b">
        <f ca="1">IF(A10="","",COUNTIF('Consolidated Income Statement_Y'!$C$7:$V$7,D10)&gt;0)</f>
        <v>0</v>
      </c>
      <c r="K10" s="38">
        <f t="shared" si="2"/>
        <v>5665</v>
      </c>
      <c r="L10" s="37" t="str">
        <f>IFERROR(VLOOKUP($A10,Account_Mapping!$A:$C,3,0),"")</f>
        <v>General &amp; Administrative</v>
      </c>
      <c r="M10" s="37" t="str">
        <f>IFERROR(VLOOKUP($A10,Account_Mapping!$A:$C,4,0),"")</f>
        <v/>
      </c>
    </row>
    <row r="11" spans="1:13" x14ac:dyDescent="0.2">
      <c r="A11" s="43">
        <v>8030</v>
      </c>
      <c r="B11" s="43" t="s">
        <v>119</v>
      </c>
      <c r="C11" s="43"/>
      <c r="D11" s="43"/>
      <c r="E11" s="45">
        <v>45716</v>
      </c>
      <c r="F11" s="46">
        <v>3895</v>
      </c>
      <c r="G11" s="46">
        <v>0</v>
      </c>
      <c r="H11" s="47">
        <f t="shared" si="0"/>
        <v>45716</v>
      </c>
      <c r="I11" s="47" t="str">
        <f t="shared" si="1"/>
        <v>Q1</v>
      </c>
      <c r="J11" s="37" t="b">
        <f ca="1">IF(A11="","",COUNTIF('Consolidated Income Statement_Y'!$C$7:$V$7,D11)&gt;0)</f>
        <v>0</v>
      </c>
      <c r="K11" s="38">
        <f t="shared" si="2"/>
        <v>3895</v>
      </c>
      <c r="L11" s="37" t="str">
        <f>IFERROR(VLOOKUP($A11,Account_Mapping!$A:$C,3,0),"")</f>
        <v>General &amp; Administrative</v>
      </c>
      <c r="M11" s="37" t="str">
        <f>IFERROR(VLOOKUP($A11,Account_Mapping!$A:$C,4,0),"")</f>
        <v/>
      </c>
    </row>
    <row r="12" spans="1:13" x14ac:dyDescent="0.2">
      <c r="A12" s="43">
        <v>8999</v>
      </c>
      <c r="B12" s="43" t="s">
        <v>138</v>
      </c>
      <c r="C12" s="43"/>
      <c r="D12" s="43" t="s">
        <v>145</v>
      </c>
      <c r="E12" s="45">
        <v>45716</v>
      </c>
      <c r="F12" s="46"/>
      <c r="G12" s="46">
        <v>1000</v>
      </c>
      <c r="H12" s="47">
        <f t="shared" si="0"/>
        <v>45716</v>
      </c>
      <c r="I12" s="47" t="str">
        <f t="shared" si="1"/>
        <v>Q1</v>
      </c>
      <c r="J12" s="37" t="b">
        <f ca="1">IF(A12="","",COUNTIF('Consolidated Income Statement_Y'!$C$7:$V$7,D12)&gt;0)</f>
        <v>1</v>
      </c>
      <c r="K12" s="38">
        <f t="shared" si="2"/>
        <v>-1000</v>
      </c>
      <c r="L12" s="37" t="str">
        <f>IFERROR(VLOOKUP($A12,Account_Mapping!$A:$C,3,0),"")</f>
        <v>General &amp; Administrative</v>
      </c>
      <c r="M12" s="37" t="str">
        <f>IFERROR(VLOOKUP($A12,Account_Mapping!$A:$C,4,0),"")</f>
        <v/>
      </c>
    </row>
    <row r="13" spans="1:13" x14ac:dyDescent="0.2">
      <c r="A13" s="43">
        <v>8999</v>
      </c>
      <c r="B13" s="43" t="s">
        <v>138</v>
      </c>
      <c r="C13" s="43"/>
      <c r="D13" s="43" t="s">
        <v>146</v>
      </c>
      <c r="E13" s="45">
        <v>45716</v>
      </c>
      <c r="F13" s="46"/>
      <c r="G13" s="46">
        <v>1000</v>
      </c>
      <c r="H13" s="47">
        <f t="shared" si="0"/>
        <v>45716</v>
      </c>
      <c r="I13" s="47" t="str">
        <f t="shared" si="1"/>
        <v>Q1</v>
      </c>
      <c r="J13" s="37" t="b">
        <f ca="1">IF(A13="","",COUNTIF('Consolidated Income Statement_Y'!$C$7:$V$7,D13)&gt;0)</f>
        <v>1</v>
      </c>
      <c r="K13" s="38">
        <f t="shared" si="2"/>
        <v>-1000</v>
      </c>
      <c r="L13" s="37" t="str">
        <f>IFERROR(VLOOKUP($A13,Account_Mapping!$A:$C,3,0),"")</f>
        <v>General &amp; Administrative</v>
      </c>
      <c r="M13" s="37" t="str">
        <f>IFERROR(VLOOKUP($A13,Account_Mapping!$A:$C,4,0),"")</f>
        <v/>
      </c>
    </row>
    <row r="14" spans="1:13" x14ac:dyDescent="0.2">
      <c r="A14" s="43">
        <v>8999</v>
      </c>
      <c r="B14" s="43" t="s">
        <v>138</v>
      </c>
      <c r="C14" s="43"/>
      <c r="D14" s="43" t="s">
        <v>147</v>
      </c>
      <c r="E14" s="45">
        <v>45716</v>
      </c>
      <c r="F14" s="46"/>
      <c r="G14" s="46">
        <v>1000</v>
      </c>
      <c r="H14" s="47">
        <f t="shared" si="0"/>
        <v>45716</v>
      </c>
      <c r="I14" s="47" t="str">
        <f t="shared" si="1"/>
        <v>Q1</v>
      </c>
      <c r="J14" s="37" t="b">
        <f ca="1">IF(A14="","",COUNTIF('Consolidated Income Statement_Y'!$C$7:$V$7,D14)&gt;0)</f>
        <v>1</v>
      </c>
      <c r="K14" s="38">
        <f t="shared" si="2"/>
        <v>-1000</v>
      </c>
      <c r="L14" s="37" t="str">
        <f>IFERROR(VLOOKUP($A14,Account_Mapping!$A:$C,3,0),"")</f>
        <v>General &amp; Administrative</v>
      </c>
      <c r="M14" s="37" t="str">
        <f>IFERROR(VLOOKUP($A14,Account_Mapping!$A:$C,4,0),"")</f>
        <v/>
      </c>
    </row>
    <row r="15" spans="1:13" x14ac:dyDescent="0.2">
      <c r="A15" s="43">
        <v>8999</v>
      </c>
      <c r="B15" s="43" t="s">
        <v>138</v>
      </c>
      <c r="C15" s="43"/>
      <c r="D15" s="43" t="s">
        <v>143</v>
      </c>
      <c r="E15" s="45">
        <v>45716</v>
      </c>
      <c r="F15" s="46"/>
      <c r="G15" s="46">
        <v>9500</v>
      </c>
      <c r="H15" s="47">
        <f t="shared" si="0"/>
        <v>45716</v>
      </c>
      <c r="I15" s="47" t="str">
        <f t="shared" si="1"/>
        <v>Q1</v>
      </c>
      <c r="J15" s="37" t="b">
        <f ca="1">IF(A15="","",COUNTIF('Consolidated Income Statement_Y'!$C$7:$V$7,D15)&gt;0)</f>
        <v>1</v>
      </c>
      <c r="K15" s="38">
        <f t="shared" si="2"/>
        <v>-9500</v>
      </c>
      <c r="L15" s="37" t="str">
        <f>IFERROR(VLOOKUP($A15,Account_Mapping!$A:$C,3,0),"")</f>
        <v>General &amp; Administrative</v>
      </c>
      <c r="M15" s="37" t="str">
        <f>IFERROR(VLOOKUP($A15,Account_Mapping!$A:$C,4,0),"")</f>
        <v/>
      </c>
    </row>
    <row r="16" spans="1:13" x14ac:dyDescent="0.2">
      <c r="A16" s="43">
        <v>8999</v>
      </c>
      <c r="B16" s="43" t="s">
        <v>138</v>
      </c>
      <c r="C16" s="43"/>
      <c r="D16" s="43" t="s">
        <v>141</v>
      </c>
      <c r="E16" s="45">
        <v>45716</v>
      </c>
      <c r="F16" s="46"/>
      <c r="G16" s="46">
        <v>1000</v>
      </c>
      <c r="H16" s="47">
        <f t="shared" si="0"/>
        <v>45716</v>
      </c>
      <c r="I16" s="47" t="str">
        <f t="shared" si="1"/>
        <v>Q1</v>
      </c>
      <c r="J16" s="37" t="b">
        <f ca="1">IF(A16="","",COUNTIF('Consolidated Income Statement_Y'!$C$7:$V$7,D16)&gt;0)</f>
        <v>1</v>
      </c>
      <c r="K16" s="38">
        <f t="shared" si="2"/>
        <v>-1000</v>
      </c>
      <c r="L16" s="37" t="str">
        <f>IFERROR(VLOOKUP($A16,Account_Mapping!$A:$C,3,0),"")</f>
        <v>General &amp; Administrative</v>
      </c>
      <c r="M16" s="37" t="str">
        <f>IFERROR(VLOOKUP($A16,Account_Mapping!$A:$C,4,0),"")</f>
        <v/>
      </c>
    </row>
    <row r="17" spans="1:13" x14ac:dyDescent="0.2">
      <c r="A17" s="43">
        <v>8999</v>
      </c>
      <c r="B17" s="43" t="s">
        <v>138</v>
      </c>
      <c r="C17" s="43"/>
      <c r="D17" s="43" t="s">
        <v>148</v>
      </c>
      <c r="E17" s="45">
        <v>45716</v>
      </c>
      <c r="F17" s="46"/>
      <c r="G17" s="46">
        <v>1000</v>
      </c>
      <c r="H17" s="47">
        <f t="shared" si="0"/>
        <v>45716</v>
      </c>
      <c r="I17" s="47" t="str">
        <f t="shared" si="1"/>
        <v>Q1</v>
      </c>
      <c r="J17" s="37" t="b">
        <f ca="1">IF(A17="","",COUNTIF('Consolidated Income Statement_Y'!$C$7:$V$7,D17)&gt;0)</f>
        <v>1</v>
      </c>
      <c r="K17" s="38">
        <f t="shared" si="2"/>
        <v>-1000</v>
      </c>
      <c r="L17" s="37" t="str">
        <f>IFERROR(VLOOKUP($A17,Account_Mapping!$A:$C,3,0),"")</f>
        <v>General &amp; Administrative</v>
      </c>
      <c r="M17" s="37" t="str">
        <f>IFERROR(VLOOKUP($A17,Account_Mapping!$A:$C,4,0),"")</f>
        <v/>
      </c>
    </row>
    <row r="18" spans="1:13" x14ac:dyDescent="0.2">
      <c r="A18" s="43">
        <v>8999</v>
      </c>
      <c r="B18" s="43" t="s">
        <v>138</v>
      </c>
      <c r="C18" s="43"/>
      <c r="D18" s="43" t="s">
        <v>149</v>
      </c>
      <c r="E18" s="45">
        <v>45716</v>
      </c>
      <c r="F18" s="46"/>
      <c r="G18" s="46">
        <v>1000</v>
      </c>
      <c r="H18" s="47">
        <f t="shared" si="0"/>
        <v>45716</v>
      </c>
      <c r="I18" s="47" t="str">
        <f t="shared" si="1"/>
        <v>Q1</v>
      </c>
      <c r="J18" s="37" t="b">
        <f ca="1">IF(A18="","",COUNTIF('Consolidated Income Statement_Y'!$C$7:$V$7,D18)&gt;0)</f>
        <v>1</v>
      </c>
      <c r="K18" s="38">
        <f t="shared" si="2"/>
        <v>-1000</v>
      </c>
      <c r="L18" s="37" t="str">
        <f>IFERROR(VLOOKUP($A18,Account_Mapping!$A:$C,3,0),"")</f>
        <v>General &amp; Administrative</v>
      </c>
      <c r="M18" s="37" t="str">
        <f>IFERROR(VLOOKUP($A18,Account_Mapping!$A:$C,4,0),"")</f>
        <v/>
      </c>
    </row>
    <row r="19" spans="1:13" x14ac:dyDescent="0.2">
      <c r="A19" s="43">
        <v>8999</v>
      </c>
      <c r="B19" s="43" t="s">
        <v>138</v>
      </c>
      <c r="C19" s="43"/>
      <c r="D19" s="43" t="s">
        <v>144</v>
      </c>
      <c r="E19" s="45">
        <v>45716</v>
      </c>
      <c r="F19" s="46"/>
      <c r="G19" s="46">
        <v>9500</v>
      </c>
      <c r="H19" s="47">
        <f t="shared" si="0"/>
        <v>45716</v>
      </c>
      <c r="I19" s="47" t="str">
        <f t="shared" si="1"/>
        <v>Q1</v>
      </c>
      <c r="J19" s="37" t="b">
        <f ca="1">IF(A19="","",COUNTIF('Consolidated Income Statement_Y'!$C$7:$V$7,D19)&gt;0)</f>
        <v>1</v>
      </c>
      <c r="K19" s="38">
        <f t="shared" si="2"/>
        <v>-9500</v>
      </c>
      <c r="L19" s="37" t="str">
        <f>IFERROR(VLOOKUP($A19,Account_Mapping!$A:$C,3,0),"")</f>
        <v>General &amp; Administrative</v>
      </c>
      <c r="M19" s="37" t="str">
        <f>IFERROR(VLOOKUP($A19,Account_Mapping!$A:$C,4,0),"")</f>
        <v/>
      </c>
    </row>
    <row r="20" spans="1:13" x14ac:dyDescent="0.2">
      <c r="A20" s="43">
        <v>8999</v>
      </c>
      <c r="B20" s="43" t="s">
        <v>138</v>
      </c>
      <c r="C20" s="43"/>
      <c r="D20" s="43" t="s">
        <v>150</v>
      </c>
      <c r="E20" s="45">
        <v>45716</v>
      </c>
      <c r="F20" s="46"/>
      <c r="G20" s="46">
        <v>1000</v>
      </c>
      <c r="H20" s="47">
        <f t="shared" si="0"/>
        <v>45716</v>
      </c>
      <c r="I20" s="47" t="str">
        <f t="shared" si="1"/>
        <v>Q1</v>
      </c>
      <c r="J20" s="37" t="b">
        <f ca="1">IF(A20="","",COUNTIF('Consolidated Income Statement_Y'!$C$7:$V$7,D20)&gt;0)</f>
        <v>1</v>
      </c>
      <c r="K20" s="38">
        <f t="shared" si="2"/>
        <v>-1000</v>
      </c>
      <c r="L20" s="37" t="str">
        <f>IFERROR(VLOOKUP($A20,Account_Mapping!$A:$C,3,0),"")</f>
        <v>General &amp; Administrative</v>
      </c>
      <c r="M20" s="37" t="str">
        <f>IFERROR(VLOOKUP($A20,Account_Mapping!$A:$C,4,0),"")</f>
        <v/>
      </c>
    </row>
    <row r="21" spans="1:13" x14ac:dyDescent="0.2">
      <c r="A21" s="43">
        <v>8999</v>
      </c>
      <c r="B21" s="43" t="s">
        <v>138</v>
      </c>
      <c r="C21" s="43"/>
      <c r="D21" s="43" t="s">
        <v>139</v>
      </c>
      <c r="E21" s="45">
        <v>45716</v>
      </c>
      <c r="F21" s="46"/>
      <c r="G21" s="46">
        <v>1000</v>
      </c>
      <c r="H21" s="47">
        <f t="shared" si="0"/>
        <v>45716</v>
      </c>
      <c r="I21" s="47" t="str">
        <f t="shared" si="1"/>
        <v>Q1</v>
      </c>
      <c r="J21" s="37" t="b">
        <f ca="1">IF(A21="","",COUNTIF('Consolidated Income Statement_Y'!$C$7:$V$7,D21)&gt;0)</f>
        <v>1</v>
      </c>
      <c r="K21" s="38">
        <f t="shared" si="2"/>
        <v>-1000</v>
      </c>
      <c r="L21" s="37" t="str">
        <f>IFERROR(VLOOKUP($A21,Account_Mapping!$A:$C,3,0),"")</f>
        <v>General &amp; Administrative</v>
      </c>
      <c r="M21" s="37" t="str">
        <f>IFERROR(VLOOKUP($A21,Account_Mapping!$A:$C,4,0),"")</f>
        <v/>
      </c>
    </row>
    <row r="22" spans="1:13" x14ac:dyDescent="0.2">
      <c r="A22" s="43">
        <v>8999</v>
      </c>
      <c r="B22" s="43" t="s">
        <v>138</v>
      </c>
      <c r="C22" s="43"/>
      <c r="D22" s="43" t="s">
        <v>130</v>
      </c>
      <c r="E22" s="45">
        <v>45716</v>
      </c>
      <c r="F22" s="46"/>
      <c r="G22" s="46">
        <v>2255</v>
      </c>
      <c r="H22" s="47">
        <f t="shared" si="0"/>
        <v>45716</v>
      </c>
      <c r="I22" s="47" t="str">
        <f t="shared" si="1"/>
        <v>Q1</v>
      </c>
      <c r="J22" s="37" t="b">
        <f ca="1">IF(A22="","",COUNTIF('Consolidated Income Statement_Y'!$C$7:$V$7,D22)&gt;0)</f>
        <v>1</v>
      </c>
      <c r="K22" s="38">
        <f t="shared" si="2"/>
        <v>-2255</v>
      </c>
      <c r="L22" s="37" t="str">
        <f>IFERROR(VLOOKUP($A22,Account_Mapping!$A:$C,3,0),"")</f>
        <v>General &amp; Administrative</v>
      </c>
      <c r="M22" s="37" t="str">
        <f>IFERROR(VLOOKUP($A22,Account_Mapping!$A:$C,4,0),"")</f>
        <v/>
      </c>
    </row>
    <row r="23" spans="1:13" x14ac:dyDescent="0.2">
      <c r="A23" s="43">
        <v>8000</v>
      </c>
      <c r="B23" s="43" t="s">
        <v>116</v>
      </c>
      <c r="C23" s="43"/>
      <c r="D23" s="43"/>
      <c r="E23" s="45">
        <v>45747</v>
      </c>
      <c r="F23" s="46">
        <v>65000</v>
      </c>
      <c r="G23" s="46">
        <v>0</v>
      </c>
      <c r="H23" s="47">
        <f t="shared" si="0"/>
        <v>45747</v>
      </c>
      <c r="I23" s="47" t="str">
        <f t="shared" si="1"/>
        <v>Q1</v>
      </c>
      <c r="J23" s="37" t="b">
        <f ca="1">IF(A23="","",COUNTIF('Consolidated Income Statement_Y'!$C$7:$V$7,D23)&gt;0)</f>
        <v>0</v>
      </c>
      <c r="K23" s="38">
        <f t="shared" si="2"/>
        <v>65000</v>
      </c>
      <c r="L23" s="37" t="str">
        <f>IFERROR(VLOOKUP($A23,Account_Mapping!$A:$C,3,0),"")</f>
        <v>General &amp; Administrative</v>
      </c>
      <c r="M23" s="37" t="str">
        <f>IFERROR(VLOOKUP($A23,Account_Mapping!$A:$C,4,0),"")</f>
        <v/>
      </c>
    </row>
    <row r="24" spans="1:13" x14ac:dyDescent="0.2">
      <c r="A24" s="43">
        <v>8010</v>
      </c>
      <c r="B24" s="43" t="s">
        <v>117</v>
      </c>
      <c r="C24" s="43"/>
      <c r="D24" s="43"/>
      <c r="E24" s="45">
        <v>45747</v>
      </c>
      <c r="F24" s="46">
        <v>6500</v>
      </c>
      <c r="G24" s="46">
        <v>0</v>
      </c>
      <c r="H24" s="47">
        <f t="shared" si="0"/>
        <v>45747</v>
      </c>
      <c r="I24" s="47" t="str">
        <f t="shared" si="1"/>
        <v>Q1</v>
      </c>
      <c r="J24" s="37" t="b">
        <f ca="1">IF(A24="","",COUNTIF('Consolidated Income Statement_Y'!$C$7:$V$7,D24)&gt;0)</f>
        <v>0</v>
      </c>
      <c r="K24" s="38">
        <f t="shared" si="2"/>
        <v>6500</v>
      </c>
      <c r="L24" s="37" t="str">
        <f>IFERROR(VLOOKUP($A24,Account_Mapping!$A:$C,3,0),"")</f>
        <v>General &amp; Administrative</v>
      </c>
      <c r="M24" s="37" t="str">
        <f>IFERROR(VLOOKUP($A24,Account_Mapping!$A:$C,4,0),"")</f>
        <v/>
      </c>
    </row>
    <row r="25" spans="1:13" x14ac:dyDescent="0.2">
      <c r="A25" s="43">
        <v>8020</v>
      </c>
      <c r="B25" s="43" t="s">
        <v>118</v>
      </c>
      <c r="C25" s="43"/>
      <c r="D25" s="43"/>
      <c r="E25" s="45">
        <v>45747</v>
      </c>
      <c r="F25" s="46">
        <v>5665</v>
      </c>
      <c r="G25" s="46">
        <v>0</v>
      </c>
      <c r="H25" s="47">
        <f t="shared" si="0"/>
        <v>45747</v>
      </c>
      <c r="I25" s="47" t="str">
        <f t="shared" si="1"/>
        <v>Q1</v>
      </c>
      <c r="J25" s="37" t="b">
        <f ca="1">IF(A25="","",COUNTIF('Consolidated Income Statement_Y'!$C$7:$V$7,D25)&gt;0)</f>
        <v>0</v>
      </c>
      <c r="K25" s="38">
        <f t="shared" si="2"/>
        <v>5665</v>
      </c>
      <c r="L25" s="37" t="str">
        <f>IFERROR(VLOOKUP($A25,Account_Mapping!$A:$C,3,0),"")</f>
        <v>General &amp; Administrative</v>
      </c>
      <c r="M25" s="37" t="str">
        <f>IFERROR(VLOOKUP($A25,Account_Mapping!$A:$C,4,0),"")</f>
        <v/>
      </c>
    </row>
    <row r="26" spans="1:13" x14ac:dyDescent="0.2">
      <c r="A26" s="43">
        <v>8030</v>
      </c>
      <c r="B26" s="43" t="s">
        <v>119</v>
      </c>
      <c r="C26" s="43"/>
      <c r="D26" s="43"/>
      <c r="E26" s="45">
        <v>45747</v>
      </c>
      <c r="F26" s="46">
        <v>3895</v>
      </c>
      <c r="G26" s="46">
        <v>0</v>
      </c>
      <c r="H26" s="47">
        <f t="shared" si="0"/>
        <v>45747</v>
      </c>
      <c r="I26" s="47" t="str">
        <f t="shared" si="1"/>
        <v>Q1</v>
      </c>
      <c r="J26" s="37" t="b">
        <f ca="1">IF(A26="","",COUNTIF('Consolidated Income Statement_Y'!$C$7:$V$7,D26)&gt;0)</f>
        <v>0</v>
      </c>
      <c r="K26" s="38">
        <f t="shared" si="2"/>
        <v>3895</v>
      </c>
      <c r="L26" s="37" t="str">
        <f>IFERROR(VLOOKUP($A26,Account_Mapping!$A:$C,3,0),"")</f>
        <v>General &amp; Administrative</v>
      </c>
      <c r="M26" s="37" t="str">
        <f>IFERROR(VLOOKUP($A26,Account_Mapping!$A:$C,4,0),"")</f>
        <v/>
      </c>
    </row>
    <row r="27" spans="1:13" x14ac:dyDescent="0.2">
      <c r="A27" s="43">
        <v>8999</v>
      </c>
      <c r="B27" s="43" t="s">
        <v>138</v>
      </c>
      <c r="C27" s="43"/>
      <c r="D27" s="43" t="s">
        <v>145</v>
      </c>
      <c r="E27" s="45">
        <v>45747</v>
      </c>
      <c r="F27" s="46"/>
      <c r="G27" s="46">
        <v>1000</v>
      </c>
      <c r="H27" s="47">
        <f t="shared" si="0"/>
        <v>45747</v>
      </c>
      <c r="I27" s="47" t="str">
        <f t="shared" si="1"/>
        <v>Q1</v>
      </c>
      <c r="J27" s="37" t="b">
        <f ca="1">IF(A27="","",COUNTIF('Consolidated Income Statement_Y'!$C$7:$V$7,D27)&gt;0)</f>
        <v>1</v>
      </c>
      <c r="K27" s="38">
        <f t="shared" si="2"/>
        <v>-1000</v>
      </c>
      <c r="L27" s="37" t="str">
        <f>IFERROR(VLOOKUP($A27,Account_Mapping!$A:$C,3,0),"")</f>
        <v>General &amp; Administrative</v>
      </c>
      <c r="M27" s="37" t="str">
        <f>IFERROR(VLOOKUP($A27,Account_Mapping!$A:$C,4,0),"")</f>
        <v/>
      </c>
    </row>
    <row r="28" spans="1:13" x14ac:dyDescent="0.2">
      <c r="A28" s="43">
        <v>8999</v>
      </c>
      <c r="B28" s="43" t="s">
        <v>138</v>
      </c>
      <c r="C28" s="43"/>
      <c r="D28" s="43" t="s">
        <v>146</v>
      </c>
      <c r="E28" s="45">
        <v>45747</v>
      </c>
      <c r="F28" s="46"/>
      <c r="G28" s="46">
        <v>1000</v>
      </c>
      <c r="H28" s="47">
        <f t="shared" si="0"/>
        <v>45747</v>
      </c>
      <c r="I28" s="47" t="str">
        <f t="shared" si="1"/>
        <v>Q1</v>
      </c>
      <c r="J28" s="37" t="b">
        <f ca="1">IF(A28="","",COUNTIF('Consolidated Income Statement_Y'!$C$7:$V$7,D28)&gt;0)</f>
        <v>1</v>
      </c>
      <c r="K28" s="38">
        <f t="shared" si="2"/>
        <v>-1000</v>
      </c>
      <c r="L28" s="37" t="str">
        <f>IFERROR(VLOOKUP($A28,Account_Mapping!$A:$C,3,0),"")</f>
        <v>General &amp; Administrative</v>
      </c>
      <c r="M28" s="37" t="str">
        <f>IFERROR(VLOOKUP($A28,Account_Mapping!$A:$C,4,0),"")</f>
        <v/>
      </c>
    </row>
    <row r="29" spans="1:13" x14ac:dyDescent="0.2">
      <c r="A29" s="43">
        <v>8999</v>
      </c>
      <c r="B29" s="43" t="s">
        <v>138</v>
      </c>
      <c r="C29" s="43"/>
      <c r="D29" s="43" t="s">
        <v>147</v>
      </c>
      <c r="E29" s="45">
        <v>45747</v>
      </c>
      <c r="F29" s="46"/>
      <c r="G29" s="46">
        <v>1000</v>
      </c>
      <c r="H29" s="47">
        <f t="shared" si="0"/>
        <v>45747</v>
      </c>
      <c r="I29" s="47" t="str">
        <f t="shared" si="1"/>
        <v>Q1</v>
      </c>
      <c r="J29" s="37" t="b">
        <f ca="1">IF(A29="","",COUNTIF('Consolidated Income Statement_Y'!$C$7:$V$7,D29)&gt;0)</f>
        <v>1</v>
      </c>
      <c r="K29" s="38">
        <f t="shared" si="2"/>
        <v>-1000</v>
      </c>
      <c r="L29" s="37" t="str">
        <f>IFERROR(VLOOKUP($A29,Account_Mapping!$A:$C,3,0),"")</f>
        <v>General &amp; Administrative</v>
      </c>
      <c r="M29" s="37" t="str">
        <f>IFERROR(VLOOKUP($A29,Account_Mapping!$A:$C,4,0),"")</f>
        <v/>
      </c>
    </row>
    <row r="30" spans="1:13" x14ac:dyDescent="0.2">
      <c r="A30" s="43">
        <v>8999</v>
      </c>
      <c r="B30" s="43" t="s">
        <v>138</v>
      </c>
      <c r="C30" s="43"/>
      <c r="D30" s="43" t="s">
        <v>143</v>
      </c>
      <c r="E30" s="45">
        <v>45747</v>
      </c>
      <c r="F30" s="46"/>
      <c r="G30" s="46">
        <v>9500</v>
      </c>
      <c r="H30" s="47">
        <f t="shared" si="0"/>
        <v>45747</v>
      </c>
      <c r="I30" s="47" t="str">
        <f t="shared" si="1"/>
        <v>Q1</v>
      </c>
      <c r="J30" s="37" t="b">
        <f ca="1">IF(A30="","",COUNTIF('Consolidated Income Statement_Y'!$C$7:$V$7,D30)&gt;0)</f>
        <v>1</v>
      </c>
      <c r="K30" s="38">
        <f t="shared" si="2"/>
        <v>-9500</v>
      </c>
      <c r="L30" s="37" t="str">
        <f>IFERROR(VLOOKUP($A30,Account_Mapping!$A:$C,3,0),"")</f>
        <v>General &amp; Administrative</v>
      </c>
      <c r="M30" s="37" t="str">
        <f>IFERROR(VLOOKUP($A30,Account_Mapping!$A:$C,4,0),"")</f>
        <v/>
      </c>
    </row>
    <row r="31" spans="1:13" x14ac:dyDescent="0.2">
      <c r="A31" s="43">
        <v>8999</v>
      </c>
      <c r="B31" s="43" t="s">
        <v>138</v>
      </c>
      <c r="C31" s="43"/>
      <c r="D31" s="43" t="s">
        <v>141</v>
      </c>
      <c r="E31" s="45">
        <v>45747</v>
      </c>
      <c r="F31" s="46"/>
      <c r="G31" s="46">
        <v>1000</v>
      </c>
      <c r="H31" s="47">
        <f t="shared" si="0"/>
        <v>45747</v>
      </c>
      <c r="I31" s="47" t="str">
        <f t="shared" si="1"/>
        <v>Q1</v>
      </c>
      <c r="J31" s="37" t="b">
        <f ca="1">IF(A31="","",COUNTIF('Consolidated Income Statement_Y'!$C$7:$V$7,D31)&gt;0)</f>
        <v>1</v>
      </c>
      <c r="K31" s="38">
        <f t="shared" si="2"/>
        <v>-1000</v>
      </c>
      <c r="L31" s="37" t="str">
        <f>IFERROR(VLOOKUP($A31,Account_Mapping!$A:$C,3,0),"")</f>
        <v>General &amp; Administrative</v>
      </c>
      <c r="M31" s="37" t="str">
        <f>IFERROR(VLOOKUP($A31,Account_Mapping!$A:$C,4,0),"")</f>
        <v/>
      </c>
    </row>
    <row r="32" spans="1:13" x14ac:dyDescent="0.2">
      <c r="A32" s="43">
        <v>8999</v>
      </c>
      <c r="B32" s="43" t="s">
        <v>138</v>
      </c>
      <c r="C32" s="43"/>
      <c r="D32" s="43" t="s">
        <v>148</v>
      </c>
      <c r="E32" s="45">
        <v>45747</v>
      </c>
      <c r="F32" s="46"/>
      <c r="G32" s="46">
        <v>1000</v>
      </c>
      <c r="H32" s="47">
        <f t="shared" si="0"/>
        <v>45747</v>
      </c>
      <c r="I32" s="47" t="str">
        <f t="shared" si="1"/>
        <v>Q1</v>
      </c>
      <c r="J32" s="37" t="b">
        <f ca="1">IF(A32="","",COUNTIF('Consolidated Income Statement_Y'!$C$7:$V$7,D32)&gt;0)</f>
        <v>1</v>
      </c>
      <c r="K32" s="38">
        <f t="shared" si="2"/>
        <v>-1000</v>
      </c>
      <c r="L32" s="37" t="str">
        <f>IFERROR(VLOOKUP($A32,Account_Mapping!$A:$C,3,0),"")</f>
        <v>General &amp; Administrative</v>
      </c>
      <c r="M32" s="37" t="str">
        <f>IFERROR(VLOOKUP($A32,Account_Mapping!$A:$C,4,0),"")</f>
        <v/>
      </c>
    </row>
    <row r="33" spans="1:13" x14ac:dyDescent="0.2">
      <c r="A33" s="43">
        <v>8999</v>
      </c>
      <c r="B33" s="43" t="s">
        <v>138</v>
      </c>
      <c r="C33" s="43"/>
      <c r="D33" s="43" t="s">
        <v>149</v>
      </c>
      <c r="E33" s="45">
        <v>45747</v>
      </c>
      <c r="F33" s="46"/>
      <c r="G33" s="46">
        <v>1000</v>
      </c>
      <c r="H33" s="47">
        <f t="shared" si="0"/>
        <v>45747</v>
      </c>
      <c r="I33" s="47" t="str">
        <f t="shared" si="1"/>
        <v>Q1</v>
      </c>
      <c r="J33" s="37" t="b">
        <f ca="1">IF(A33="","",COUNTIF('Consolidated Income Statement_Y'!$C$7:$V$7,D33)&gt;0)</f>
        <v>1</v>
      </c>
      <c r="K33" s="38">
        <f t="shared" si="2"/>
        <v>-1000</v>
      </c>
      <c r="L33" s="37" t="str">
        <f>IFERROR(VLOOKUP($A33,Account_Mapping!$A:$C,3,0),"")</f>
        <v>General &amp; Administrative</v>
      </c>
      <c r="M33" s="37" t="str">
        <f>IFERROR(VLOOKUP($A33,Account_Mapping!$A:$C,4,0),"")</f>
        <v/>
      </c>
    </row>
    <row r="34" spans="1:13" x14ac:dyDescent="0.2">
      <c r="A34" s="43">
        <v>8999</v>
      </c>
      <c r="B34" s="43" t="s">
        <v>138</v>
      </c>
      <c r="C34" s="43"/>
      <c r="D34" s="43" t="s">
        <v>144</v>
      </c>
      <c r="E34" s="45">
        <v>45747</v>
      </c>
      <c r="F34" s="46"/>
      <c r="G34" s="46">
        <v>9500</v>
      </c>
      <c r="H34" s="47">
        <f t="shared" si="0"/>
        <v>45747</v>
      </c>
      <c r="I34" s="47" t="str">
        <f t="shared" si="1"/>
        <v>Q1</v>
      </c>
      <c r="J34" s="37" t="b">
        <f ca="1">IF(A34="","",COUNTIF('Consolidated Income Statement_Y'!$C$7:$V$7,D34)&gt;0)</f>
        <v>1</v>
      </c>
      <c r="K34" s="38">
        <f t="shared" si="2"/>
        <v>-9500</v>
      </c>
      <c r="L34" s="37" t="str">
        <f>IFERROR(VLOOKUP($A34,Account_Mapping!$A:$C,3,0),"")</f>
        <v>General &amp; Administrative</v>
      </c>
      <c r="M34" s="37" t="str">
        <f>IFERROR(VLOOKUP($A34,Account_Mapping!$A:$C,4,0),"")</f>
        <v/>
      </c>
    </row>
    <row r="35" spans="1:13" x14ac:dyDescent="0.2">
      <c r="A35" s="43">
        <v>8999</v>
      </c>
      <c r="B35" s="43" t="s">
        <v>138</v>
      </c>
      <c r="C35" s="43"/>
      <c r="D35" s="43" t="s">
        <v>150</v>
      </c>
      <c r="E35" s="45">
        <v>45747</v>
      </c>
      <c r="F35" s="46"/>
      <c r="G35" s="46">
        <v>1000</v>
      </c>
      <c r="H35" s="47">
        <f t="shared" si="0"/>
        <v>45747</v>
      </c>
      <c r="I35" s="47" t="str">
        <f t="shared" si="1"/>
        <v>Q1</v>
      </c>
      <c r="J35" s="37" t="b">
        <f ca="1">IF(A35="","",COUNTIF('Consolidated Income Statement_Y'!$C$7:$V$7,D35)&gt;0)</f>
        <v>1</v>
      </c>
      <c r="K35" s="38">
        <f t="shared" si="2"/>
        <v>-1000</v>
      </c>
      <c r="L35" s="37" t="str">
        <f>IFERROR(VLOOKUP($A35,Account_Mapping!$A:$C,3,0),"")</f>
        <v>General &amp; Administrative</v>
      </c>
      <c r="M35" s="37" t="str">
        <f>IFERROR(VLOOKUP($A35,Account_Mapping!$A:$C,4,0),"")</f>
        <v/>
      </c>
    </row>
    <row r="36" spans="1:13" x14ac:dyDescent="0.2">
      <c r="A36" s="43">
        <v>8999</v>
      </c>
      <c r="B36" s="43" t="s">
        <v>138</v>
      </c>
      <c r="C36" s="43"/>
      <c r="D36" s="43" t="s">
        <v>139</v>
      </c>
      <c r="E36" s="45">
        <v>45747</v>
      </c>
      <c r="F36" s="46"/>
      <c r="G36" s="46">
        <v>1000</v>
      </c>
      <c r="H36" s="47">
        <f t="shared" si="0"/>
        <v>45747</v>
      </c>
      <c r="I36" s="47" t="str">
        <f t="shared" si="1"/>
        <v>Q1</v>
      </c>
      <c r="J36" s="37" t="b">
        <f ca="1">IF(A36="","",COUNTIF('Consolidated Income Statement_Y'!$C$7:$V$7,D36)&gt;0)</f>
        <v>1</v>
      </c>
      <c r="K36" s="38">
        <f t="shared" si="2"/>
        <v>-1000</v>
      </c>
      <c r="L36" s="37" t="str">
        <f>IFERROR(VLOOKUP($A36,Account_Mapping!$A:$C,3,0),"")</f>
        <v>General &amp; Administrative</v>
      </c>
      <c r="M36" s="37" t="str">
        <f>IFERROR(VLOOKUP($A36,Account_Mapping!$A:$C,4,0),"")</f>
        <v/>
      </c>
    </row>
    <row r="37" spans="1:13" x14ac:dyDescent="0.2">
      <c r="A37" s="43">
        <v>8999</v>
      </c>
      <c r="B37" s="43" t="s">
        <v>138</v>
      </c>
      <c r="C37" s="43"/>
      <c r="D37" s="43" t="s">
        <v>130</v>
      </c>
      <c r="E37" s="45">
        <v>45747</v>
      </c>
      <c r="F37" s="46"/>
      <c r="G37" s="46">
        <v>2255</v>
      </c>
      <c r="H37" s="47">
        <f t="shared" si="0"/>
        <v>45747</v>
      </c>
      <c r="I37" s="47" t="str">
        <f t="shared" si="1"/>
        <v>Q1</v>
      </c>
      <c r="J37" s="37" t="b">
        <f ca="1">IF(A37="","",COUNTIF('Consolidated Income Statement_Y'!$C$7:$V$7,D37)&gt;0)</f>
        <v>1</v>
      </c>
      <c r="K37" s="38">
        <f t="shared" si="2"/>
        <v>-2255</v>
      </c>
      <c r="L37" s="37" t="str">
        <f>IFERROR(VLOOKUP($A37,Account_Mapping!$A:$C,3,0),"")</f>
        <v>General &amp; Administrative</v>
      </c>
      <c r="M37" s="37" t="str">
        <f>IFERROR(VLOOKUP($A37,Account_Mapping!$A:$C,4,0),"")</f>
        <v/>
      </c>
    </row>
    <row r="38" spans="1:13" x14ac:dyDescent="0.2">
      <c r="A38" s="43">
        <v>8000</v>
      </c>
      <c r="B38" s="43" t="s">
        <v>116</v>
      </c>
      <c r="C38" s="43"/>
      <c r="D38" s="43"/>
      <c r="E38" s="45">
        <v>45777</v>
      </c>
      <c r="F38" s="46">
        <v>65000</v>
      </c>
      <c r="G38" s="46">
        <v>0</v>
      </c>
      <c r="H38" s="47">
        <f t="shared" si="0"/>
        <v>45777</v>
      </c>
      <c r="I38" s="47" t="str">
        <f t="shared" si="1"/>
        <v>Q2</v>
      </c>
      <c r="J38" s="37" t="b">
        <f ca="1">IF(A38="","",COUNTIF('Consolidated Income Statement_Y'!$C$7:$V$7,D38)&gt;0)</f>
        <v>0</v>
      </c>
      <c r="K38" s="38">
        <f t="shared" si="2"/>
        <v>65000</v>
      </c>
      <c r="L38" s="37" t="str">
        <f>IFERROR(VLOOKUP($A38,Account_Mapping!$A:$C,3,0),"")</f>
        <v>General &amp; Administrative</v>
      </c>
      <c r="M38" s="37" t="str">
        <f>IFERROR(VLOOKUP($A38,Account_Mapping!$A:$C,4,0),"")</f>
        <v/>
      </c>
    </row>
    <row r="39" spans="1:13" x14ac:dyDescent="0.2">
      <c r="A39" s="43">
        <v>8010</v>
      </c>
      <c r="B39" s="43" t="s">
        <v>117</v>
      </c>
      <c r="C39" s="43"/>
      <c r="D39" s="43"/>
      <c r="E39" s="45">
        <v>45777</v>
      </c>
      <c r="F39" s="46">
        <v>6500</v>
      </c>
      <c r="G39" s="46">
        <v>0</v>
      </c>
      <c r="H39" s="47">
        <f t="shared" si="0"/>
        <v>45777</v>
      </c>
      <c r="I39" s="47" t="str">
        <f t="shared" si="1"/>
        <v>Q2</v>
      </c>
      <c r="J39" s="37" t="b">
        <f ca="1">IF(A39="","",COUNTIF('Consolidated Income Statement_Y'!$C$7:$V$7,D39)&gt;0)</f>
        <v>0</v>
      </c>
      <c r="K39" s="38">
        <f t="shared" si="2"/>
        <v>6500</v>
      </c>
      <c r="L39" s="37" t="str">
        <f>IFERROR(VLOOKUP($A39,Account_Mapping!$A:$C,3,0),"")</f>
        <v>General &amp; Administrative</v>
      </c>
      <c r="M39" s="37" t="str">
        <f>IFERROR(VLOOKUP($A39,Account_Mapping!$A:$C,4,0),"")</f>
        <v/>
      </c>
    </row>
    <row r="40" spans="1:13" x14ac:dyDescent="0.2">
      <c r="A40" s="43">
        <v>8020</v>
      </c>
      <c r="B40" s="43" t="s">
        <v>118</v>
      </c>
      <c r="C40" s="43"/>
      <c r="D40" s="43"/>
      <c r="E40" s="45">
        <v>45777</v>
      </c>
      <c r="F40" s="46">
        <v>5665</v>
      </c>
      <c r="G40" s="46">
        <v>0</v>
      </c>
      <c r="H40" s="47">
        <f t="shared" si="0"/>
        <v>45777</v>
      </c>
      <c r="I40" s="47" t="str">
        <f t="shared" si="1"/>
        <v>Q2</v>
      </c>
      <c r="J40" s="37" t="b">
        <f ca="1">IF(A40="","",COUNTIF('Consolidated Income Statement_Y'!$C$7:$V$7,D40)&gt;0)</f>
        <v>0</v>
      </c>
      <c r="K40" s="38">
        <f t="shared" si="2"/>
        <v>5665</v>
      </c>
      <c r="L40" s="37" t="str">
        <f>IFERROR(VLOOKUP($A40,Account_Mapping!$A:$C,3,0),"")</f>
        <v>General &amp; Administrative</v>
      </c>
      <c r="M40" s="37" t="str">
        <f>IFERROR(VLOOKUP($A40,Account_Mapping!$A:$C,4,0),"")</f>
        <v/>
      </c>
    </row>
    <row r="41" spans="1:13" x14ac:dyDescent="0.2">
      <c r="A41" s="43">
        <v>8030</v>
      </c>
      <c r="B41" s="43" t="s">
        <v>119</v>
      </c>
      <c r="C41" s="43"/>
      <c r="D41" s="43"/>
      <c r="E41" s="45">
        <v>45777</v>
      </c>
      <c r="F41" s="46">
        <v>3895</v>
      </c>
      <c r="G41" s="46">
        <v>0</v>
      </c>
      <c r="H41" s="47">
        <f t="shared" si="0"/>
        <v>45777</v>
      </c>
      <c r="I41" s="47" t="str">
        <f t="shared" si="1"/>
        <v>Q2</v>
      </c>
      <c r="J41" s="37" t="b">
        <f ca="1">IF(A41="","",COUNTIF('Consolidated Income Statement_Y'!$C$7:$V$7,D41)&gt;0)</f>
        <v>0</v>
      </c>
      <c r="K41" s="38">
        <f t="shared" si="2"/>
        <v>3895</v>
      </c>
      <c r="L41" s="37" t="str">
        <f>IFERROR(VLOOKUP($A41,Account_Mapping!$A:$C,3,0),"")</f>
        <v>General &amp; Administrative</v>
      </c>
      <c r="M41" s="37" t="str">
        <f>IFERROR(VLOOKUP($A41,Account_Mapping!$A:$C,4,0),"")</f>
        <v/>
      </c>
    </row>
    <row r="42" spans="1:13" x14ac:dyDescent="0.2">
      <c r="A42" s="43">
        <v>8999</v>
      </c>
      <c r="B42" s="43" t="s">
        <v>138</v>
      </c>
      <c r="C42" s="43"/>
      <c r="D42" s="43" t="s">
        <v>145</v>
      </c>
      <c r="E42" s="45">
        <v>45777</v>
      </c>
      <c r="F42" s="46"/>
      <c r="G42" s="46">
        <v>1000</v>
      </c>
      <c r="H42" s="47">
        <f t="shared" si="0"/>
        <v>45777</v>
      </c>
      <c r="I42" s="47" t="str">
        <f t="shared" si="1"/>
        <v>Q2</v>
      </c>
      <c r="J42" s="37" t="b">
        <f ca="1">IF(A42="","",COUNTIF('Consolidated Income Statement_Y'!$C$7:$V$7,D42)&gt;0)</f>
        <v>1</v>
      </c>
      <c r="K42" s="38">
        <f t="shared" si="2"/>
        <v>-1000</v>
      </c>
      <c r="L42" s="37" t="str">
        <f>IFERROR(VLOOKUP($A42,Account_Mapping!$A:$C,3,0),"")</f>
        <v>General &amp; Administrative</v>
      </c>
      <c r="M42" s="37" t="str">
        <f>IFERROR(VLOOKUP($A42,Account_Mapping!$A:$C,4,0),"")</f>
        <v/>
      </c>
    </row>
    <row r="43" spans="1:13" x14ac:dyDescent="0.2">
      <c r="A43" s="43">
        <v>8999</v>
      </c>
      <c r="B43" s="43" t="s">
        <v>138</v>
      </c>
      <c r="C43" s="43"/>
      <c r="D43" s="43" t="s">
        <v>146</v>
      </c>
      <c r="E43" s="45">
        <v>45777</v>
      </c>
      <c r="F43" s="46"/>
      <c r="G43" s="46">
        <v>1000</v>
      </c>
      <c r="H43" s="47">
        <f t="shared" si="0"/>
        <v>45777</v>
      </c>
      <c r="I43" s="47" t="str">
        <f t="shared" si="1"/>
        <v>Q2</v>
      </c>
      <c r="J43" s="37" t="b">
        <f ca="1">IF(A43="","",COUNTIF('Consolidated Income Statement_Y'!$C$7:$V$7,D43)&gt;0)</f>
        <v>1</v>
      </c>
      <c r="K43" s="38">
        <f t="shared" si="2"/>
        <v>-1000</v>
      </c>
      <c r="L43" s="37" t="str">
        <f>IFERROR(VLOOKUP($A43,Account_Mapping!$A:$C,3,0),"")</f>
        <v>General &amp; Administrative</v>
      </c>
      <c r="M43" s="37" t="str">
        <f>IFERROR(VLOOKUP($A43,Account_Mapping!$A:$C,4,0),"")</f>
        <v/>
      </c>
    </row>
    <row r="44" spans="1:13" x14ac:dyDescent="0.2">
      <c r="A44" s="43">
        <v>8999</v>
      </c>
      <c r="B44" s="43" t="s">
        <v>138</v>
      </c>
      <c r="C44" s="43"/>
      <c r="D44" s="43" t="s">
        <v>147</v>
      </c>
      <c r="E44" s="45">
        <v>45777</v>
      </c>
      <c r="F44" s="46"/>
      <c r="G44" s="46">
        <v>1000</v>
      </c>
      <c r="H44" s="47">
        <f t="shared" si="0"/>
        <v>45777</v>
      </c>
      <c r="I44" s="47" t="str">
        <f t="shared" si="1"/>
        <v>Q2</v>
      </c>
      <c r="J44" s="37" t="b">
        <f ca="1">IF(A44="","",COUNTIF('Consolidated Income Statement_Y'!$C$7:$V$7,D44)&gt;0)</f>
        <v>1</v>
      </c>
      <c r="K44" s="38">
        <f t="shared" si="2"/>
        <v>-1000</v>
      </c>
      <c r="L44" s="37" t="str">
        <f>IFERROR(VLOOKUP($A44,Account_Mapping!$A:$C,3,0),"")</f>
        <v>General &amp; Administrative</v>
      </c>
      <c r="M44" s="37" t="str">
        <f>IFERROR(VLOOKUP($A44,Account_Mapping!$A:$C,4,0),"")</f>
        <v/>
      </c>
    </row>
    <row r="45" spans="1:13" x14ac:dyDescent="0.2">
      <c r="A45" s="43">
        <v>8999</v>
      </c>
      <c r="B45" s="43" t="s">
        <v>138</v>
      </c>
      <c r="C45" s="43"/>
      <c r="D45" s="43" t="s">
        <v>143</v>
      </c>
      <c r="E45" s="45">
        <v>45777</v>
      </c>
      <c r="F45" s="46"/>
      <c r="G45" s="46">
        <v>9500</v>
      </c>
      <c r="H45" s="47">
        <f t="shared" si="0"/>
        <v>45777</v>
      </c>
      <c r="I45" s="47" t="str">
        <f t="shared" si="1"/>
        <v>Q2</v>
      </c>
      <c r="J45" s="37" t="b">
        <f ca="1">IF(A45="","",COUNTIF('Consolidated Income Statement_Y'!$C$7:$V$7,D45)&gt;0)</f>
        <v>1</v>
      </c>
      <c r="K45" s="38">
        <f t="shared" si="2"/>
        <v>-9500</v>
      </c>
      <c r="L45" s="37" t="str">
        <f>IFERROR(VLOOKUP($A45,Account_Mapping!$A:$C,3,0),"")</f>
        <v>General &amp; Administrative</v>
      </c>
      <c r="M45" s="37" t="str">
        <f>IFERROR(VLOOKUP($A45,Account_Mapping!$A:$C,4,0),"")</f>
        <v/>
      </c>
    </row>
    <row r="46" spans="1:13" x14ac:dyDescent="0.2">
      <c r="A46" s="43">
        <v>8999</v>
      </c>
      <c r="B46" s="43" t="s">
        <v>138</v>
      </c>
      <c r="C46" s="43"/>
      <c r="D46" s="43" t="s">
        <v>141</v>
      </c>
      <c r="E46" s="45">
        <v>45777</v>
      </c>
      <c r="F46" s="46"/>
      <c r="G46" s="46">
        <v>1000</v>
      </c>
      <c r="H46" s="47">
        <f t="shared" si="0"/>
        <v>45777</v>
      </c>
      <c r="I46" s="47" t="str">
        <f t="shared" si="1"/>
        <v>Q2</v>
      </c>
      <c r="J46" s="37" t="b">
        <f ca="1">IF(A46="","",COUNTIF('Consolidated Income Statement_Y'!$C$7:$V$7,D46)&gt;0)</f>
        <v>1</v>
      </c>
      <c r="K46" s="38">
        <f t="shared" si="2"/>
        <v>-1000</v>
      </c>
      <c r="L46" s="37" t="str">
        <f>IFERROR(VLOOKUP($A46,Account_Mapping!$A:$C,3,0),"")</f>
        <v>General &amp; Administrative</v>
      </c>
      <c r="M46" s="37" t="str">
        <f>IFERROR(VLOOKUP($A46,Account_Mapping!$A:$C,4,0),"")</f>
        <v/>
      </c>
    </row>
    <row r="47" spans="1:13" x14ac:dyDescent="0.2">
      <c r="A47" s="43">
        <v>8999</v>
      </c>
      <c r="B47" s="43" t="s">
        <v>138</v>
      </c>
      <c r="C47" s="43"/>
      <c r="D47" s="43" t="s">
        <v>148</v>
      </c>
      <c r="E47" s="45">
        <v>45777</v>
      </c>
      <c r="F47" s="46"/>
      <c r="G47" s="46">
        <v>1000</v>
      </c>
      <c r="H47" s="47">
        <f t="shared" si="0"/>
        <v>45777</v>
      </c>
      <c r="I47" s="47" t="str">
        <f t="shared" si="1"/>
        <v>Q2</v>
      </c>
      <c r="J47" s="37" t="b">
        <f ca="1">IF(A47="","",COUNTIF('Consolidated Income Statement_Y'!$C$7:$V$7,D47)&gt;0)</f>
        <v>1</v>
      </c>
      <c r="K47" s="38">
        <f t="shared" si="2"/>
        <v>-1000</v>
      </c>
      <c r="L47" s="37" t="str">
        <f>IFERROR(VLOOKUP($A47,Account_Mapping!$A:$C,3,0),"")</f>
        <v>General &amp; Administrative</v>
      </c>
      <c r="M47" s="37" t="str">
        <f>IFERROR(VLOOKUP($A47,Account_Mapping!$A:$C,4,0),"")</f>
        <v/>
      </c>
    </row>
    <row r="48" spans="1:13" x14ac:dyDescent="0.2">
      <c r="A48" s="43">
        <v>8999</v>
      </c>
      <c r="B48" s="43" t="s">
        <v>138</v>
      </c>
      <c r="C48" s="43"/>
      <c r="D48" s="43" t="s">
        <v>149</v>
      </c>
      <c r="E48" s="45">
        <v>45777</v>
      </c>
      <c r="F48" s="46"/>
      <c r="G48" s="46">
        <v>1000</v>
      </c>
      <c r="H48" s="47">
        <f t="shared" si="0"/>
        <v>45777</v>
      </c>
      <c r="I48" s="47" t="str">
        <f t="shared" si="1"/>
        <v>Q2</v>
      </c>
      <c r="J48" s="37" t="b">
        <f ca="1">IF(A48="","",COUNTIF('Consolidated Income Statement_Y'!$C$7:$V$7,D48)&gt;0)</f>
        <v>1</v>
      </c>
      <c r="K48" s="38">
        <f t="shared" si="2"/>
        <v>-1000</v>
      </c>
      <c r="L48" s="37" t="str">
        <f>IFERROR(VLOOKUP($A48,Account_Mapping!$A:$C,3,0),"")</f>
        <v>General &amp; Administrative</v>
      </c>
      <c r="M48" s="37" t="str">
        <f>IFERROR(VLOOKUP($A48,Account_Mapping!$A:$C,4,0),"")</f>
        <v/>
      </c>
    </row>
    <row r="49" spans="1:13" x14ac:dyDescent="0.2">
      <c r="A49" s="43">
        <v>8999</v>
      </c>
      <c r="B49" s="43" t="s">
        <v>138</v>
      </c>
      <c r="C49" s="43"/>
      <c r="D49" s="43" t="s">
        <v>144</v>
      </c>
      <c r="E49" s="45">
        <v>45777</v>
      </c>
      <c r="F49" s="46"/>
      <c r="G49" s="46">
        <v>9500</v>
      </c>
      <c r="H49" s="47">
        <f t="shared" si="0"/>
        <v>45777</v>
      </c>
      <c r="I49" s="47" t="str">
        <f t="shared" si="1"/>
        <v>Q2</v>
      </c>
      <c r="J49" s="37" t="b">
        <f ca="1">IF(A49="","",COUNTIF('Consolidated Income Statement_Y'!$C$7:$V$7,D49)&gt;0)</f>
        <v>1</v>
      </c>
      <c r="K49" s="38">
        <f t="shared" si="2"/>
        <v>-9500</v>
      </c>
      <c r="L49" s="37" t="str">
        <f>IFERROR(VLOOKUP($A49,Account_Mapping!$A:$C,3,0),"")</f>
        <v>General &amp; Administrative</v>
      </c>
      <c r="M49" s="37" t="str">
        <f>IFERROR(VLOOKUP($A49,Account_Mapping!$A:$C,4,0),"")</f>
        <v/>
      </c>
    </row>
    <row r="50" spans="1:13" x14ac:dyDescent="0.2">
      <c r="A50" s="43">
        <v>8999</v>
      </c>
      <c r="B50" s="43" t="s">
        <v>138</v>
      </c>
      <c r="C50" s="43"/>
      <c r="D50" s="43" t="s">
        <v>150</v>
      </c>
      <c r="E50" s="45">
        <v>45777</v>
      </c>
      <c r="F50" s="46"/>
      <c r="G50" s="46">
        <v>1000</v>
      </c>
      <c r="H50" s="47">
        <f t="shared" si="0"/>
        <v>45777</v>
      </c>
      <c r="I50" s="47" t="str">
        <f t="shared" si="1"/>
        <v>Q2</v>
      </c>
      <c r="J50" s="37" t="b">
        <f ca="1">IF(A50="","",COUNTIF('Consolidated Income Statement_Y'!$C$7:$V$7,D50)&gt;0)</f>
        <v>1</v>
      </c>
      <c r="K50" s="38">
        <f t="shared" si="2"/>
        <v>-1000</v>
      </c>
      <c r="L50" s="37" t="str">
        <f>IFERROR(VLOOKUP($A50,Account_Mapping!$A:$C,3,0),"")</f>
        <v>General &amp; Administrative</v>
      </c>
      <c r="M50" s="37" t="str">
        <f>IFERROR(VLOOKUP($A50,Account_Mapping!$A:$C,4,0),"")</f>
        <v/>
      </c>
    </row>
    <row r="51" spans="1:13" x14ac:dyDescent="0.2">
      <c r="A51" s="43">
        <v>8999</v>
      </c>
      <c r="B51" s="43" t="s">
        <v>138</v>
      </c>
      <c r="C51" s="43"/>
      <c r="D51" s="43" t="s">
        <v>139</v>
      </c>
      <c r="E51" s="45">
        <v>45777</v>
      </c>
      <c r="F51" s="46"/>
      <c r="G51" s="46">
        <v>1000</v>
      </c>
      <c r="H51" s="47">
        <f t="shared" si="0"/>
        <v>45777</v>
      </c>
      <c r="I51" s="47" t="str">
        <f t="shared" si="1"/>
        <v>Q2</v>
      </c>
      <c r="J51" s="37" t="b">
        <f ca="1">IF(A51="","",COUNTIF('Consolidated Income Statement_Y'!$C$7:$V$7,D51)&gt;0)</f>
        <v>1</v>
      </c>
      <c r="K51" s="38">
        <f t="shared" si="2"/>
        <v>-1000</v>
      </c>
      <c r="L51" s="37" t="str">
        <f>IFERROR(VLOOKUP($A51,Account_Mapping!$A:$C,3,0),"")</f>
        <v>General &amp; Administrative</v>
      </c>
      <c r="M51" s="37" t="str">
        <f>IFERROR(VLOOKUP($A51,Account_Mapping!$A:$C,4,0),"")</f>
        <v/>
      </c>
    </row>
    <row r="52" spans="1:13" x14ac:dyDescent="0.2">
      <c r="A52" s="43">
        <v>8999</v>
      </c>
      <c r="B52" s="43" t="s">
        <v>138</v>
      </c>
      <c r="C52" s="43"/>
      <c r="D52" s="43" t="s">
        <v>130</v>
      </c>
      <c r="E52" s="45">
        <v>45777</v>
      </c>
      <c r="F52" s="46"/>
      <c r="G52" s="46">
        <v>2255</v>
      </c>
      <c r="H52" s="47">
        <f t="shared" si="0"/>
        <v>45777</v>
      </c>
      <c r="I52" s="47" t="str">
        <f t="shared" si="1"/>
        <v>Q2</v>
      </c>
      <c r="J52" s="37" t="b">
        <f ca="1">IF(A52="","",COUNTIF('Consolidated Income Statement_Y'!$C$7:$V$7,D52)&gt;0)</f>
        <v>1</v>
      </c>
      <c r="K52" s="38">
        <f t="shared" si="2"/>
        <v>-2255</v>
      </c>
      <c r="L52" s="37" t="str">
        <f>IFERROR(VLOOKUP($A52,Account_Mapping!$A:$C,3,0),"")</f>
        <v>General &amp; Administrative</v>
      </c>
      <c r="M52" s="37" t="str">
        <f>IFERROR(VLOOKUP($A52,Account_Mapping!$A:$C,4,0),"")</f>
        <v/>
      </c>
    </row>
    <row r="53" spans="1:13" x14ac:dyDescent="0.2">
      <c r="A53" s="43">
        <v>8000</v>
      </c>
      <c r="B53" s="43" t="s">
        <v>116</v>
      </c>
      <c r="C53" s="43"/>
      <c r="D53" s="43"/>
      <c r="E53" s="45">
        <v>45808</v>
      </c>
      <c r="F53" s="46">
        <v>65000</v>
      </c>
      <c r="G53" s="46">
        <v>0</v>
      </c>
      <c r="H53" s="47">
        <f t="shared" si="0"/>
        <v>45808</v>
      </c>
      <c r="I53" s="47" t="str">
        <f t="shared" si="1"/>
        <v>Q2</v>
      </c>
      <c r="J53" s="37" t="b">
        <f ca="1">IF(A53="","",COUNTIF('Consolidated Income Statement_Y'!$C$7:$V$7,D53)&gt;0)</f>
        <v>0</v>
      </c>
      <c r="K53" s="38">
        <f t="shared" si="2"/>
        <v>65000</v>
      </c>
      <c r="L53" s="37" t="str">
        <f>IFERROR(VLOOKUP($A53,Account_Mapping!$A:$C,3,0),"")</f>
        <v>General &amp; Administrative</v>
      </c>
      <c r="M53" s="37" t="str">
        <f>IFERROR(VLOOKUP($A53,Account_Mapping!$A:$C,4,0),"")</f>
        <v/>
      </c>
    </row>
    <row r="54" spans="1:13" x14ac:dyDescent="0.2">
      <c r="A54" s="43">
        <v>8010</v>
      </c>
      <c r="B54" s="43" t="s">
        <v>117</v>
      </c>
      <c r="C54" s="43"/>
      <c r="D54" s="43"/>
      <c r="E54" s="45">
        <v>45808</v>
      </c>
      <c r="F54" s="46">
        <v>6500</v>
      </c>
      <c r="G54" s="46">
        <v>0</v>
      </c>
      <c r="H54" s="47">
        <f t="shared" si="0"/>
        <v>45808</v>
      </c>
      <c r="I54" s="47" t="str">
        <f t="shared" si="1"/>
        <v>Q2</v>
      </c>
      <c r="J54" s="37" t="b">
        <f ca="1">IF(A54="","",COUNTIF('Consolidated Income Statement_Y'!$C$7:$V$7,D54)&gt;0)</f>
        <v>0</v>
      </c>
      <c r="K54" s="38">
        <f t="shared" si="2"/>
        <v>6500</v>
      </c>
      <c r="L54" s="37" t="str">
        <f>IFERROR(VLOOKUP($A54,Account_Mapping!$A:$C,3,0),"")</f>
        <v>General &amp; Administrative</v>
      </c>
      <c r="M54" s="37" t="str">
        <f>IFERROR(VLOOKUP($A54,Account_Mapping!$A:$C,4,0),"")</f>
        <v/>
      </c>
    </row>
    <row r="55" spans="1:13" x14ac:dyDescent="0.2">
      <c r="A55" s="43">
        <v>8020</v>
      </c>
      <c r="B55" s="43" t="s">
        <v>118</v>
      </c>
      <c r="C55" s="43"/>
      <c r="D55" s="43"/>
      <c r="E55" s="45">
        <v>45808</v>
      </c>
      <c r="F55" s="46">
        <v>5665</v>
      </c>
      <c r="G55" s="46">
        <v>0</v>
      </c>
      <c r="H55" s="47">
        <f t="shared" si="0"/>
        <v>45808</v>
      </c>
      <c r="I55" s="47" t="str">
        <f t="shared" si="1"/>
        <v>Q2</v>
      </c>
      <c r="J55" s="37" t="b">
        <f ca="1">IF(A55="","",COUNTIF('Consolidated Income Statement_Y'!$C$7:$V$7,D55)&gt;0)</f>
        <v>0</v>
      </c>
      <c r="K55" s="38">
        <f t="shared" si="2"/>
        <v>5665</v>
      </c>
      <c r="L55" s="37" t="str">
        <f>IFERROR(VLOOKUP($A55,Account_Mapping!$A:$C,3,0),"")</f>
        <v>General &amp; Administrative</v>
      </c>
      <c r="M55" s="37" t="str">
        <f>IFERROR(VLOOKUP($A55,Account_Mapping!$A:$C,4,0),"")</f>
        <v/>
      </c>
    </row>
    <row r="56" spans="1:13" x14ac:dyDescent="0.2">
      <c r="A56" s="43">
        <v>8030</v>
      </c>
      <c r="B56" s="43" t="s">
        <v>119</v>
      </c>
      <c r="C56" s="43"/>
      <c r="D56" s="43"/>
      <c r="E56" s="45">
        <v>45808</v>
      </c>
      <c r="F56" s="46">
        <v>3895</v>
      </c>
      <c r="G56" s="46">
        <v>0</v>
      </c>
      <c r="H56" s="47">
        <f t="shared" si="0"/>
        <v>45808</v>
      </c>
      <c r="I56" s="47" t="str">
        <f t="shared" si="1"/>
        <v>Q2</v>
      </c>
      <c r="J56" s="37" t="b">
        <f ca="1">IF(A56="","",COUNTIF('Consolidated Income Statement_Y'!$C$7:$V$7,D56)&gt;0)</f>
        <v>0</v>
      </c>
      <c r="K56" s="38">
        <f t="shared" si="2"/>
        <v>3895</v>
      </c>
      <c r="L56" s="37" t="str">
        <f>IFERROR(VLOOKUP($A56,Account_Mapping!$A:$C,3,0),"")</f>
        <v>General &amp; Administrative</v>
      </c>
      <c r="M56" s="37" t="str">
        <f>IFERROR(VLOOKUP($A56,Account_Mapping!$A:$C,4,0),"")</f>
        <v/>
      </c>
    </row>
    <row r="57" spans="1:13" x14ac:dyDescent="0.2">
      <c r="A57" s="43">
        <v>8999</v>
      </c>
      <c r="B57" s="43" t="s">
        <v>138</v>
      </c>
      <c r="C57" s="43"/>
      <c r="D57" s="43" t="s">
        <v>145</v>
      </c>
      <c r="E57" s="45">
        <v>45808</v>
      </c>
      <c r="F57" s="46"/>
      <c r="G57" s="46">
        <v>1000</v>
      </c>
      <c r="H57" s="47">
        <f t="shared" si="0"/>
        <v>45808</v>
      </c>
      <c r="I57" s="47" t="str">
        <f t="shared" si="1"/>
        <v>Q2</v>
      </c>
      <c r="J57" s="37" t="b">
        <f ca="1">IF(A57="","",COUNTIF('Consolidated Income Statement_Y'!$C$7:$V$7,D57)&gt;0)</f>
        <v>1</v>
      </c>
      <c r="K57" s="38">
        <f t="shared" si="2"/>
        <v>-1000</v>
      </c>
      <c r="L57" s="37" t="str">
        <f>IFERROR(VLOOKUP($A57,Account_Mapping!$A:$C,3,0),"")</f>
        <v>General &amp; Administrative</v>
      </c>
      <c r="M57" s="37" t="str">
        <f>IFERROR(VLOOKUP($A57,Account_Mapping!$A:$C,4,0),"")</f>
        <v/>
      </c>
    </row>
    <row r="58" spans="1:13" x14ac:dyDescent="0.2">
      <c r="A58" s="43">
        <v>8999</v>
      </c>
      <c r="B58" s="43" t="s">
        <v>138</v>
      </c>
      <c r="C58" s="43"/>
      <c r="D58" s="43" t="s">
        <v>146</v>
      </c>
      <c r="E58" s="45">
        <v>45808</v>
      </c>
      <c r="F58" s="46"/>
      <c r="G58" s="46">
        <v>1000</v>
      </c>
      <c r="H58" s="47">
        <f t="shared" si="0"/>
        <v>45808</v>
      </c>
      <c r="I58" s="47" t="str">
        <f t="shared" si="1"/>
        <v>Q2</v>
      </c>
      <c r="J58" s="37" t="b">
        <f ca="1">IF(A58="","",COUNTIF('Consolidated Income Statement_Y'!$C$7:$V$7,D58)&gt;0)</f>
        <v>1</v>
      </c>
      <c r="K58" s="38">
        <f t="shared" si="2"/>
        <v>-1000</v>
      </c>
      <c r="L58" s="37" t="str">
        <f>IFERROR(VLOOKUP($A58,Account_Mapping!$A:$C,3,0),"")</f>
        <v>General &amp; Administrative</v>
      </c>
      <c r="M58" s="37" t="str">
        <f>IFERROR(VLOOKUP($A58,Account_Mapping!$A:$C,4,0),"")</f>
        <v/>
      </c>
    </row>
    <row r="59" spans="1:13" x14ac:dyDescent="0.2">
      <c r="A59" s="43">
        <v>8999</v>
      </c>
      <c r="B59" s="43" t="s">
        <v>138</v>
      </c>
      <c r="C59" s="43"/>
      <c r="D59" s="43" t="s">
        <v>147</v>
      </c>
      <c r="E59" s="45">
        <v>45808</v>
      </c>
      <c r="F59" s="46"/>
      <c r="G59" s="46">
        <v>1000</v>
      </c>
      <c r="H59" s="47">
        <f t="shared" si="0"/>
        <v>45808</v>
      </c>
      <c r="I59" s="47" t="str">
        <f t="shared" si="1"/>
        <v>Q2</v>
      </c>
      <c r="J59" s="37" t="b">
        <f ca="1">IF(A59="","",COUNTIF('Consolidated Income Statement_Y'!$C$7:$V$7,D59)&gt;0)</f>
        <v>1</v>
      </c>
      <c r="K59" s="38">
        <f t="shared" si="2"/>
        <v>-1000</v>
      </c>
      <c r="L59" s="37" t="str">
        <f>IFERROR(VLOOKUP($A59,Account_Mapping!$A:$C,3,0),"")</f>
        <v>General &amp; Administrative</v>
      </c>
      <c r="M59" s="37" t="str">
        <f>IFERROR(VLOOKUP($A59,Account_Mapping!$A:$C,4,0),"")</f>
        <v/>
      </c>
    </row>
    <row r="60" spans="1:13" x14ac:dyDescent="0.2">
      <c r="A60" s="43">
        <v>8999</v>
      </c>
      <c r="B60" s="43" t="s">
        <v>138</v>
      </c>
      <c r="C60" s="43"/>
      <c r="D60" s="43" t="s">
        <v>143</v>
      </c>
      <c r="E60" s="45">
        <v>45808</v>
      </c>
      <c r="F60" s="46"/>
      <c r="G60" s="46">
        <v>9500</v>
      </c>
      <c r="H60" s="47">
        <f t="shared" si="0"/>
        <v>45808</v>
      </c>
      <c r="I60" s="47" t="str">
        <f t="shared" si="1"/>
        <v>Q2</v>
      </c>
      <c r="J60" s="37" t="b">
        <f ca="1">IF(A60="","",COUNTIF('Consolidated Income Statement_Y'!$C$7:$V$7,D60)&gt;0)</f>
        <v>1</v>
      </c>
      <c r="K60" s="38">
        <f t="shared" si="2"/>
        <v>-9500</v>
      </c>
      <c r="L60" s="37" t="str">
        <f>IFERROR(VLOOKUP($A60,Account_Mapping!$A:$C,3,0),"")</f>
        <v>General &amp; Administrative</v>
      </c>
      <c r="M60" s="37" t="str">
        <f>IFERROR(VLOOKUP($A60,Account_Mapping!$A:$C,4,0),"")</f>
        <v/>
      </c>
    </row>
    <row r="61" spans="1:13" x14ac:dyDescent="0.2">
      <c r="A61" s="43">
        <v>8999</v>
      </c>
      <c r="B61" s="43" t="s">
        <v>138</v>
      </c>
      <c r="C61" s="43"/>
      <c r="D61" s="43" t="s">
        <v>141</v>
      </c>
      <c r="E61" s="45">
        <v>45808</v>
      </c>
      <c r="F61" s="46"/>
      <c r="G61" s="46">
        <v>1000</v>
      </c>
      <c r="H61" s="47">
        <f t="shared" si="0"/>
        <v>45808</v>
      </c>
      <c r="I61" s="47" t="str">
        <f t="shared" si="1"/>
        <v>Q2</v>
      </c>
      <c r="J61" s="37" t="b">
        <f ca="1">IF(A61="","",COUNTIF('Consolidated Income Statement_Y'!$C$7:$V$7,D61)&gt;0)</f>
        <v>1</v>
      </c>
      <c r="K61" s="38">
        <f t="shared" si="2"/>
        <v>-1000</v>
      </c>
      <c r="L61" s="37" t="str">
        <f>IFERROR(VLOOKUP($A61,Account_Mapping!$A:$C,3,0),"")</f>
        <v>General &amp; Administrative</v>
      </c>
      <c r="M61" s="37" t="str">
        <f>IFERROR(VLOOKUP($A61,Account_Mapping!$A:$C,4,0),"")</f>
        <v/>
      </c>
    </row>
    <row r="62" spans="1:13" x14ac:dyDescent="0.2">
      <c r="A62" s="43">
        <v>8999</v>
      </c>
      <c r="B62" s="43" t="s">
        <v>138</v>
      </c>
      <c r="C62" s="43"/>
      <c r="D62" s="43" t="s">
        <v>148</v>
      </c>
      <c r="E62" s="45">
        <v>45808</v>
      </c>
      <c r="F62" s="46"/>
      <c r="G62" s="46">
        <v>1000</v>
      </c>
      <c r="H62" s="47">
        <f t="shared" si="0"/>
        <v>45808</v>
      </c>
      <c r="I62" s="47" t="str">
        <f t="shared" si="1"/>
        <v>Q2</v>
      </c>
      <c r="J62" s="37" t="b">
        <f ca="1">IF(A62="","",COUNTIF('Consolidated Income Statement_Y'!$C$7:$V$7,D62)&gt;0)</f>
        <v>1</v>
      </c>
      <c r="K62" s="38">
        <f t="shared" si="2"/>
        <v>-1000</v>
      </c>
      <c r="L62" s="37" t="str">
        <f>IFERROR(VLOOKUP($A62,Account_Mapping!$A:$C,3,0),"")</f>
        <v>General &amp; Administrative</v>
      </c>
      <c r="M62" s="37" t="str">
        <f>IFERROR(VLOOKUP($A62,Account_Mapping!$A:$C,4,0),"")</f>
        <v/>
      </c>
    </row>
    <row r="63" spans="1:13" x14ac:dyDescent="0.2">
      <c r="A63" s="43">
        <v>8999</v>
      </c>
      <c r="B63" s="43" t="s">
        <v>138</v>
      </c>
      <c r="C63" s="43"/>
      <c r="D63" s="43" t="s">
        <v>149</v>
      </c>
      <c r="E63" s="45">
        <v>45808</v>
      </c>
      <c r="F63" s="46"/>
      <c r="G63" s="46">
        <v>1000</v>
      </c>
      <c r="H63" s="47">
        <f t="shared" si="0"/>
        <v>45808</v>
      </c>
      <c r="I63" s="47" t="str">
        <f t="shared" si="1"/>
        <v>Q2</v>
      </c>
      <c r="J63" s="37" t="b">
        <f ca="1">IF(A63="","",COUNTIF('Consolidated Income Statement_Y'!$C$7:$V$7,D63)&gt;0)</f>
        <v>1</v>
      </c>
      <c r="K63" s="38">
        <f t="shared" si="2"/>
        <v>-1000</v>
      </c>
      <c r="L63" s="37" t="str">
        <f>IFERROR(VLOOKUP($A63,Account_Mapping!$A:$C,3,0),"")</f>
        <v>General &amp; Administrative</v>
      </c>
      <c r="M63" s="37" t="str">
        <f>IFERROR(VLOOKUP($A63,Account_Mapping!$A:$C,4,0),"")</f>
        <v/>
      </c>
    </row>
    <row r="64" spans="1:13" x14ac:dyDescent="0.2">
      <c r="A64" s="43">
        <v>8999</v>
      </c>
      <c r="B64" s="43" t="s">
        <v>138</v>
      </c>
      <c r="C64" s="43"/>
      <c r="D64" s="43" t="s">
        <v>144</v>
      </c>
      <c r="E64" s="45">
        <v>45808</v>
      </c>
      <c r="F64" s="46"/>
      <c r="G64" s="46">
        <v>9500</v>
      </c>
      <c r="H64" s="47">
        <f t="shared" si="0"/>
        <v>45808</v>
      </c>
      <c r="I64" s="47" t="str">
        <f t="shared" si="1"/>
        <v>Q2</v>
      </c>
      <c r="J64" s="37" t="b">
        <f ca="1">IF(A64="","",COUNTIF('Consolidated Income Statement_Y'!$C$7:$V$7,D64)&gt;0)</f>
        <v>1</v>
      </c>
      <c r="K64" s="38">
        <f t="shared" si="2"/>
        <v>-9500</v>
      </c>
      <c r="L64" s="37" t="str">
        <f>IFERROR(VLOOKUP($A64,Account_Mapping!$A:$C,3,0),"")</f>
        <v>General &amp; Administrative</v>
      </c>
      <c r="M64" s="37" t="str">
        <f>IFERROR(VLOOKUP($A64,Account_Mapping!$A:$C,4,0),"")</f>
        <v/>
      </c>
    </row>
    <row r="65" spans="1:13" x14ac:dyDescent="0.2">
      <c r="A65" s="43">
        <v>8999</v>
      </c>
      <c r="B65" s="43" t="s">
        <v>138</v>
      </c>
      <c r="C65" s="43"/>
      <c r="D65" s="43" t="s">
        <v>150</v>
      </c>
      <c r="E65" s="45">
        <v>45808</v>
      </c>
      <c r="F65" s="46"/>
      <c r="G65" s="46">
        <v>1000</v>
      </c>
      <c r="H65" s="47">
        <f t="shared" si="0"/>
        <v>45808</v>
      </c>
      <c r="I65" s="47" t="str">
        <f t="shared" si="1"/>
        <v>Q2</v>
      </c>
      <c r="J65" s="37" t="b">
        <f ca="1">IF(A65="","",COUNTIF('Consolidated Income Statement_Y'!$C$7:$V$7,D65)&gt;0)</f>
        <v>1</v>
      </c>
      <c r="K65" s="38">
        <f t="shared" si="2"/>
        <v>-1000</v>
      </c>
      <c r="L65" s="37" t="str">
        <f>IFERROR(VLOOKUP($A65,Account_Mapping!$A:$C,3,0),"")</f>
        <v>General &amp; Administrative</v>
      </c>
      <c r="M65" s="37" t="str">
        <f>IFERROR(VLOOKUP($A65,Account_Mapping!$A:$C,4,0),"")</f>
        <v/>
      </c>
    </row>
    <row r="66" spans="1:13" x14ac:dyDescent="0.2">
      <c r="A66" s="43">
        <v>8999</v>
      </c>
      <c r="B66" s="43" t="s">
        <v>138</v>
      </c>
      <c r="C66" s="43"/>
      <c r="D66" s="43" t="s">
        <v>139</v>
      </c>
      <c r="E66" s="45">
        <v>45808</v>
      </c>
      <c r="F66" s="46"/>
      <c r="G66" s="46">
        <v>1000</v>
      </c>
      <c r="H66" s="47">
        <f t="shared" si="0"/>
        <v>45808</v>
      </c>
      <c r="I66" s="47" t="str">
        <f t="shared" si="1"/>
        <v>Q2</v>
      </c>
      <c r="J66" s="37" t="b">
        <f ca="1">IF(A66="","",COUNTIF('Consolidated Income Statement_Y'!$C$7:$V$7,D66)&gt;0)</f>
        <v>1</v>
      </c>
      <c r="K66" s="38">
        <f t="shared" si="2"/>
        <v>-1000</v>
      </c>
      <c r="L66" s="37" t="str">
        <f>IFERROR(VLOOKUP($A66,Account_Mapping!$A:$C,3,0),"")</f>
        <v>General &amp; Administrative</v>
      </c>
      <c r="M66" s="37" t="str">
        <f>IFERROR(VLOOKUP($A66,Account_Mapping!$A:$C,4,0),"")</f>
        <v/>
      </c>
    </row>
    <row r="67" spans="1:13" x14ac:dyDescent="0.2">
      <c r="A67" s="43">
        <v>8999</v>
      </c>
      <c r="B67" s="43" t="s">
        <v>138</v>
      </c>
      <c r="C67" s="43"/>
      <c r="D67" s="43" t="s">
        <v>130</v>
      </c>
      <c r="E67" s="45">
        <v>45808</v>
      </c>
      <c r="F67" s="46"/>
      <c r="G67" s="46">
        <v>2255</v>
      </c>
      <c r="H67" s="47">
        <f t="shared" ref="H67:H130" si="3">IF(E67="","",EOMONTH(E67,0))</f>
        <v>45808</v>
      </c>
      <c r="I67" s="47" t="str">
        <f t="shared" ref="I67:I130" si="4">IF(H67="","","Q"&amp;ROUNDUP(MONTH(H67)/3,0))</f>
        <v>Q2</v>
      </c>
      <c r="J67" s="37" t="b">
        <f ca="1">IF(A67="","",COUNTIF('Consolidated Income Statement_Y'!$C$7:$V$7,D67)&gt;0)</f>
        <v>1</v>
      </c>
      <c r="K67" s="38">
        <f t="shared" ref="K67:K130" si="5">F67-G67</f>
        <v>-2255</v>
      </c>
      <c r="L67" s="37" t="str">
        <f>IFERROR(VLOOKUP($A67,Account_Mapping!$A:$C,3,0),"")</f>
        <v>General &amp; Administrative</v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1" spans="1:13" x14ac:dyDescent="0.2">
      <c r="J751" s="37" t="str">
        <f>IF(A751="","",COUNTIF('Consolidated Income Statement_Y'!$C$7:$V$7,D751)&gt;0)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37" t="str">
        <f>IF(A752="","",COUNTIF('Consolidated Income Statement_Y'!$C$7:$V$7,D752)&gt;0)</f>
        <v/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62060</v>
      </c>
      <c r="C761" s="50">
        <f t="shared" si="37"/>
        <v>51805</v>
      </c>
      <c r="D761" s="50">
        <f t="shared" si="37"/>
        <v>51805</v>
      </c>
      <c r="E761" s="50">
        <f t="shared" si="37"/>
        <v>51805</v>
      </c>
      <c r="F761" s="50">
        <f t="shared" si="37"/>
        <v>51805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165670</v>
      </c>
      <c r="C773" s="50">
        <f t="shared" si="39"/>
        <v>103610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269280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9A0BA-6AA7-4D3D-8AAB-0048A99B12B7}">
  <sheetPr codeName="Sheet2"/>
  <dimension ref="A1:A11"/>
  <sheetViews>
    <sheetView workbookViewId="0"/>
  </sheetViews>
  <sheetFormatPr baseColWidth="10" defaultColWidth="9.1640625" defaultRowHeight="15" x14ac:dyDescent="0.2"/>
  <cols>
    <col min="1" max="16384" width="9.1640625" style="62"/>
  </cols>
  <sheetData>
    <row r="1" spans="1:1" x14ac:dyDescent="0.2">
      <c r="A1" s="2" t="s">
        <v>23</v>
      </c>
    </row>
    <row r="2" spans="1:1" x14ac:dyDescent="0.2">
      <c r="A2" s="62" t="str">
        <f>Standalone_Income_Statement!B10</f>
        <v>Services Revenue</v>
      </c>
    </row>
    <row r="3" spans="1:1" x14ac:dyDescent="0.2">
      <c r="A3" s="62" t="str">
        <f>Standalone_Income_Statement!B11</f>
        <v>Products Revenue</v>
      </c>
    </row>
    <row r="4" spans="1:1" x14ac:dyDescent="0.2">
      <c r="A4" s="62" t="str">
        <f>Standalone_Income_Statement!B12</f>
        <v>Other Revenue</v>
      </c>
    </row>
    <row r="5" spans="1:1" x14ac:dyDescent="0.2">
      <c r="A5" s="62" t="str">
        <f>Standalone_Income_Statement!B16</f>
        <v>Services COR</v>
      </c>
    </row>
    <row r="6" spans="1:1" x14ac:dyDescent="0.2">
      <c r="A6" s="62" t="str">
        <f>Standalone_Income_Statement!B17</f>
        <v>Products COR</v>
      </c>
    </row>
    <row r="7" spans="1:1" x14ac:dyDescent="0.2">
      <c r="A7" s="62" t="str">
        <f>Standalone_Income_Statement!B18</f>
        <v>Other COR</v>
      </c>
    </row>
    <row r="8" spans="1:1" x14ac:dyDescent="0.2">
      <c r="A8" s="62" t="str">
        <f>Standalone_Income_Statement!B23</f>
        <v>Sales &amp; Marketing</v>
      </c>
    </row>
    <row r="9" spans="1:1" x14ac:dyDescent="0.2">
      <c r="A9" s="62" t="str">
        <f>Standalone_Income_Statement!B24</f>
        <v>General &amp; Administrative</v>
      </c>
    </row>
    <row r="10" spans="1:1" x14ac:dyDescent="0.2">
      <c r="A10" s="62" t="str">
        <f>Standalone_Income_Statement!B27</f>
        <v>Other Expenses, net</v>
      </c>
    </row>
    <row r="11" spans="1:1" x14ac:dyDescent="0.2">
      <c r="A11" s="62" t="str">
        <f>Standalone_Income_Statement!B28</f>
        <v>Provision for Income Taxes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E6278-E39D-4DD0-BBFE-5BB39069CC92}">
  <sheetPr codeName="Sheet7">
    <tabColor theme="0" tint="-0.499984740745262"/>
  </sheetPr>
  <dimension ref="B1:X29"/>
  <sheetViews>
    <sheetView showGridLines="0" workbookViewId="0">
      <pane xSplit="2" ySplit="7" topLeftCell="I8" activePane="bottomRight" state="frozen"/>
      <selection pane="topRight" activeCell="C1" sqref="C1"/>
      <selection pane="bottomLeft" activeCell="A7" sqref="A7"/>
      <selection pane="bottomRight" activeCell="B2" sqref="B2"/>
    </sheetView>
  </sheetViews>
  <sheetFormatPr baseColWidth="10" defaultColWidth="9.1640625" defaultRowHeight="15" x14ac:dyDescent="0.2"/>
  <cols>
    <col min="1" max="1" width="0.83203125" style="1" customWidth="1"/>
    <col min="2" max="2" width="27.6640625" style="1" customWidth="1"/>
    <col min="3" max="24" width="14.6640625" style="1" customWidth="1"/>
    <col min="25" max="25" width="1" style="1" customWidth="1"/>
    <col min="26" max="16384" width="9.1640625" style="1"/>
  </cols>
  <sheetData>
    <row r="1" spans="2:24" ht="5" customHeight="1" x14ac:dyDescent="0.2"/>
    <row r="2" spans="2:24" ht="25" customHeight="1" x14ac:dyDescent="0.2">
      <c r="B2" s="3" t="s">
        <v>54</v>
      </c>
    </row>
    <row r="5" spans="2:24" x14ac:dyDescent="0.2">
      <c r="B5" s="7" t="str">
        <f>"Consolidated Income Statement for "&amp;Control!C8&amp;" "&amp;YEAR(Control!C7)</f>
        <v>Consolidated Income Statement for Q2 2025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20"/>
    </row>
    <row r="6" spans="2:24" ht="15" hidden="1" customHeight="1" x14ac:dyDescent="0.2">
      <c r="B6" s="8"/>
      <c r="C6" s="6" t="str">
        <f ca="1">Control!C11</f>
        <v>Three_Rivers_Inc</v>
      </c>
      <c r="D6" s="6" t="str">
        <f ca="1">Control!C12</f>
        <v>Braddock_Group</v>
      </c>
      <c r="E6" s="6" t="str">
        <f ca="1">Control!C13</f>
        <v>Rooney_and_Associates</v>
      </c>
      <c r="F6" s="6" t="str">
        <f ca="1">Control!C14</f>
        <v>412_LLC</v>
      </c>
      <c r="G6" s="6" t="str">
        <f ca="1">Control!C15</f>
        <v>Purses_by_Hannah</v>
      </c>
      <c r="H6" s="6" t="str">
        <f ca="1">Control!C16</f>
        <v>Cope_Rogers_LLP</v>
      </c>
      <c r="I6" s="6" t="str">
        <f ca="1">Control!C17</f>
        <v>The_Mon_Inc</v>
      </c>
      <c r="J6" s="6" t="str">
        <f ca="1">Control!C18</f>
        <v>AC_Inc</v>
      </c>
      <c r="K6" s="6" t="str">
        <f ca="1">Control!C19</f>
        <v>Three_Sisters</v>
      </c>
      <c r="L6" s="6" t="str">
        <f ca="1">Control!$C$20</f>
        <v>Shadyside_Holdings</v>
      </c>
      <c r="M6" s="6" t="str">
        <f ca="1">Control!$C$21</f>
        <v>East_Allegheny_Financial</v>
      </c>
      <c r="N6" s="6" t="str">
        <f ca="1">Control!$C$22</f>
        <v>Bloomfield_Industries</v>
      </c>
      <c r="O6" s="6" t="str">
        <f ca="1">Control!$C$23</f>
        <v>Bridges_Inc</v>
      </c>
      <c r="P6" s="6" t="str">
        <f ca="1">Control!$C$24</f>
        <v>Crosby_Enterprises</v>
      </c>
      <c r="Q6" s="6" t="str">
        <f ca="1">Control!$C$25</f>
        <v>Point_Consulting</v>
      </c>
      <c r="R6" s="6" t="str">
        <f ca="1">Control!$C$26</f>
        <v>Steel_Ventures</v>
      </c>
      <c r="S6" s="6" t="str">
        <f ca="1">Control!$C$27</f>
        <v>Allegheny_Commons</v>
      </c>
      <c r="T6" s="6" t="str">
        <f ca="1">Control!$C$28</f>
        <v>Keystone_Corp</v>
      </c>
      <c r="U6" s="6" t="str">
        <f ca="1">Control!$C$29</f>
        <v>Phipps_Group</v>
      </c>
      <c r="V6" s="6" t="str">
        <f ca="1">Control!$C$30</f>
        <v>PGH_Holdings</v>
      </c>
      <c r="W6" s="5"/>
      <c r="X6" s="21"/>
    </row>
    <row r="7" spans="2:24" ht="30" customHeight="1" x14ac:dyDescent="0.2">
      <c r="B7" s="8"/>
      <c r="C7" s="139" t="str">
        <f ca="1">SUBSTITUTE(C6,"_"," ")</f>
        <v>Three Rivers Inc</v>
      </c>
      <c r="D7" s="139" t="str">
        <f t="shared" ref="D7:V7" ca="1" si="0">SUBSTITUTE(D6,"_"," ")</f>
        <v>Braddock Group</v>
      </c>
      <c r="E7" s="139" t="str">
        <f t="shared" ca="1" si="0"/>
        <v>Rooney and Associates</v>
      </c>
      <c r="F7" s="139" t="str">
        <f t="shared" ca="1" si="0"/>
        <v>412 LLC</v>
      </c>
      <c r="G7" s="139" t="str">
        <f t="shared" ca="1" si="0"/>
        <v>Purses by Hannah</v>
      </c>
      <c r="H7" s="139" t="str">
        <f t="shared" ca="1" si="0"/>
        <v>Cope Rogers LLP</v>
      </c>
      <c r="I7" s="139" t="str">
        <f t="shared" ca="1" si="0"/>
        <v>The Mon Inc</v>
      </c>
      <c r="J7" s="139" t="str">
        <f t="shared" ca="1" si="0"/>
        <v>AC Inc</v>
      </c>
      <c r="K7" s="139" t="str">
        <f t="shared" ca="1" si="0"/>
        <v>Three Sisters</v>
      </c>
      <c r="L7" s="139" t="str">
        <f t="shared" ca="1" si="0"/>
        <v>Shadyside Holdings</v>
      </c>
      <c r="M7" s="139" t="str">
        <f t="shared" ca="1" si="0"/>
        <v>East Allegheny Financial</v>
      </c>
      <c r="N7" s="139" t="str">
        <f t="shared" ca="1" si="0"/>
        <v>Bloomfield Industries</v>
      </c>
      <c r="O7" s="139" t="str">
        <f t="shared" ca="1" si="0"/>
        <v>Bridges Inc</v>
      </c>
      <c r="P7" s="139" t="str">
        <f t="shared" ca="1" si="0"/>
        <v>Crosby Enterprises</v>
      </c>
      <c r="Q7" s="139" t="str">
        <f t="shared" ca="1" si="0"/>
        <v>Point Consulting</v>
      </c>
      <c r="R7" s="139" t="str">
        <f t="shared" ca="1" si="0"/>
        <v>Steel Ventures</v>
      </c>
      <c r="S7" s="139" t="str">
        <f t="shared" ca="1" si="0"/>
        <v>Allegheny Commons</v>
      </c>
      <c r="T7" s="139" t="str">
        <f t="shared" ca="1" si="0"/>
        <v>Keystone Corp</v>
      </c>
      <c r="U7" s="139" t="str">
        <f t="shared" ca="1" si="0"/>
        <v>Phipps Group</v>
      </c>
      <c r="V7" s="139" t="str">
        <f t="shared" ca="1" si="0"/>
        <v>PGH Holdings</v>
      </c>
      <c r="W7" s="135" t="s">
        <v>1</v>
      </c>
      <c r="X7" s="136" t="s">
        <v>16</v>
      </c>
    </row>
    <row r="8" spans="2:24" x14ac:dyDescent="0.2">
      <c r="B8" s="9" t="s">
        <v>3</v>
      </c>
      <c r="X8" s="22"/>
    </row>
    <row r="9" spans="2:24" x14ac:dyDescent="0.2">
      <c r="B9" s="61" t="s">
        <v>25</v>
      </c>
      <c r="C9" s="23">
        <f ca="1">-IFERROR(INDEX(INDIRECT(C$6&amp;"!A765:E775"),MATCH($B9,INDIRECT(C$6&amp;"!A765:A775"),0),MATCH(Control!$C$8,INDIRECT(C$6&amp;"!A765:E765"),0)),0)</f>
        <v>0</v>
      </c>
      <c r="D9" s="23">
        <f ca="1">-IFERROR(INDEX(INDIRECT(D$6&amp;"!A765:E775"),MATCH($B9,INDIRECT(D$6&amp;"!A765:A775"),0),MATCH(Control!$C$8,INDIRECT(D$6&amp;"!A765:E765"),0)),0)</f>
        <v>181000</v>
      </c>
      <c r="E9" s="23">
        <f ca="1">-IFERROR(INDEX(INDIRECT(E$6&amp;"!A765:E775"),MATCH($B9,INDIRECT(E$6&amp;"!A765:A775"),0),MATCH(Control!$C$8,INDIRECT(E$6&amp;"!A765:E765"),0)),0)</f>
        <v>196150</v>
      </c>
      <c r="F9" s="23">
        <f ca="1">-IFERROR(INDEX(INDIRECT(F$6&amp;"!A765:E775"),MATCH($B9,INDIRECT(F$6&amp;"!A765:A775"),0),MATCH(Control!$C$8,INDIRECT(F$6&amp;"!A765:E765"),0)),0)</f>
        <v>201500</v>
      </c>
      <c r="G9" s="23">
        <f ca="1">-IFERROR(INDEX(INDIRECT(G$6&amp;"!A765:E775"),MATCH($B9,INDIRECT(G$6&amp;"!A765:A775"),0),MATCH(Control!$C$8,INDIRECT(G$6&amp;"!A765:E765"),0)),0)</f>
        <v>0</v>
      </c>
      <c r="H9" s="23">
        <f ca="1">-IFERROR(INDEX(INDIRECT(H$6&amp;"!A765:E775"),MATCH($B9,INDIRECT(H$6&amp;"!A765:A775"),0),MATCH(Control!$C$8,INDIRECT(H$6&amp;"!A765:E765"),0)),0)</f>
        <v>198500</v>
      </c>
      <c r="I9" s="23">
        <f ca="1">-IFERROR(INDEX(INDIRECT(I$6&amp;"!A765:E775"),MATCH($B9,INDIRECT(I$6&amp;"!A765:A775"),0),MATCH(Control!$C$8,INDIRECT(I$6&amp;"!A765:E765"),0)),0)</f>
        <v>201500</v>
      </c>
      <c r="J9" s="23">
        <f ca="1">-IFERROR(INDEX(INDIRECT(J$6&amp;"!A765:E775"),MATCH($B9,INDIRECT(J$6&amp;"!A765:A775"),0),MATCH(Control!$C$8,INDIRECT(J$6&amp;"!A765:E765"),0)),0)</f>
        <v>201500</v>
      </c>
      <c r="K9" s="23">
        <f ca="1">-IFERROR(INDEX(INDIRECT(K$6&amp;"!A765:E775"),MATCH($B9,INDIRECT(K$6&amp;"!A765:A775"),0),MATCH(Control!$C$8,INDIRECT(K$6&amp;"!A765:E765"),0)),0)</f>
        <v>0</v>
      </c>
      <c r="L9" s="23">
        <f ca="1">-IFERROR(INDEX(INDIRECT(L$6&amp;"!A765:E775"),MATCH($B9,INDIRECT(L$6&amp;"!A765:A775"),0),MATCH(Control!$C$8,INDIRECT(L$6&amp;"!A765:E765"),0)),0)</f>
        <v>0</v>
      </c>
      <c r="M9" s="23">
        <f ca="1">-IFERROR(INDEX(INDIRECT(M$6&amp;"!A765:E775"),MATCH($B9,INDIRECT(M$6&amp;"!A765:A775"),0),MATCH(Control!$C$8,INDIRECT(M$6&amp;"!A765:E765"),0)),0)</f>
        <v>197000</v>
      </c>
      <c r="N9" s="23">
        <f ca="1">-IFERROR(INDEX(INDIRECT(N$6&amp;"!A765:E775"),MATCH($B9,INDIRECT(N$6&amp;"!A765:A775"),0),MATCH(Control!$C$8,INDIRECT(N$6&amp;"!A765:E765"),0)),0)</f>
        <v>0</v>
      </c>
      <c r="O9" s="23">
        <f ca="1">-IFERROR(INDEX(INDIRECT(O$6&amp;"!A765:E775"),MATCH($B9,INDIRECT(O$6&amp;"!A765:A775"),0),MATCH(Control!$C$8,INDIRECT(O$6&amp;"!A765:E765"),0)),0)</f>
        <v>0</v>
      </c>
      <c r="P9" s="23">
        <f ca="1">-IFERROR(INDEX(INDIRECT(P$6&amp;"!A765:E775"),MATCH($B9,INDIRECT(P$6&amp;"!A765:A775"),0),MATCH(Control!$C$8,INDIRECT(P$6&amp;"!A765:E765"),0)),0)</f>
        <v>201500</v>
      </c>
      <c r="Q9" s="23">
        <f ca="1">-IFERROR(INDEX(INDIRECT(Q$6&amp;"!A765:E775"),MATCH($B9,INDIRECT(Q$6&amp;"!A765:A775"),0),MATCH(Control!$C$8,INDIRECT(Q$6&amp;"!A765:E765"),0)),0)</f>
        <v>201500</v>
      </c>
      <c r="R9" s="23">
        <f ca="1">-IFERROR(INDEX(INDIRECT(R$6&amp;"!A765:E775"),MATCH($B9,INDIRECT(R$6&amp;"!A765:A775"),0),MATCH(Control!$C$8,INDIRECT(R$6&amp;"!A765:E765"),0)),0)</f>
        <v>0</v>
      </c>
      <c r="S9" s="23">
        <f ca="1">-IFERROR(INDEX(INDIRECT(S$6&amp;"!A765:E775"),MATCH($B9,INDIRECT(S$6&amp;"!A765:A775"),0),MATCH(Control!$C$8,INDIRECT(S$6&amp;"!A765:E765"),0)),0)</f>
        <v>0</v>
      </c>
      <c r="T9" s="23">
        <f ca="1">-IFERROR(INDEX(INDIRECT(T$6&amp;"!A765:E775"),MATCH($B9,INDIRECT(T$6&amp;"!A765:A775"),0),MATCH(Control!$C$8,INDIRECT(T$6&amp;"!A765:E765"),0)),0)</f>
        <v>201500</v>
      </c>
      <c r="U9" s="23">
        <f ca="1">-IFERROR(INDEX(INDIRECT(U$6&amp;"!A765:E775"),MATCH($B9,INDIRECT(U$6&amp;"!A765:A775"),0),MATCH(Control!$C$8,INDIRECT(U$6&amp;"!A765:E765"),0)),0)</f>
        <v>0</v>
      </c>
      <c r="V9" s="23">
        <f ca="1">-IFERROR(INDEX(INDIRECT(V$6&amp;"!A765:E775"),MATCH($B9,INDIRECT(V$6&amp;"!A765:A775"),0),MATCH(Control!$C$8,INDIRECT(V$6&amp;"!A765:E765"),0)),0)</f>
        <v>0</v>
      </c>
      <c r="W9" s="23">
        <f ca="1">INDEX(Intercompany!$A$242:$R$252,MATCH($B9,Intercompany!$A$242:$A$252,0),MATCH(Control!$C$8,Intercompany!$A$242:$R$242,0))</f>
        <v>-6650</v>
      </c>
      <c r="X9" s="24">
        <f ca="1">SUM(C9:W9)</f>
        <v>1975000</v>
      </c>
    </row>
    <row r="10" spans="2:24" x14ac:dyDescent="0.2">
      <c r="B10" s="61" t="s">
        <v>24</v>
      </c>
      <c r="C10" s="27">
        <f ca="1">-IFERROR(INDEX(INDIRECT(C$6&amp;"!A765:E775"),MATCH($B10,INDIRECT(C$6&amp;"!A765:A775"),0),MATCH(Control!$C$8,INDIRECT(C$6&amp;"!A765:E765"),0)),0)</f>
        <v>0</v>
      </c>
      <c r="D10" s="27">
        <f ca="1">-IFERROR(INDEX(INDIRECT(D$6&amp;"!A765:E775"),MATCH($B10,INDIRECT(D$6&amp;"!A765:A775"),0),MATCH(Control!$C$8,INDIRECT(D$6&amp;"!A765:E765"),0)),0)</f>
        <v>5000</v>
      </c>
      <c r="E10" s="27">
        <f ca="1">-IFERROR(INDEX(INDIRECT(E$6&amp;"!A765:E775"),MATCH($B10,INDIRECT(E$6&amp;"!A765:A775"),0),MATCH(Control!$C$8,INDIRECT(E$6&amp;"!A765:E765"),0)),0)</f>
        <v>0</v>
      </c>
      <c r="F10" s="27">
        <f ca="1">-IFERROR(INDEX(INDIRECT(F$6&amp;"!A765:E775"),MATCH($B10,INDIRECT(F$6&amp;"!A765:A775"),0),MATCH(Control!$C$8,INDIRECT(F$6&amp;"!A765:E765"),0)),0)</f>
        <v>0</v>
      </c>
      <c r="G10" s="27">
        <f ca="1">-IFERROR(INDEX(INDIRECT(G$6&amp;"!A765:E775"),MATCH($B10,INDIRECT(G$6&amp;"!A765:A775"),0),MATCH(Control!$C$8,INDIRECT(G$6&amp;"!A765:E765"),0)),0)</f>
        <v>195000</v>
      </c>
      <c r="H10" s="27">
        <f ca="1">-IFERROR(INDEX(INDIRECT(H$6&amp;"!A765:E775"),MATCH($B10,INDIRECT(H$6&amp;"!A765:A775"),0),MATCH(Control!$C$8,INDIRECT(H$6&amp;"!A765:E765"),0)),0)</f>
        <v>0</v>
      </c>
      <c r="I10" s="27">
        <f ca="1">-IFERROR(INDEX(INDIRECT(I$6&amp;"!A765:E775"),MATCH($B10,INDIRECT(I$6&amp;"!A765:A775"),0),MATCH(Control!$C$8,INDIRECT(I$6&amp;"!A765:E765"),0)),0)</f>
        <v>0</v>
      </c>
      <c r="J10" s="27">
        <f ca="1">-IFERROR(INDEX(INDIRECT(J$6&amp;"!A765:E775"),MATCH($B10,INDIRECT(J$6&amp;"!A765:A775"),0),MATCH(Control!$C$8,INDIRECT(J$6&amp;"!A765:E765"),0)),0)</f>
        <v>0</v>
      </c>
      <c r="K10" s="27">
        <f ca="1">-IFERROR(INDEX(INDIRECT(K$6&amp;"!A765:E775"),MATCH($B10,INDIRECT(K$6&amp;"!A765:A775"),0),MATCH(Control!$C$8,INDIRECT(K$6&amp;"!A765:E765"),0)),0)</f>
        <v>0</v>
      </c>
      <c r="L10" s="27">
        <f ca="1">-IFERROR(INDEX(INDIRECT(L$6&amp;"!A765:E775"),MATCH($B10,INDIRECT(L$6&amp;"!A765:A775"),0),MATCH(Control!$C$8,INDIRECT(L$6&amp;"!A765:E765"),0)),0)</f>
        <v>0</v>
      </c>
      <c r="M10" s="27">
        <f ca="1">-IFERROR(INDEX(INDIRECT(M$6&amp;"!A765:E775"),MATCH($B10,INDIRECT(M$6&amp;"!A765:A775"),0),MATCH(Control!$C$8,INDIRECT(M$6&amp;"!A765:E765"),0)),0)</f>
        <v>0</v>
      </c>
      <c r="N10" s="27">
        <f ca="1">-IFERROR(INDEX(INDIRECT(N$6&amp;"!A765:E775"),MATCH($B10,INDIRECT(N$6&amp;"!A765:A775"),0),MATCH(Control!$C$8,INDIRECT(N$6&amp;"!A765:E765"),0)),0)</f>
        <v>230000</v>
      </c>
      <c r="O10" s="27">
        <f ca="1">-IFERROR(INDEX(INDIRECT(O$6&amp;"!A765:E775"),MATCH($B10,INDIRECT(O$6&amp;"!A765:A775"),0),MATCH(Control!$C$8,INDIRECT(O$6&amp;"!A765:E765"),0)),0)</f>
        <v>0</v>
      </c>
      <c r="P10" s="27">
        <f ca="1">-IFERROR(INDEX(INDIRECT(P$6&amp;"!A765:E775"),MATCH($B10,INDIRECT(P$6&amp;"!A765:A775"),0),MATCH(Control!$C$8,INDIRECT(P$6&amp;"!A765:E765"),0)),0)</f>
        <v>0</v>
      </c>
      <c r="Q10" s="27">
        <f ca="1">-IFERROR(INDEX(INDIRECT(Q$6&amp;"!A765:E775"),MATCH($B10,INDIRECT(Q$6&amp;"!A765:A775"),0),MATCH(Control!$C$8,INDIRECT(Q$6&amp;"!A765:E765"),0)),0)</f>
        <v>0</v>
      </c>
      <c r="R10" s="27">
        <f ca="1">-IFERROR(INDEX(INDIRECT(R$6&amp;"!A765:E775"),MATCH($B10,INDIRECT(R$6&amp;"!A765:A775"),0),MATCH(Control!$C$8,INDIRECT(R$6&amp;"!A765:E765"),0)),0)</f>
        <v>0</v>
      </c>
      <c r="S10" s="27">
        <f ca="1">-IFERROR(INDEX(INDIRECT(S$6&amp;"!A765:E775"),MATCH($B10,INDIRECT(S$6&amp;"!A765:A775"),0),MATCH(Control!$C$8,INDIRECT(S$6&amp;"!A765:E765"),0)),0)</f>
        <v>0</v>
      </c>
      <c r="T10" s="27">
        <f ca="1">-IFERROR(INDEX(INDIRECT(T$6&amp;"!A765:E775"),MATCH($B10,INDIRECT(T$6&amp;"!A765:A775"),0),MATCH(Control!$C$8,INDIRECT(T$6&amp;"!A765:E765"),0)),0)</f>
        <v>0</v>
      </c>
      <c r="U10" s="27">
        <f ca="1">-IFERROR(INDEX(INDIRECT(U$6&amp;"!A765:E775"),MATCH($B10,INDIRECT(U$6&amp;"!A765:A775"),0),MATCH(Control!$C$8,INDIRECT(U$6&amp;"!A765:E765"),0)),0)</f>
        <v>0</v>
      </c>
      <c r="V10" s="27">
        <f ca="1">-IFERROR(INDEX(INDIRECT(V$6&amp;"!A765:E775"),MATCH($B10,INDIRECT(V$6&amp;"!A765:A775"),0),MATCH(Control!$C$8,INDIRECT(V$6&amp;"!A765:E765"),0)),0)</f>
        <v>0</v>
      </c>
      <c r="W10" s="27">
        <f ca="1">INDEX(Intercompany!$A$242:$R$252,MATCH($B10,Intercompany!$A$242:$A$252,0),MATCH(Control!$C$8,Intercompany!$A$242:$R$242,0))</f>
        <v>0</v>
      </c>
      <c r="X10" s="28">
        <f ca="1">SUM(C10:W10)</f>
        <v>430000</v>
      </c>
    </row>
    <row r="11" spans="2:24" x14ac:dyDescent="0.2">
      <c r="B11" s="61" t="s">
        <v>26</v>
      </c>
      <c r="C11" s="27">
        <f ca="1">-IFERROR(INDEX(INDIRECT(C$6&amp;"!A765:E775"),MATCH($B11,INDIRECT(C$6&amp;"!A765:A775"),0),MATCH(Control!$C$8,INDIRECT(C$6&amp;"!A765:E765"),0)),0)</f>
        <v>0</v>
      </c>
      <c r="D11" s="27">
        <f ca="1">-IFERROR(INDEX(INDIRECT(D$6&amp;"!A765:E775"),MATCH($B11,INDIRECT(D$6&amp;"!A765:A775"),0),MATCH(Control!$C$8,INDIRECT(D$6&amp;"!A765:E765"),0)),0)</f>
        <v>1500</v>
      </c>
      <c r="E11" s="27">
        <f ca="1">-IFERROR(INDEX(INDIRECT(E$6&amp;"!A765:E775"),MATCH($B11,INDIRECT(E$6&amp;"!A765:A775"),0),MATCH(Control!$C$8,INDIRECT(E$6&amp;"!A765:E765"),0)),0)</f>
        <v>0</v>
      </c>
      <c r="F11" s="27">
        <f ca="1">-IFERROR(INDEX(INDIRECT(F$6&amp;"!A765:E775"),MATCH($B11,INDIRECT(F$6&amp;"!A765:A775"),0),MATCH(Control!$C$8,INDIRECT(F$6&amp;"!A765:E765"),0)),0)</f>
        <v>0</v>
      </c>
      <c r="G11" s="27">
        <f ca="1">-IFERROR(INDEX(INDIRECT(G$6&amp;"!A765:E775"),MATCH($B11,INDIRECT(G$6&amp;"!A765:A775"),0),MATCH(Control!$C$8,INDIRECT(G$6&amp;"!A765:E765"),0)),0)</f>
        <v>0</v>
      </c>
      <c r="H11" s="27">
        <f ca="1">-IFERROR(INDEX(INDIRECT(H$6&amp;"!A765:E775"),MATCH($B11,INDIRECT(H$6&amp;"!A765:A775"),0),MATCH(Control!$C$8,INDIRECT(H$6&amp;"!A765:E765"),0)),0)</f>
        <v>0</v>
      </c>
      <c r="I11" s="27">
        <f ca="1">-IFERROR(INDEX(INDIRECT(I$6&amp;"!A765:E775"),MATCH($B11,INDIRECT(I$6&amp;"!A765:A775"),0),MATCH(Control!$C$8,INDIRECT(I$6&amp;"!A765:E765"),0)),0)</f>
        <v>0</v>
      </c>
      <c r="J11" s="27">
        <f ca="1">-IFERROR(INDEX(INDIRECT(J$6&amp;"!A765:E775"),MATCH($B11,INDIRECT(J$6&amp;"!A765:A775"),0),MATCH(Control!$C$8,INDIRECT(J$6&amp;"!A765:E765"),0)),0)</f>
        <v>0</v>
      </c>
      <c r="K11" s="27">
        <f ca="1">-IFERROR(INDEX(INDIRECT(K$6&amp;"!A765:E775"),MATCH($B11,INDIRECT(K$6&amp;"!A765:A775"),0),MATCH(Control!$C$8,INDIRECT(K$6&amp;"!A765:E765"),0)),0)</f>
        <v>0</v>
      </c>
      <c r="L11" s="27">
        <f ca="1">-IFERROR(INDEX(INDIRECT(L$6&amp;"!A765:E775"),MATCH($B11,INDIRECT(L$6&amp;"!A765:A775"),0),MATCH(Control!$C$8,INDIRECT(L$6&amp;"!A765:E765"),0)),0)</f>
        <v>0</v>
      </c>
      <c r="M11" s="27">
        <f ca="1">-IFERROR(INDEX(INDIRECT(M$6&amp;"!A765:E775"),MATCH($B11,INDIRECT(M$6&amp;"!A765:A775"),0),MATCH(Control!$C$8,INDIRECT(M$6&amp;"!A765:E765"),0)),0)</f>
        <v>0</v>
      </c>
      <c r="N11" s="27">
        <f ca="1">-IFERROR(INDEX(INDIRECT(N$6&amp;"!A765:E775"),MATCH($B11,INDIRECT(N$6&amp;"!A765:A775"),0),MATCH(Control!$C$8,INDIRECT(N$6&amp;"!A765:E765"),0)),0)</f>
        <v>0</v>
      </c>
      <c r="O11" s="27">
        <f ca="1">-IFERROR(INDEX(INDIRECT(O$6&amp;"!A765:E775"),MATCH($B11,INDIRECT(O$6&amp;"!A765:A775"),0),MATCH(Control!$C$8,INDIRECT(O$6&amp;"!A765:E765"),0)),0)</f>
        <v>0</v>
      </c>
      <c r="P11" s="27">
        <f ca="1">-IFERROR(INDEX(INDIRECT(P$6&amp;"!A765:E775"),MATCH($B11,INDIRECT(P$6&amp;"!A765:A775"),0),MATCH(Control!$C$8,INDIRECT(P$6&amp;"!A765:E765"),0)),0)</f>
        <v>0</v>
      </c>
      <c r="Q11" s="27">
        <f ca="1">-IFERROR(INDEX(INDIRECT(Q$6&amp;"!A765:E775"),MATCH($B11,INDIRECT(Q$6&amp;"!A765:A775"),0),MATCH(Control!$C$8,INDIRECT(Q$6&amp;"!A765:E765"),0)),0)</f>
        <v>0</v>
      </c>
      <c r="R11" s="27">
        <f ca="1">-IFERROR(INDEX(INDIRECT(R$6&amp;"!A765:E775"),MATCH($B11,INDIRECT(R$6&amp;"!A765:A775"),0),MATCH(Control!$C$8,INDIRECT(R$6&amp;"!A765:E765"),0)),0)</f>
        <v>0</v>
      </c>
      <c r="S11" s="27">
        <f ca="1">-IFERROR(INDEX(INDIRECT(S$6&amp;"!A765:E775"),MATCH($B11,INDIRECT(S$6&amp;"!A765:A775"),0),MATCH(Control!$C$8,INDIRECT(S$6&amp;"!A765:E765"),0)),0)</f>
        <v>0</v>
      </c>
      <c r="T11" s="27">
        <f ca="1">-IFERROR(INDEX(INDIRECT(T$6&amp;"!A765:E775"),MATCH($B11,INDIRECT(T$6&amp;"!A765:A775"),0),MATCH(Control!$C$8,INDIRECT(T$6&amp;"!A765:E765"),0)),0)</f>
        <v>0</v>
      </c>
      <c r="U11" s="27">
        <f ca="1">-IFERROR(INDEX(INDIRECT(U$6&amp;"!A765:E775"),MATCH($B11,INDIRECT(U$6&amp;"!A765:A775"),0),MATCH(Control!$C$8,INDIRECT(U$6&amp;"!A765:E765"),0)),0)</f>
        <v>0</v>
      </c>
      <c r="V11" s="27">
        <f ca="1">-IFERROR(INDEX(INDIRECT(V$6&amp;"!A765:E775"),MATCH($B11,INDIRECT(V$6&amp;"!A765:A775"),0),MATCH(Control!$C$8,INDIRECT(V$6&amp;"!A765:E765"),0)),0)</f>
        <v>0</v>
      </c>
      <c r="W11" s="27">
        <f ca="1">INDEX(Intercompany!$A$242:$R$252,MATCH($B11,Intercompany!$A$242:$A$252,0),MATCH(Control!$C$8,Intercompany!$A$242:$R$242,0))</f>
        <v>0</v>
      </c>
      <c r="X11" s="28">
        <f ca="1">SUM(C11:W11)</f>
        <v>1500</v>
      </c>
    </row>
    <row r="12" spans="2:24" x14ac:dyDescent="0.2">
      <c r="B12" s="11" t="s">
        <v>4</v>
      </c>
      <c r="C12" s="29">
        <f ca="1">SUM(C9:C11)</f>
        <v>0</v>
      </c>
      <c r="D12" s="29">
        <f t="shared" ref="D12:L12" ca="1" si="1">SUM(D9:D11)</f>
        <v>187500</v>
      </c>
      <c r="E12" s="29">
        <f t="shared" ca="1" si="1"/>
        <v>196150</v>
      </c>
      <c r="F12" s="29">
        <f t="shared" ca="1" si="1"/>
        <v>201500</v>
      </c>
      <c r="G12" s="29">
        <f t="shared" ca="1" si="1"/>
        <v>195000</v>
      </c>
      <c r="H12" s="29">
        <f t="shared" ca="1" si="1"/>
        <v>198500</v>
      </c>
      <c r="I12" s="29">
        <f t="shared" ca="1" si="1"/>
        <v>201500</v>
      </c>
      <c r="J12" s="29">
        <f t="shared" ca="1" si="1"/>
        <v>201500</v>
      </c>
      <c r="K12" s="29">
        <f t="shared" ca="1" si="1"/>
        <v>0</v>
      </c>
      <c r="L12" s="29">
        <f t="shared" ca="1" si="1"/>
        <v>0</v>
      </c>
      <c r="M12" s="29">
        <f t="shared" ref="M12:V12" ca="1" si="2">SUM(M9:M11)</f>
        <v>197000</v>
      </c>
      <c r="N12" s="29">
        <f t="shared" ca="1" si="2"/>
        <v>230000</v>
      </c>
      <c r="O12" s="29">
        <f t="shared" ca="1" si="2"/>
        <v>0</v>
      </c>
      <c r="P12" s="29">
        <f t="shared" ca="1" si="2"/>
        <v>201500</v>
      </c>
      <c r="Q12" s="29">
        <f t="shared" ca="1" si="2"/>
        <v>201500</v>
      </c>
      <c r="R12" s="29">
        <f t="shared" ca="1" si="2"/>
        <v>0</v>
      </c>
      <c r="S12" s="29">
        <f t="shared" ca="1" si="2"/>
        <v>0</v>
      </c>
      <c r="T12" s="29">
        <f t="shared" ca="1" si="2"/>
        <v>201500</v>
      </c>
      <c r="U12" s="29">
        <f t="shared" ca="1" si="2"/>
        <v>0</v>
      </c>
      <c r="V12" s="29">
        <f t="shared" ca="1" si="2"/>
        <v>0</v>
      </c>
      <c r="W12" s="29">
        <f t="shared" ref="W12:X12" ca="1" si="3">SUM(W9:W11)</f>
        <v>-6650</v>
      </c>
      <c r="X12" s="30">
        <f t="shared" ca="1" si="3"/>
        <v>2406500</v>
      </c>
    </row>
    <row r="13" spans="2:24" x14ac:dyDescent="0.2">
      <c r="B13" s="12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2"/>
    </row>
    <row r="14" spans="2:24" x14ac:dyDescent="0.2">
      <c r="B14" s="13" t="s">
        <v>5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2"/>
    </row>
    <row r="15" spans="2:24" x14ac:dyDescent="0.2">
      <c r="B15" s="61" t="s">
        <v>48</v>
      </c>
      <c r="C15" s="27">
        <f ca="1">IFERROR(INDEX(INDIRECT(C$6&amp;"!A765:E775"),MATCH($B15,INDIRECT(C$6&amp;"!A765:A775"),0),MATCH(Control!$C$8,INDIRECT(C$6&amp;"!A765:E765"),0)),0)</f>
        <v>0</v>
      </c>
      <c r="D15" s="27">
        <f ca="1">IFERROR(INDEX(INDIRECT(D$6&amp;"!A765:E775"),MATCH($B15,INDIRECT(D$6&amp;"!A765:A775"),0),MATCH(Control!$C$8,INDIRECT(D$6&amp;"!A765:E765"),0)),0)</f>
        <v>1000</v>
      </c>
      <c r="E15" s="27">
        <f ca="1">IFERROR(INDEX(INDIRECT(E$6&amp;"!A765:E775"),MATCH($B15,INDIRECT(E$6&amp;"!A765:A775"),0),MATCH(Control!$C$8,INDIRECT(E$6&amp;"!A765:E765"),0)),0)</f>
        <v>1000</v>
      </c>
      <c r="F15" s="27">
        <f ca="1">IFERROR(INDEX(INDIRECT(F$6&amp;"!A765:E775"),MATCH($B15,INDIRECT(F$6&amp;"!A765:A775"),0),MATCH(Control!$C$8,INDIRECT(F$6&amp;"!A765:E765"),0)),0)</f>
        <v>1000</v>
      </c>
      <c r="G15" s="27">
        <f ca="1">IFERROR(INDEX(INDIRECT(G$6&amp;"!A765:E775"),MATCH($B15,INDIRECT(G$6&amp;"!A765:A775"),0),MATCH(Control!$C$8,INDIRECT(G$6&amp;"!A765:E765"),0)),0)</f>
        <v>0</v>
      </c>
      <c r="H15" s="27">
        <f ca="1">IFERROR(INDEX(INDIRECT(H$6&amp;"!A765:E775"),MATCH($B15,INDIRECT(H$6&amp;"!A765:A775"),0),MATCH(Control!$C$8,INDIRECT(H$6&amp;"!A765:E765"),0)),0)</f>
        <v>1000</v>
      </c>
      <c r="I15" s="27">
        <f ca="1">IFERROR(INDEX(INDIRECT(I$6&amp;"!A765:E775"),MATCH($B15,INDIRECT(I$6&amp;"!A765:A775"),0),MATCH(Control!$C$8,INDIRECT(I$6&amp;"!A765:E765"),0)),0)</f>
        <v>1000</v>
      </c>
      <c r="J15" s="27">
        <f ca="1">IFERROR(INDEX(INDIRECT(J$6&amp;"!A765:E775"),MATCH($B15,INDIRECT(J$6&amp;"!A765:A775"),0),MATCH(Control!$C$8,INDIRECT(J$6&amp;"!A765:E765"),0)),0)</f>
        <v>1000</v>
      </c>
      <c r="K15" s="27">
        <f ca="1">IFERROR(INDEX(INDIRECT(K$6&amp;"!A765:E775"),MATCH($B15,INDIRECT(K$6&amp;"!A765:A775"),0),MATCH(Control!$C$8,INDIRECT(K$6&amp;"!A765:E765"),0)),0)</f>
        <v>0</v>
      </c>
      <c r="L15" s="27">
        <f ca="1">IFERROR(INDEX(INDIRECT(L$6&amp;"!A765:E775"),MATCH($B15,INDIRECT(L$6&amp;"!A765:A775"),0),MATCH(Control!$C$8,INDIRECT(L$6&amp;"!A765:E765"),0)),0)</f>
        <v>0</v>
      </c>
      <c r="M15" s="27">
        <f ca="1">IFERROR(INDEX(INDIRECT(M$6&amp;"!A765:E775"),MATCH($B15,INDIRECT(M$6&amp;"!A765:A775"),0),MATCH(Control!$C$8,INDIRECT(M$6&amp;"!A765:E765"),0)),0)</f>
        <v>1000</v>
      </c>
      <c r="N15" s="27">
        <f ca="1">IFERROR(INDEX(INDIRECT(N$6&amp;"!A765:E775"),MATCH($B15,INDIRECT(N$6&amp;"!A765:A775"),0),MATCH(Control!$C$8,INDIRECT(N$6&amp;"!A765:E765"),0)),0)</f>
        <v>0</v>
      </c>
      <c r="O15" s="27">
        <f ca="1">IFERROR(INDEX(INDIRECT(O$6&amp;"!A765:E775"),MATCH($B15,INDIRECT(O$6&amp;"!A765:A775"),0),MATCH(Control!$C$8,INDIRECT(O$6&amp;"!A765:E765"),0)),0)</f>
        <v>0</v>
      </c>
      <c r="P15" s="27">
        <f ca="1">IFERROR(INDEX(INDIRECT(P$6&amp;"!A765:E775"),MATCH($B15,INDIRECT(P$6&amp;"!A765:A775"),0),MATCH(Control!$C$8,INDIRECT(P$6&amp;"!A765:E765"),0)),0)</f>
        <v>1000</v>
      </c>
      <c r="Q15" s="27">
        <f ca="1">IFERROR(INDEX(INDIRECT(Q$6&amp;"!A765:E775"),MATCH($B15,INDIRECT(Q$6&amp;"!A765:A775"),0),MATCH(Control!$C$8,INDIRECT(Q$6&amp;"!A765:E765"),0)),0)</f>
        <v>1000</v>
      </c>
      <c r="R15" s="27">
        <f ca="1">IFERROR(INDEX(INDIRECT(R$6&amp;"!A765:E775"),MATCH($B15,INDIRECT(R$6&amp;"!A765:A775"),0),MATCH(Control!$C$8,INDIRECT(R$6&amp;"!A765:E765"),0)),0)</f>
        <v>0</v>
      </c>
      <c r="S15" s="27">
        <f ca="1">IFERROR(INDEX(INDIRECT(S$6&amp;"!A765:E775"),MATCH($B15,INDIRECT(S$6&amp;"!A765:A775"),0),MATCH(Control!$C$8,INDIRECT(S$6&amp;"!A765:E765"),0)),0)</f>
        <v>0</v>
      </c>
      <c r="T15" s="27">
        <f ca="1">IFERROR(INDEX(INDIRECT(T$6&amp;"!A765:E775"),MATCH($B15,INDIRECT(T$6&amp;"!A765:A775"),0),MATCH(Control!$C$8,INDIRECT(T$6&amp;"!A765:E765"),0)),0)</f>
        <v>1000</v>
      </c>
      <c r="U15" s="27">
        <f ca="1">IFERROR(INDEX(INDIRECT(U$6&amp;"!A765:E775"),MATCH($B15,INDIRECT(U$6&amp;"!A765:A775"),0),MATCH(Control!$C$8,INDIRECT(U$6&amp;"!A765:E765"),0)),0)</f>
        <v>0</v>
      </c>
      <c r="V15" s="27">
        <f ca="1">IFERROR(INDEX(INDIRECT(V$6&amp;"!A765:E775"),MATCH($B15,INDIRECT(V$6&amp;"!A765:A775"),0),MATCH(Control!$C$8,INDIRECT(V$6&amp;"!A765:E765"),0)),0)</f>
        <v>0</v>
      </c>
      <c r="W15" s="27">
        <f ca="1">-INDEX(Intercompany!$A$242:$R$252,MATCH($B15,Intercompany!$A$242:$A$252,0),MATCH(Control!$C$8,Intercompany!$A$242:$R$242,0))</f>
        <v>0</v>
      </c>
      <c r="X15" s="28">
        <f t="shared" ref="X15:X17" ca="1" si="4">SUM(C15:W15)</f>
        <v>10000</v>
      </c>
    </row>
    <row r="16" spans="2:24" x14ac:dyDescent="0.2">
      <c r="B16" s="61" t="s">
        <v>49</v>
      </c>
      <c r="C16" s="27">
        <f ca="1">IFERROR(INDEX(INDIRECT(C$6&amp;"!A765:E775"),MATCH($B16,INDIRECT(C$6&amp;"!A765:A775"),0),MATCH(Control!$C$8,INDIRECT(C$6&amp;"!A765:E765"),0)),0)</f>
        <v>0</v>
      </c>
      <c r="D16" s="27">
        <f ca="1">IFERROR(INDEX(INDIRECT(D$6&amp;"!A765:E775"),MATCH($B16,INDIRECT(D$6&amp;"!A765:A775"),0),MATCH(Control!$C$8,INDIRECT(D$6&amp;"!A765:E765"),0)),0)</f>
        <v>1500</v>
      </c>
      <c r="E16" s="27">
        <f ca="1">IFERROR(INDEX(INDIRECT(E$6&amp;"!A765:E775"),MATCH($B16,INDIRECT(E$6&amp;"!A765:A775"),0),MATCH(Control!$C$8,INDIRECT(E$6&amp;"!A765:E765"),0)),0)</f>
        <v>0</v>
      </c>
      <c r="F16" s="27">
        <f ca="1">IFERROR(INDEX(INDIRECT(F$6&amp;"!A765:E775"),MATCH($B16,INDIRECT(F$6&amp;"!A765:A775"),0),MATCH(Control!$C$8,INDIRECT(F$6&amp;"!A765:E765"),0)),0)</f>
        <v>0</v>
      </c>
      <c r="G16" s="27">
        <f ca="1">IFERROR(INDEX(INDIRECT(G$6&amp;"!A765:E775"),MATCH($B16,INDIRECT(G$6&amp;"!A765:A775"),0),MATCH(Control!$C$8,INDIRECT(G$6&amp;"!A765:E765"),0)),0)</f>
        <v>36000</v>
      </c>
      <c r="H16" s="27">
        <f ca="1">IFERROR(INDEX(INDIRECT(H$6&amp;"!A765:E775"),MATCH($B16,INDIRECT(H$6&amp;"!A765:A775"),0),MATCH(Control!$C$8,INDIRECT(H$6&amp;"!A765:E765"),0)),0)</f>
        <v>0</v>
      </c>
      <c r="I16" s="27">
        <f ca="1">IFERROR(INDEX(INDIRECT(I$6&amp;"!A765:E775"),MATCH($B16,INDIRECT(I$6&amp;"!A765:A775"),0),MATCH(Control!$C$8,INDIRECT(I$6&amp;"!A765:E765"),0)),0)</f>
        <v>0</v>
      </c>
      <c r="J16" s="27">
        <f ca="1">IFERROR(INDEX(INDIRECT(J$6&amp;"!A765:E775"),MATCH($B16,INDIRECT(J$6&amp;"!A765:A775"),0),MATCH(Control!$C$8,INDIRECT(J$6&amp;"!A765:E765"),0)),0)</f>
        <v>0</v>
      </c>
      <c r="K16" s="27">
        <f ca="1">IFERROR(INDEX(INDIRECT(K$6&amp;"!A765:E775"),MATCH($B16,INDIRECT(K$6&amp;"!A765:A775"),0),MATCH(Control!$C$8,INDIRECT(K$6&amp;"!A765:E765"),0)),0)</f>
        <v>0</v>
      </c>
      <c r="L16" s="27">
        <f ca="1">IFERROR(INDEX(INDIRECT(L$6&amp;"!A765:E775"),MATCH($B16,INDIRECT(L$6&amp;"!A765:A775"),0),MATCH(Control!$C$8,INDIRECT(L$6&amp;"!A765:E765"),0)),0)</f>
        <v>0</v>
      </c>
      <c r="M16" s="27">
        <f ca="1">IFERROR(INDEX(INDIRECT(M$6&amp;"!A765:E775"),MATCH($B16,INDIRECT(M$6&amp;"!A765:A775"),0),MATCH(Control!$C$8,INDIRECT(M$6&amp;"!A765:E765"),0)),0)</f>
        <v>0</v>
      </c>
      <c r="N16" s="27">
        <f ca="1">IFERROR(INDEX(INDIRECT(N$6&amp;"!A765:E775"),MATCH($B16,INDIRECT(N$6&amp;"!A765:A775"),0),MATCH(Control!$C$8,INDIRECT(N$6&amp;"!A765:E765"),0)),0)</f>
        <v>30000</v>
      </c>
      <c r="O16" s="27">
        <f ca="1">IFERROR(INDEX(INDIRECT(O$6&amp;"!A765:E775"),MATCH($B16,INDIRECT(O$6&amp;"!A765:A775"),0),MATCH(Control!$C$8,INDIRECT(O$6&amp;"!A765:E765"),0)),0)</f>
        <v>0</v>
      </c>
      <c r="P16" s="27">
        <f ca="1">IFERROR(INDEX(INDIRECT(P$6&amp;"!A765:E775"),MATCH($B16,INDIRECT(P$6&amp;"!A765:A775"),0),MATCH(Control!$C$8,INDIRECT(P$6&amp;"!A765:E765"),0)),0)</f>
        <v>0</v>
      </c>
      <c r="Q16" s="27">
        <f ca="1">IFERROR(INDEX(INDIRECT(Q$6&amp;"!A765:E775"),MATCH($B16,INDIRECT(Q$6&amp;"!A765:A775"),0),MATCH(Control!$C$8,INDIRECT(Q$6&amp;"!A765:E765"),0)),0)</f>
        <v>0</v>
      </c>
      <c r="R16" s="27">
        <f ca="1">IFERROR(INDEX(INDIRECT(R$6&amp;"!A765:E775"),MATCH($B16,INDIRECT(R$6&amp;"!A765:A775"),0),MATCH(Control!$C$8,INDIRECT(R$6&amp;"!A765:E765"),0)),0)</f>
        <v>0</v>
      </c>
      <c r="S16" s="27">
        <f ca="1">IFERROR(INDEX(INDIRECT(S$6&amp;"!A765:E775"),MATCH($B16,INDIRECT(S$6&amp;"!A765:A775"),0),MATCH(Control!$C$8,INDIRECT(S$6&amp;"!A765:E765"),0)),0)</f>
        <v>0</v>
      </c>
      <c r="T16" s="27">
        <f ca="1">IFERROR(INDEX(INDIRECT(T$6&amp;"!A765:E775"),MATCH($B16,INDIRECT(T$6&amp;"!A765:A775"),0),MATCH(Control!$C$8,INDIRECT(T$6&amp;"!A765:E765"),0)),0)</f>
        <v>0</v>
      </c>
      <c r="U16" s="27">
        <f ca="1">IFERROR(INDEX(INDIRECT(U$6&amp;"!A765:E775"),MATCH($B16,INDIRECT(U$6&amp;"!A765:A775"),0),MATCH(Control!$C$8,INDIRECT(U$6&amp;"!A765:E765"),0)),0)</f>
        <v>0</v>
      </c>
      <c r="V16" s="27">
        <f ca="1">IFERROR(INDEX(INDIRECT(V$6&amp;"!A765:E775"),MATCH($B16,INDIRECT(V$6&amp;"!A765:A775"),0),MATCH(Control!$C$8,INDIRECT(V$6&amp;"!A765:E765"),0)),0)</f>
        <v>0</v>
      </c>
      <c r="W16" s="27">
        <f ca="1">-INDEX(Intercompany!$A$242:$R$252,MATCH($B16,Intercompany!$A$242:$A$252,0),MATCH(Control!$C$8,Intercompany!$A$242:$R$242,0))</f>
        <v>0</v>
      </c>
      <c r="X16" s="28">
        <f t="shared" ca="1" si="4"/>
        <v>67500</v>
      </c>
    </row>
    <row r="17" spans="2:24" x14ac:dyDescent="0.2">
      <c r="B17" s="61" t="s">
        <v>50</v>
      </c>
      <c r="C17" s="27">
        <f ca="1">IFERROR(INDEX(INDIRECT(C$6&amp;"!A765:E775"),MATCH($B17,INDIRECT(C$6&amp;"!A765:A775"),0),MATCH(Control!$C$8,INDIRECT(C$6&amp;"!A765:E765"),0)),0)</f>
        <v>0</v>
      </c>
      <c r="D17" s="27">
        <f ca="1">IFERROR(INDEX(INDIRECT(D$6&amp;"!A765:E775"),MATCH($B17,INDIRECT(D$6&amp;"!A765:A775"),0),MATCH(Control!$C$8,INDIRECT(D$6&amp;"!A765:E765"),0)),0)</f>
        <v>2000</v>
      </c>
      <c r="E17" s="27">
        <f ca="1">IFERROR(INDEX(INDIRECT(E$6&amp;"!A765:E775"),MATCH($B17,INDIRECT(E$6&amp;"!A765:A775"),0),MATCH(Control!$C$8,INDIRECT(E$6&amp;"!A765:E765"),0)),0)</f>
        <v>0</v>
      </c>
      <c r="F17" s="27">
        <f ca="1">IFERROR(INDEX(INDIRECT(F$6&amp;"!A765:E775"),MATCH($B17,INDIRECT(F$6&amp;"!A765:A775"),0),MATCH(Control!$C$8,INDIRECT(F$6&amp;"!A765:E765"),0)),0)</f>
        <v>0</v>
      </c>
      <c r="G17" s="27">
        <f ca="1">IFERROR(INDEX(INDIRECT(G$6&amp;"!A765:E775"),MATCH($B17,INDIRECT(G$6&amp;"!A765:A775"),0),MATCH(Control!$C$8,INDIRECT(G$6&amp;"!A765:E765"),0)),0)</f>
        <v>0</v>
      </c>
      <c r="H17" s="27">
        <f ca="1">IFERROR(INDEX(INDIRECT(H$6&amp;"!A765:E775"),MATCH($B17,INDIRECT(H$6&amp;"!A765:A775"),0),MATCH(Control!$C$8,INDIRECT(H$6&amp;"!A765:E765"),0)),0)</f>
        <v>0</v>
      </c>
      <c r="I17" s="27">
        <f ca="1">IFERROR(INDEX(INDIRECT(I$6&amp;"!A765:E775"),MATCH($B17,INDIRECT(I$6&amp;"!A765:A775"),0),MATCH(Control!$C$8,INDIRECT(I$6&amp;"!A765:E765"),0)),0)</f>
        <v>0</v>
      </c>
      <c r="J17" s="27">
        <f ca="1">IFERROR(INDEX(INDIRECT(J$6&amp;"!A765:E775"),MATCH($B17,INDIRECT(J$6&amp;"!A765:A775"),0),MATCH(Control!$C$8,INDIRECT(J$6&amp;"!A765:E765"),0)),0)</f>
        <v>0</v>
      </c>
      <c r="K17" s="27">
        <f ca="1">IFERROR(INDEX(INDIRECT(K$6&amp;"!A765:E775"),MATCH($B17,INDIRECT(K$6&amp;"!A765:A775"),0),MATCH(Control!$C$8,INDIRECT(K$6&amp;"!A765:E765"),0)),0)</f>
        <v>0</v>
      </c>
      <c r="L17" s="27">
        <f ca="1">IFERROR(INDEX(INDIRECT(L$6&amp;"!A765:E775"),MATCH($B17,INDIRECT(L$6&amp;"!A765:A775"),0),MATCH(Control!$C$8,INDIRECT(L$6&amp;"!A765:E765"),0)),0)</f>
        <v>0</v>
      </c>
      <c r="M17" s="27">
        <f ca="1">IFERROR(INDEX(INDIRECT(M$6&amp;"!A765:E775"),MATCH($B17,INDIRECT(M$6&amp;"!A765:A775"),0),MATCH(Control!$C$8,INDIRECT(M$6&amp;"!A765:E765"),0)),0)</f>
        <v>0</v>
      </c>
      <c r="N17" s="27">
        <f ca="1">IFERROR(INDEX(INDIRECT(N$6&amp;"!A765:E775"),MATCH($B17,INDIRECT(N$6&amp;"!A765:A775"),0),MATCH(Control!$C$8,INDIRECT(N$6&amp;"!A765:E765"),0)),0)</f>
        <v>0</v>
      </c>
      <c r="O17" s="27">
        <f ca="1">IFERROR(INDEX(INDIRECT(O$6&amp;"!A765:E775"),MATCH($B17,INDIRECT(O$6&amp;"!A765:A775"),0),MATCH(Control!$C$8,INDIRECT(O$6&amp;"!A765:E765"),0)),0)</f>
        <v>0</v>
      </c>
      <c r="P17" s="27">
        <f ca="1">IFERROR(INDEX(INDIRECT(P$6&amp;"!A765:E775"),MATCH($B17,INDIRECT(P$6&amp;"!A765:A775"),0),MATCH(Control!$C$8,INDIRECT(P$6&amp;"!A765:E765"),0)),0)</f>
        <v>0</v>
      </c>
      <c r="Q17" s="27">
        <f ca="1">IFERROR(INDEX(INDIRECT(Q$6&amp;"!A765:E775"),MATCH($B17,INDIRECT(Q$6&amp;"!A765:A775"),0),MATCH(Control!$C$8,INDIRECT(Q$6&amp;"!A765:E765"),0)),0)</f>
        <v>0</v>
      </c>
      <c r="R17" s="27">
        <f ca="1">IFERROR(INDEX(INDIRECT(R$6&amp;"!A765:E775"),MATCH($B17,INDIRECT(R$6&amp;"!A765:A775"),0),MATCH(Control!$C$8,INDIRECT(R$6&amp;"!A765:E765"),0)),0)</f>
        <v>0</v>
      </c>
      <c r="S17" s="27">
        <f ca="1">IFERROR(INDEX(INDIRECT(S$6&amp;"!A765:E775"),MATCH($B17,INDIRECT(S$6&amp;"!A765:A775"),0),MATCH(Control!$C$8,INDIRECT(S$6&amp;"!A765:E765"),0)),0)</f>
        <v>0</v>
      </c>
      <c r="T17" s="27">
        <f ca="1">IFERROR(INDEX(INDIRECT(T$6&amp;"!A765:E775"),MATCH($B17,INDIRECT(T$6&amp;"!A765:A775"),0),MATCH(Control!$C$8,INDIRECT(T$6&amp;"!A765:E765"),0)),0)</f>
        <v>0</v>
      </c>
      <c r="U17" s="27">
        <f ca="1">IFERROR(INDEX(INDIRECT(U$6&amp;"!A765:E775"),MATCH($B17,INDIRECT(U$6&amp;"!A765:A775"),0),MATCH(Control!$C$8,INDIRECT(U$6&amp;"!A765:E765"),0)),0)</f>
        <v>0</v>
      </c>
      <c r="V17" s="27">
        <f ca="1">IFERROR(INDEX(INDIRECT(V$6&amp;"!A765:E775"),MATCH($B17,INDIRECT(V$6&amp;"!A765:A775"),0),MATCH(Control!$C$8,INDIRECT(V$6&amp;"!A765:E765"),0)),0)</f>
        <v>0</v>
      </c>
      <c r="W17" s="27">
        <f ca="1">-INDEX(Intercompany!$A$242:$R$252,MATCH($B17,Intercompany!$A$242:$A$252,0),MATCH(Control!$C$8,Intercompany!$A$242:$R$242,0))</f>
        <v>0</v>
      </c>
      <c r="X17" s="28">
        <f t="shared" ca="1" si="4"/>
        <v>2000</v>
      </c>
    </row>
    <row r="18" spans="2:24" x14ac:dyDescent="0.2">
      <c r="B18" s="14" t="s">
        <v>6</v>
      </c>
      <c r="C18" s="29">
        <f ca="1">SUM(C15:C17)</f>
        <v>0</v>
      </c>
      <c r="D18" s="29">
        <f t="shared" ref="D18:L18" ca="1" si="5">SUM(D15:D17)</f>
        <v>4500</v>
      </c>
      <c r="E18" s="29">
        <f t="shared" ca="1" si="5"/>
        <v>1000</v>
      </c>
      <c r="F18" s="29">
        <f t="shared" ca="1" si="5"/>
        <v>1000</v>
      </c>
      <c r="G18" s="29">
        <f t="shared" ca="1" si="5"/>
        <v>36000</v>
      </c>
      <c r="H18" s="29">
        <f t="shared" ca="1" si="5"/>
        <v>1000</v>
      </c>
      <c r="I18" s="29">
        <f t="shared" ca="1" si="5"/>
        <v>1000</v>
      </c>
      <c r="J18" s="29">
        <f t="shared" ca="1" si="5"/>
        <v>1000</v>
      </c>
      <c r="K18" s="29">
        <f t="shared" ca="1" si="5"/>
        <v>0</v>
      </c>
      <c r="L18" s="29">
        <f t="shared" ca="1" si="5"/>
        <v>0</v>
      </c>
      <c r="M18" s="29">
        <f t="shared" ref="M18:V18" ca="1" si="6">SUM(M15:M17)</f>
        <v>1000</v>
      </c>
      <c r="N18" s="29">
        <f t="shared" ca="1" si="6"/>
        <v>30000</v>
      </c>
      <c r="O18" s="29">
        <f t="shared" ca="1" si="6"/>
        <v>0</v>
      </c>
      <c r="P18" s="29">
        <f t="shared" ca="1" si="6"/>
        <v>1000</v>
      </c>
      <c r="Q18" s="29">
        <f t="shared" ca="1" si="6"/>
        <v>1000</v>
      </c>
      <c r="R18" s="29">
        <f t="shared" ca="1" si="6"/>
        <v>0</v>
      </c>
      <c r="S18" s="29">
        <f t="shared" ca="1" si="6"/>
        <v>0</v>
      </c>
      <c r="T18" s="29">
        <f t="shared" ca="1" si="6"/>
        <v>1000</v>
      </c>
      <c r="U18" s="29">
        <f t="shared" ca="1" si="6"/>
        <v>0</v>
      </c>
      <c r="V18" s="29">
        <f t="shared" ca="1" si="6"/>
        <v>0</v>
      </c>
      <c r="W18" s="29">
        <f t="shared" ref="W18:X18" ca="1" si="7">SUM(W15:W17)</f>
        <v>0</v>
      </c>
      <c r="X18" s="30">
        <f t="shared" ca="1" si="7"/>
        <v>79500</v>
      </c>
    </row>
    <row r="19" spans="2:24" x14ac:dyDescent="0.2">
      <c r="B19" s="15" t="s">
        <v>7</v>
      </c>
      <c r="C19" s="33">
        <f ca="1">C12-C18</f>
        <v>0</v>
      </c>
      <c r="D19" s="33">
        <f t="shared" ref="D19:L19" ca="1" si="8">D12-D18</f>
        <v>183000</v>
      </c>
      <c r="E19" s="33">
        <f t="shared" ca="1" si="8"/>
        <v>195150</v>
      </c>
      <c r="F19" s="33">
        <f t="shared" ca="1" si="8"/>
        <v>200500</v>
      </c>
      <c r="G19" s="33">
        <f t="shared" ca="1" si="8"/>
        <v>159000</v>
      </c>
      <c r="H19" s="33">
        <f t="shared" ca="1" si="8"/>
        <v>197500</v>
      </c>
      <c r="I19" s="33">
        <f t="shared" ca="1" si="8"/>
        <v>200500</v>
      </c>
      <c r="J19" s="33">
        <f t="shared" ca="1" si="8"/>
        <v>200500</v>
      </c>
      <c r="K19" s="33">
        <f t="shared" ca="1" si="8"/>
        <v>0</v>
      </c>
      <c r="L19" s="33">
        <f t="shared" ca="1" si="8"/>
        <v>0</v>
      </c>
      <c r="M19" s="33">
        <f t="shared" ref="M19:V19" ca="1" si="9">M12-M18</f>
        <v>196000</v>
      </c>
      <c r="N19" s="33">
        <f t="shared" ca="1" si="9"/>
        <v>200000</v>
      </c>
      <c r="O19" s="33">
        <f t="shared" ca="1" si="9"/>
        <v>0</v>
      </c>
      <c r="P19" s="33">
        <f t="shared" ca="1" si="9"/>
        <v>200500</v>
      </c>
      <c r="Q19" s="33">
        <f t="shared" ca="1" si="9"/>
        <v>200500</v>
      </c>
      <c r="R19" s="33">
        <f t="shared" ca="1" si="9"/>
        <v>0</v>
      </c>
      <c r="S19" s="33">
        <f t="shared" ca="1" si="9"/>
        <v>0</v>
      </c>
      <c r="T19" s="33">
        <f t="shared" ca="1" si="9"/>
        <v>200500</v>
      </c>
      <c r="U19" s="33">
        <f t="shared" ca="1" si="9"/>
        <v>0</v>
      </c>
      <c r="V19" s="33">
        <f t="shared" ca="1" si="9"/>
        <v>0</v>
      </c>
      <c r="W19" s="33">
        <f t="shared" ref="W19:X19" ca="1" si="10">W12-W18</f>
        <v>-6650</v>
      </c>
      <c r="X19" s="34">
        <f t="shared" ca="1" si="10"/>
        <v>2327000</v>
      </c>
    </row>
    <row r="20" spans="2:24" x14ac:dyDescent="0.2">
      <c r="B20" s="16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8"/>
    </row>
    <row r="21" spans="2:24" x14ac:dyDescent="0.2">
      <c r="B21" s="9" t="s">
        <v>8</v>
      </c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8"/>
    </row>
    <row r="22" spans="2:24" x14ac:dyDescent="0.2">
      <c r="B22" s="17" t="s">
        <v>9</v>
      </c>
      <c r="C22" s="27">
        <f ca="1">IFERROR(INDEX(INDIRECT(C$6&amp;"!A765:E775"),MATCH($B22,INDIRECT(C$6&amp;"!A765:A775"),0),MATCH(Control!$C$8,INDIRECT(C$6&amp;"!A765:E765"),0)),0)</f>
        <v>0</v>
      </c>
      <c r="D22" s="27">
        <f ca="1">IFERROR(INDEX(INDIRECT(D$6&amp;"!A765:E775"),MATCH($B22,INDIRECT(D$6&amp;"!A765:A775"),0),MATCH(Control!$C$8,INDIRECT(D$6&amp;"!A765:E765"),0)),0)</f>
        <v>33500</v>
      </c>
      <c r="E22" s="27">
        <f ca="1">IFERROR(INDEX(INDIRECT(E$6&amp;"!A765:E775"),MATCH($B22,INDIRECT(E$6&amp;"!A765:A775"),0),MATCH(Control!$C$8,INDIRECT(E$6&amp;"!A765:E765"),0)),0)</f>
        <v>18550</v>
      </c>
      <c r="F22" s="27">
        <f ca="1">IFERROR(INDEX(INDIRECT(F$6&amp;"!A765:E775"),MATCH($B22,INDIRECT(F$6&amp;"!A765:A775"),0),MATCH(Control!$C$8,INDIRECT(F$6&amp;"!A765:E765"),0)),0)</f>
        <v>18550</v>
      </c>
      <c r="G22" s="27">
        <f ca="1">IFERROR(INDEX(INDIRECT(G$6&amp;"!A765:E775"),MATCH($B22,INDIRECT(G$6&amp;"!A765:A775"),0),MATCH(Control!$C$8,INDIRECT(G$6&amp;"!A765:E765"),0)),0)</f>
        <v>8700</v>
      </c>
      <c r="H22" s="27">
        <f ca="1">IFERROR(INDEX(INDIRECT(H$6&amp;"!A765:E775"),MATCH($B22,INDIRECT(H$6&amp;"!A765:A775"),0),MATCH(Control!$C$8,INDIRECT(H$6&amp;"!A765:E765"),0)),0)</f>
        <v>18550</v>
      </c>
      <c r="I22" s="27">
        <f ca="1">IFERROR(INDEX(INDIRECT(I$6&amp;"!A765:E775"),MATCH($B22,INDIRECT(I$6&amp;"!A765:A775"),0),MATCH(Control!$C$8,INDIRECT(I$6&amp;"!A765:E765"),0)),0)</f>
        <v>18550</v>
      </c>
      <c r="J22" s="27">
        <f ca="1">IFERROR(INDEX(INDIRECT(J$6&amp;"!A765:E775"),MATCH($B22,INDIRECT(J$6&amp;"!A765:A775"),0),MATCH(Control!$C$8,INDIRECT(J$6&amp;"!A765:E765"),0)),0)</f>
        <v>18550</v>
      </c>
      <c r="K22" s="27">
        <f ca="1">IFERROR(INDEX(INDIRECT(K$6&amp;"!A765:E775"),MATCH($B22,INDIRECT(K$6&amp;"!A765:A775"),0),MATCH(Control!$C$8,INDIRECT(K$6&amp;"!A765:E765"),0)),0)</f>
        <v>0</v>
      </c>
      <c r="L22" s="27">
        <f ca="1">IFERROR(INDEX(INDIRECT(L$6&amp;"!A765:E775"),MATCH($B22,INDIRECT(L$6&amp;"!A765:A775"),0),MATCH(Control!$C$8,INDIRECT(L$6&amp;"!A765:E765"),0)),0)</f>
        <v>0</v>
      </c>
      <c r="M22" s="27">
        <f ca="1">IFERROR(INDEX(INDIRECT(M$6&amp;"!A765:E775"),MATCH($B22,INDIRECT(M$6&amp;"!A765:A775"),0),MATCH(Control!$C$8,INDIRECT(M$6&amp;"!A765:E765"),0)),0)</f>
        <v>18550</v>
      </c>
      <c r="N22" s="27">
        <f ca="1">IFERROR(INDEX(INDIRECT(N$6&amp;"!A765:E775"),MATCH($B22,INDIRECT(N$6&amp;"!A765:A775"),0),MATCH(Control!$C$8,INDIRECT(N$6&amp;"!A765:E765"),0)),0)</f>
        <v>7550</v>
      </c>
      <c r="O22" s="27">
        <f ca="1">IFERROR(INDEX(INDIRECT(O$6&amp;"!A765:E775"),MATCH($B22,INDIRECT(O$6&amp;"!A765:A775"),0),MATCH(Control!$C$8,INDIRECT(O$6&amp;"!A765:E765"),0)),0)</f>
        <v>0</v>
      </c>
      <c r="P22" s="27">
        <f ca="1">IFERROR(INDEX(INDIRECT(P$6&amp;"!A765:E775"),MATCH($B22,INDIRECT(P$6&amp;"!A765:A775"),0),MATCH(Control!$C$8,INDIRECT(P$6&amp;"!A765:E765"),0)),0)</f>
        <v>18550</v>
      </c>
      <c r="Q22" s="27">
        <f ca="1">IFERROR(INDEX(INDIRECT(Q$6&amp;"!A765:E775"),MATCH($B22,INDIRECT(Q$6&amp;"!A765:A775"),0),MATCH(Control!$C$8,INDIRECT(Q$6&amp;"!A765:E765"),0)),0)</f>
        <v>18550</v>
      </c>
      <c r="R22" s="27">
        <f ca="1">IFERROR(INDEX(INDIRECT(R$6&amp;"!A765:E775"),MATCH($B22,INDIRECT(R$6&amp;"!A765:A775"),0),MATCH(Control!$C$8,INDIRECT(R$6&amp;"!A765:E765"),0)),0)</f>
        <v>0</v>
      </c>
      <c r="S22" s="27">
        <f ca="1">IFERROR(INDEX(INDIRECT(S$6&amp;"!A765:E775"),MATCH($B22,INDIRECT(S$6&amp;"!A765:A775"),0),MATCH(Control!$C$8,INDIRECT(S$6&amp;"!A765:E765"),0)),0)</f>
        <v>0</v>
      </c>
      <c r="T22" s="27">
        <f ca="1">IFERROR(INDEX(INDIRECT(T$6&amp;"!A765:E775"),MATCH($B22,INDIRECT(T$6&amp;"!A765:A775"),0),MATCH(Control!$C$8,INDIRECT(T$6&amp;"!A765:E765"),0)),0)</f>
        <v>18550</v>
      </c>
      <c r="U22" s="27">
        <f ca="1">IFERROR(INDEX(INDIRECT(U$6&amp;"!A765:E775"),MATCH($B22,INDIRECT(U$6&amp;"!A765:A775"),0),MATCH(Control!$C$8,INDIRECT(U$6&amp;"!A765:E765"),0)),0)</f>
        <v>0</v>
      </c>
      <c r="V22" s="27">
        <f ca="1">IFERROR(INDEX(INDIRECT(V$6&amp;"!A765:E775"),MATCH($B22,INDIRECT(V$6&amp;"!A765:A775"),0),MATCH(Control!$C$8,INDIRECT(V$6&amp;"!A765:E765"),0)),0)</f>
        <v>0</v>
      </c>
      <c r="W22" s="27">
        <f ca="1">-INDEX(Intercompany!$A$242:$R$252,MATCH($B22,Intercompany!$A$242:$A$252,0),MATCH(Control!$C$8,Intercompany!$A$242:$R$242,0))</f>
        <v>-1150</v>
      </c>
      <c r="X22" s="28">
        <f t="shared" ref="X22:X23" ca="1" si="11">SUM(C22:W22)</f>
        <v>215550</v>
      </c>
    </row>
    <row r="23" spans="2:24" x14ac:dyDescent="0.2">
      <c r="B23" s="17" t="s">
        <v>10</v>
      </c>
      <c r="C23" s="27">
        <f ca="1">IFERROR(INDEX(INDIRECT(C$6&amp;"!A765:E775"),MATCH($B23,INDIRECT(C$6&amp;"!A765:A775"),0),MATCH(Control!$C$8,INDIRECT(C$6&amp;"!A765:E765"),0)),0)</f>
        <v>2875</v>
      </c>
      <c r="D23" s="27">
        <f ca="1">IFERROR(INDEX(INDIRECT(D$6&amp;"!A765:E775"),MATCH($B23,INDIRECT(D$6&amp;"!A765:A775"),0),MATCH(Control!$C$8,INDIRECT(D$6&amp;"!A765:E765"),0)),0)</f>
        <v>92710</v>
      </c>
      <c r="E23" s="27">
        <f ca="1">IFERROR(INDEX(INDIRECT(E$6&amp;"!A765:E775"),MATCH($B23,INDIRECT(E$6&amp;"!A765:A775"),0),MATCH(Control!$C$8,INDIRECT(E$6&amp;"!A765:E765"),0)),0)</f>
        <v>177500</v>
      </c>
      <c r="F23" s="27">
        <f ca="1">IFERROR(INDEX(INDIRECT(F$6&amp;"!A765:E775"),MATCH($B23,INDIRECT(F$6&amp;"!A765:A775"),0),MATCH(Control!$C$8,INDIRECT(F$6&amp;"!A765:E765"),0)),0)</f>
        <v>177500</v>
      </c>
      <c r="G23" s="27">
        <f ca="1">IFERROR(INDEX(INDIRECT(G$6&amp;"!A765:E775"),MATCH($B23,INDIRECT(G$6&amp;"!A765:A775"),0),MATCH(Control!$C$8,INDIRECT(G$6&amp;"!A765:E765"),0)),0)</f>
        <v>80790</v>
      </c>
      <c r="H23" s="27">
        <f ca="1">IFERROR(INDEX(INDIRECT(H$6&amp;"!A765:E775"),MATCH($B23,INDIRECT(H$6&amp;"!A765:A775"),0),MATCH(Control!$C$8,INDIRECT(H$6&amp;"!A765:E765"),0)),0)</f>
        <v>175500</v>
      </c>
      <c r="I23" s="27">
        <f ca="1">IFERROR(INDEX(INDIRECT(I$6&amp;"!A765:E775"),MATCH($B23,INDIRECT(I$6&amp;"!A765:A775"),0),MATCH(Control!$C$8,INDIRECT(I$6&amp;"!A765:E765"),0)),0)</f>
        <v>177500</v>
      </c>
      <c r="J23" s="27">
        <f ca="1">IFERROR(INDEX(INDIRECT(J$6&amp;"!A765:E775"),MATCH($B23,INDIRECT(J$6&amp;"!A765:A775"),0),MATCH(Control!$C$8,INDIRECT(J$6&amp;"!A765:E765"),0)),0)</f>
        <v>177500</v>
      </c>
      <c r="K23" s="27">
        <f ca="1">IFERROR(INDEX(INDIRECT(K$6&amp;"!A765:E775"),MATCH($B23,INDIRECT(K$6&amp;"!A765:A775"),0),MATCH(Control!$C$8,INDIRECT(K$6&amp;"!A765:E765"),0)),0)</f>
        <v>2875</v>
      </c>
      <c r="L23" s="27">
        <f ca="1">IFERROR(INDEX(INDIRECT(L$6&amp;"!A765:E775"),MATCH($B23,INDIRECT(L$6&amp;"!A765:A775"),0),MATCH(Control!$C$8,INDIRECT(L$6&amp;"!A765:E765"),0)),0)</f>
        <v>3275</v>
      </c>
      <c r="M23" s="27">
        <f ca="1">IFERROR(INDEX(INDIRECT(M$6&amp;"!A765:E775"),MATCH($B23,INDIRECT(M$6&amp;"!A765:A775"),0),MATCH(Control!$C$8,INDIRECT(M$6&amp;"!A765:E765"),0)),0)</f>
        <v>177500</v>
      </c>
      <c r="N23" s="27">
        <f ca="1">IFERROR(INDEX(INDIRECT(N$6&amp;"!A765:E775"),MATCH($B23,INDIRECT(N$6&amp;"!A765:A775"),0),MATCH(Control!$C$8,INDIRECT(N$6&amp;"!A765:E765"),0)),0)</f>
        <v>84290</v>
      </c>
      <c r="O23" s="27">
        <f ca="1">IFERROR(INDEX(INDIRECT(O$6&amp;"!A765:E775"),MATCH($B23,INDIRECT(O$6&amp;"!A765:A775"),0),MATCH(Control!$C$8,INDIRECT(O$6&amp;"!A765:E765"),0)),0)</f>
        <v>2875</v>
      </c>
      <c r="P23" s="27">
        <f ca="1">IFERROR(INDEX(INDIRECT(P$6&amp;"!A765:E775"),MATCH($B23,INDIRECT(P$6&amp;"!A765:A775"),0),MATCH(Control!$C$8,INDIRECT(P$6&amp;"!A765:E765"),0)),0)</f>
        <v>177500</v>
      </c>
      <c r="Q23" s="27">
        <f ca="1">IFERROR(INDEX(INDIRECT(Q$6&amp;"!A765:E775"),MATCH($B23,INDIRECT(Q$6&amp;"!A765:A775"),0),MATCH(Control!$C$8,INDIRECT(Q$6&amp;"!A765:E765"),0)),0)</f>
        <v>177500</v>
      </c>
      <c r="R23" s="27">
        <f ca="1">IFERROR(INDEX(INDIRECT(R$6&amp;"!A765:E775"),MATCH($B23,INDIRECT(R$6&amp;"!A765:A775"),0),MATCH(Control!$C$8,INDIRECT(R$6&amp;"!A765:E765"),0)),0)</f>
        <v>2875</v>
      </c>
      <c r="S23" s="27">
        <f ca="1">IFERROR(INDEX(INDIRECT(S$6&amp;"!A765:E775"),MATCH($B23,INDIRECT(S$6&amp;"!A765:A775"),0),MATCH(Control!$C$8,INDIRECT(S$6&amp;"!A765:E765"),0)),0)</f>
        <v>2875</v>
      </c>
      <c r="T23" s="27">
        <f ca="1">IFERROR(INDEX(INDIRECT(T$6&amp;"!A765:E775"),MATCH($B23,INDIRECT(T$6&amp;"!A765:A775"),0),MATCH(Control!$C$8,INDIRECT(T$6&amp;"!A765:E765"),0)),0)</f>
        <v>177500</v>
      </c>
      <c r="U23" s="27">
        <f ca="1">IFERROR(INDEX(INDIRECT(U$6&amp;"!A765:E775"),MATCH($B23,INDIRECT(U$6&amp;"!A765:A775"),0),MATCH(Control!$C$8,INDIRECT(U$6&amp;"!A765:E765"),0)),0)</f>
        <v>2875</v>
      </c>
      <c r="V23" s="27">
        <f ca="1">IFERROR(INDEX(INDIRECT(V$6&amp;"!A765:E775"),MATCH($B23,INDIRECT(V$6&amp;"!A765:A775"),0),MATCH(Control!$C$8,INDIRECT(V$6&amp;"!A765:E765"),0)),0)</f>
        <v>103610</v>
      </c>
      <c r="W23" s="27">
        <f ca="1">-INDEX(Intercompany!$A$242:$R$252,MATCH($B23,Intercompany!$A$242:$A$252,0),MATCH(Control!$C$8,Intercompany!$A$242:$R$242,0))</f>
        <v>-5500</v>
      </c>
      <c r="X23" s="28">
        <f t="shared" ca="1" si="11"/>
        <v>1971925</v>
      </c>
    </row>
    <row r="24" spans="2:24" x14ac:dyDescent="0.2">
      <c r="B24" s="11" t="s">
        <v>12</v>
      </c>
      <c r="C24" s="29">
        <f ca="1">SUM(C22:C23)</f>
        <v>2875</v>
      </c>
      <c r="D24" s="29">
        <f t="shared" ref="D24:L24" ca="1" si="12">SUM(D22:D23)</f>
        <v>126210</v>
      </c>
      <c r="E24" s="29">
        <f t="shared" ca="1" si="12"/>
        <v>196050</v>
      </c>
      <c r="F24" s="29">
        <f t="shared" ca="1" si="12"/>
        <v>196050</v>
      </c>
      <c r="G24" s="29">
        <f t="shared" ca="1" si="12"/>
        <v>89490</v>
      </c>
      <c r="H24" s="29">
        <f t="shared" ca="1" si="12"/>
        <v>194050</v>
      </c>
      <c r="I24" s="29">
        <f t="shared" ca="1" si="12"/>
        <v>196050</v>
      </c>
      <c r="J24" s="29">
        <f t="shared" ca="1" si="12"/>
        <v>196050</v>
      </c>
      <c r="K24" s="29">
        <f t="shared" ca="1" si="12"/>
        <v>2875</v>
      </c>
      <c r="L24" s="29">
        <f t="shared" ca="1" si="12"/>
        <v>3275</v>
      </c>
      <c r="M24" s="29">
        <f t="shared" ref="M24:V24" ca="1" si="13">SUM(M22:M23)</f>
        <v>196050</v>
      </c>
      <c r="N24" s="29">
        <f t="shared" ca="1" si="13"/>
        <v>91840</v>
      </c>
      <c r="O24" s="29">
        <f t="shared" ca="1" si="13"/>
        <v>2875</v>
      </c>
      <c r="P24" s="29">
        <f t="shared" ca="1" si="13"/>
        <v>196050</v>
      </c>
      <c r="Q24" s="29">
        <f t="shared" ca="1" si="13"/>
        <v>196050</v>
      </c>
      <c r="R24" s="29">
        <f t="shared" ca="1" si="13"/>
        <v>2875</v>
      </c>
      <c r="S24" s="29">
        <f t="shared" ca="1" si="13"/>
        <v>2875</v>
      </c>
      <c r="T24" s="29">
        <f t="shared" ca="1" si="13"/>
        <v>196050</v>
      </c>
      <c r="U24" s="29">
        <f t="shared" ca="1" si="13"/>
        <v>2875</v>
      </c>
      <c r="V24" s="29">
        <f t="shared" ca="1" si="13"/>
        <v>103610</v>
      </c>
      <c r="W24" s="29">
        <f t="shared" ref="W24:X24" ca="1" si="14">SUM(W22:W23)</f>
        <v>-6650</v>
      </c>
      <c r="X24" s="30">
        <f t="shared" ca="1" si="14"/>
        <v>2187475</v>
      </c>
    </row>
    <row r="25" spans="2:24" x14ac:dyDescent="0.2">
      <c r="B25" s="18" t="s">
        <v>11</v>
      </c>
      <c r="C25" s="35">
        <f ca="1">C19-C24</f>
        <v>-2875</v>
      </c>
      <c r="D25" s="35">
        <f t="shared" ref="D25:L25" ca="1" si="15">D19-D24</f>
        <v>56790</v>
      </c>
      <c r="E25" s="35">
        <f t="shared" ca="1" si="15"/>
        <v>-900</v>
      </c>
      <c r="F25" s="35">
        <f t="shared" ca="1" si="15"/>
        <v>4450</v>
      </c>
      <c r="G25" s="35">
        <f t="shared" ca="1" si="15"/>
        <v>69510</v>
      </c>
      <c r="H25" s="35">
        <f t="shared" ca="1" si="15"/>
        <v>3450</v>
      </c>
      <c r="I25" s="35">
        <f t="shared" ca="1" si="15"/>
        <v>4450</v>
      </c>
      <c r="J25" s="35">
        <f t="shared" ca="1" si="15"/>
        <v>4450</v>
      </c>
      <c r="K25" s="35">
        <f t="shared" ca="1" si="15"/>
        <v>-2875</v>
      </c>
      <c r="L25" s="35">
        <f t="shared" ca="1" si="15"/>
        <v>-3275</v>
      </c>
      <c r="M25" s="35">
        <f t="shared" ref="M25:V25" ca="1" si="16">M19-M24</f>
        <v>-50</v>
      </c>
      <c r="N25" s="35">
        <f t="shared" ca="1" si="16"/>
        <v>108160</v>
      </c>
      <c r="O25" s="35">
        <f t="shared" ca="1" si="16"/>
        <v>-2875</v>
      </c>
      <c r="P25" s="35">
        <f t="shared" ca="1" si="16"/>
        <v>4450</v>
      </c>
      <c r="Q25" s="35">
        <f t="shared" ca="1" si="16"/>
        <v>4450</v>
      </c>
      <c r="R25" s="35">
        <f t="shared" ca="1" si="16"/>
        <v>-2875</v>
      </c>
      <c r="S25" s="35">
        <f t="shared" ca="1" si="16"/>
        <v>-2875</v>
      </c>
      <c r="T25" s="35">
        <f t="shared" ca="1" si="16"/>
        <v>4450</v>
      </c>
      <c r="U25" s="35">
        <f t="shared" ca="1" si="16"/>
        <v>-2875</v>
      </c>
      <c r="V25" s="35">
        <f t="shared" ca="1" si="16"/>
        <v>-103610</v>
      </c>
      <c r="W25" s="35">
        <f t="shared" ref="W25:X25" ca="1" si="17">W19-W24</f>
        <v>0</v>
      </c>
      <c r="X25" s="36">
        <f t="shared" ca="1" si="17"/>
        <v>139525</v>
      </c>
    </row>
    <row r="26" spans="2:24" x14ac:dyDescent="0.2">
      <c r="B26" s="10" t="s">
        <v>14</v>
      </c>
      <c r="C26" s="27">
        <f ca="1">IFERROR(INDEX(INDIRECT(C$6&amp;"!A765:E775"),MATCH($B26,INDIRECT(C$6&amp;"!A765:A775"),0),MATCH(Control!$C$8,INDIRECT(C$6&amp;"!A765:E765"),0)),0)</f>
        <v>-1063</v>
      </c>
      <c r="D26" s="27">
        <f ca="1">IFERROR(INDEX(INDIRECT(D$6&amp;"!A765:E775"),MATCH($B26,INDIRECT(D$6&amp;"!A765:A775"),0),MATCH(Control!$C$8,INDIRECT(D$6&amp;"!A765:E765"),0)),0)</f>
        <v>-8460</v>
      </c>
      <c r="E26" s="27">
        <f ca="1">IFERROR(INDEX(INDIRECT(E$6&amp;"!A765:E775"),MATCH($B26,INDIRECT(E$6&amp;"!A765:A775"),0),MATCH(Control!$C$8,INDIRECT(E$6&amp;"!A765:E765"),0)),0)</f>
        <v>1400</v>
      </c>
      <c r="F26" s="27">
        <f ca="1">IFERROR(INDEX(INDIRECT(F$6&amp;"!A765:E775"),MATCH($B26,INDIRECT(F$6&amp;"!A765:A775"),0),MATCH(Control!$C$8,INDIRECT(F$6&amp;"!A765:E765"),0)),0)</f>
        <v>-9860</v>
      </c>
      <c r="G26" s="27">
        <f ca="1">IFERROR(INDEX(INDIRECT(G$6&amp;"!A765:E775"),MATCH($B26,INDIRECT(G$6&amp;"!A765:A775"),0),MATCH(Control!$C$8,INDIRECT(G$6&amp;"!A765:E765"),0)),0)</f>
        <v>0</v>
      </c>
      <c r="H26" s="27">
        <f ca="1">IFERROR(INDEX(INDIRECT(H$6&amp;"!A765:E775"),MATCH($B26,INDIRECT(H$6&amp;"!A765:A775"),0),MATCH(Control!$C$8,INDIRECT(H$6&amp;"!A765:E765"),0)),0)</f>
        <v>0</v>
      </c>
      <c r="I26" s="27">
        <f ca="1">IFERROR(INDEX(INDIRECT(I$6&amp;"!A765:E775"),MATCH($B26,INDIRECT(I$6&amp;"!A765:A775"),0),MATCH(Control!$C$8,INDIRECT(I$6&amp;"!A765:E765"),0)),0)</f>
        <v>-9860</v>
      </c>
      <c r="J26" s="27">
        <f ca="1">IFERROR(INDEX(INDIRECT(J$6&amp;"!A765:E775"),MATCH($B26,INDIRECT(J$6&amp;"!A765:A775"),0),MATCH(Control!$C$8,INDIRECT(J$6&amp;"!A765:E765"),0)),0)</f>
        <v>-9860</v>
      </c>
      <c r="K26" s="27">
        <f ca="1">IFERROR(INDEX(INDIRECT(K$6&amp;"!A765:E775"),MATCH($B26,INDIRECT(K$6&amp;"!A765:A775"),0),MATCH(Control!$C$8,INDIRECT(K$6&amp;"!A765:E765"),0)),0)</f>
        <v>-1063</v>
      </c>
      <c r="L26" s="27">
        <f ca="1">IFERROR(INDEX(INDIRECT(L$6&amp;"!A765:E775"),MATCH($B26,INDIRECT(L$6&amp;"!A765:A775"),0),MATCH(Control!$C$8,INDIRECT(L$6&amp;"!A765:E765"),0)),0)</f>
        <v>-1063</v>
      </c>
      <c r="M26" s="27">
        <f ca="1">IFERROR(INDEX(INDIRECT(M$6&amp;"!A765:E775"),MATCH($B26,INDIRECT(M$6&amp;"!A765:A775"),0),MATCH(Control!$C$8,INDIRECT(M$6&amp;"!A765:E765"),0)),0)</f>
        <v>-9860</v>
      </c>
      <c r="N26" s="27">
        <f ca="1">IFERROR(INDEX(INDIRECT(N$6&amp;"!A765:E775"),MATCH($B26,INDIRECT(N$6&amp;"!A765:A775"),0),MATCH(Control!$C$8,INDIRECT(N$6&amp;"!A765:E765"),0)),0)</f>
        <v>0</v>
      </c>
      <c r="O26" s="27">
        <f ca="1">IFERROR(INDEX(INDIRECT(O$6&amp;"!A765:E775"),MATCH($B26,INDIRECT(O$6&amp;"!A765:A775"),0),MATCH(Control!$C$8,INDIRECT(O$6&amp;"!A765:E765"),0)),0)</f>
        <v>-1063</v>
      </c>
      <c r="P26" s="27">
        <f ca="1">IFERROR(INDEX(INDIRECT(P$6&amp;"!A765:E775"),MATCH($B26,INDIRECT(P$6&amp;"!A765:A775"),0),MATCH(Control!$C$8,INDIRECT(P$6&amp;"!A765:E765"),0)),0)</f>
        <v>-9860</v>
      </c>
      <c r="Q26" s="27">
        <f ca="1">IFERROR(INDEX(INDIRECT(Q$6&amp;"!A765:E775"),MATCH($B26,INDIRECT(Q$6&amp;"!A765:A775"),0),MATCH(Control!$C$8,INDIRECT(Q$6&amp;"!A765:E765"),0)),0)</f>
        <v>-9860</v>
      </c>
      <c r="R26" s="27">
        <f ca="1">IFERROR(INDEX(INDIRECT(R$6&amp;"!A765:E775"),MATCH($B26,INDIRECT(R$6&amp;"!A765:A775"),0),MATCH(Control!$C$8,INDIRECT(R$6&amp;"!A765:E765"),0)),0)</f>
        <v>-1063</v>
      </c>
      <c r="S26" s="27">
        <f ca="1">IFERROR(INDEX(INDIRECT(S$6&amp;"!A765:E775"),MATCH($B26,INDIRECT(S$6&amp;"!A765:A775"),0),MATCH(Control!$C$8,INDIRECT(S$6&amp;"!A765:E765"),0)),0)</f>
        <v>-1063</v>
      </c>
      <c r="T26" s="27">
        <f ca="1">IFERROR(INDEX(INDIRECT(T$6&amp;"!A765:E775"),MATCH($B26,INDIRECT(T$6&amp;"!A765:A775"),0),MATCH(Control!$C$8,INDIRECT(T$6&amp;"!A765:E765"),0)),0)</f>
        <v>-9860</v>
      </c>
      <c r="U26" s="27">
        <f ca="1">IFERROR(INDEX(INDIRECT(U$6&amp;"!A765:E775"),MATCH($B26,INDIRECT(U$6&amp;"!A765:A775"),0),MATCH(Control!$C$8,INDIRECT(U$6&amp;"!A765:E765"),0)),0)</f>
        <v>-1063</v>
      </c>
      <c r="V26" s="27">
        <f ca="1">IFERROR(INDEX(INDIRECT(V$6&amp;"!A765:E775"),MATCH($B26,INDIRECT(V$6&amp;"!A765:A775"),0),MATCH(Control!$C$8,INDIRECT(V$6&amp;"!A765:E765"),0)),0)</f>
        <v>0</v>
      </c>
      <c r="W26" s="27">
        <f ca="1">-INDEX(Intercompany!$A$242:$R$252,MATCH($B26,Intercompany!$A$242:$A$252,0),MATCH(Control!$C$8,Intercompany!$A$242:$R$242,0))</f>
        <v>0</v>
      </c>
      <c r="X26" s="28">
        <f t="shared" ref="X26:X27" ca="1" si="18">SUM(C26:W26)</f>
        <v>-83521</v>
      </c>
    </row>
    <row r="27" spans="2:24" x14ac:dyDescent="0.2">
      <c r="B27" s="10" t="s">
        <v>13</v>
      </c>
      <c r="C27" s="27">
        <f ca="1">IFERROR(INDEX(INDIRECT(C$6&amp;"!A765:E775"),MATCH($B27,INDIRECT(C$6&amp;"!A765:A775"),0),MATCH(Control!$C$8,INDIRECT(C$6&amp;"!A765:E765"),0)),0)</f>
        <v>0</v>
      </c>
      <c r="D27" s="27">
        <f ca="1">IFERROR(INDEX(INDIRECT(D$6&amp;"!A765:E775"),MATCH($B27,INDIRECT(D$6&amp;"!A765:A775"),0),MATCH(Control!$C$8,INDIRECT(D$6&amp;"!A765:E765"),0)),0)</f>
        <v>1120</v>
      </c>
      <c r="E27" s="27">
        <f ca="1">IFERROR(INDEX(INDIRECT(E$6&amp;"!A765:E775"),MATCH($B27,INDIRECT(E$6&amp;"!A765:A775"),0),MATCH(Control!$C$8,INDIRECT(E$6&amp;"!A765:E765"),0)),0)</f>
        <v>1120</v>
      </c>
      <c r="F27" s="27">
        <f ca="1">IFERROR(INDEX(INDIRECT(F$6&amp;"!A765:E775"),MATCH($B27,INDIRECT(F$6&amp;"!A765:A775"),0),MATCH(Control!$C$8,INDIRECT(F$6&amp;"!A765:E765"),0)),0)</f>
        <v>1120</v>
      </c>
      <c r="G27" s="27">
        <f ca="1">IFERROR(INDEX(INDIRECT(G$6&amp;"!A765:E775"),MATCH($B27,INDIRECT(G$6&amp;"!A765:A775"),0),MATCH(Control!$C$8,INDIRECT(G$6&amp;"!A765:E765"),0)),0)</f>
        <v>0</v>
      </c>
      <c r="H27" s="27">
        <f ca="1">IFERROR(INDEX(INDIRECT(H$6&amp;"!A765:E775"),MATCH($B27,INDIRECT(H$6&amp;"!A765:A775"),0),MATCH(Control!$C$8,INDIRECT(H$6&amp;"!A765:E765"),0)),0)</f>
        <v>0</v>
      </c>
      <c r="I27" s="27">
        <f ca="1">IFERROR(INDEX(INDIRECT(I$6&amp;"!A765:E775"),MATCH($B27,INDIRECT(I$6&amp;"!A765:A775"),0),MATCH(Control!$C$8,INDIRECT(I$6&amp;"!A765:E765"),0)),0)</f>
        <v>1120</v>
      </c>
      <c r="J27" s="27">
        <f ca="1">IFERROR(INDEX(INDIRECT(J$6&amp;"!A765:E775"),MATCH($B27,INDIRECT(J$6&amp;"!A765:A775"),0),MATCH(Control!$C$8,INDIRECT(J$6&amp;"!A765:E765"),0)),0)</f>
        <v>1120</v>
      </c>
      <c r="K27" s="27">
        <f ca="1">IFERROR(INDEX(INDIRECT(K$6&amp;"!A765:E775"),MATCH($B27,INDIRECT(K$6&amp;"!A765:A775"),0),MATCH(Control!$C$8,INDIRECT(K$6&amp;"!A765:E765"),0)),0)</f>
        <v>0</v>
      </c>
      <c r="L27" s="27">
        <f ca="1">IFERROR(INDEX(INDIRECT(L$6&amp;"!A765:E775"),MATCH($B27,INDIRECT(L$6&amp;"!A765:A775"),0),MATCH(Control!$C$8,INDIRECT(L$6&amp;"!A765:E765"),0)),0)</f>
        <v>0</v>
      </c>
      <c r="M27" s="27">
        <f ca="1">IFERROR(INDEX(INDIRECT(M$6&amp;"!A765:E775"),MATCH($B27,INDIRECT(M$6&amp;"!A765:A775"),0),MATCH(Control!$C$8,INDIRECT(M$6&amp;"!A765:E765"),0)),0)</f>
        <v>1120</v>
      </c>
      <c r="N27" s="27">
        <f ca="1">IFERROR(INDEX(INDIRECT(N$6&amp;"!A765:E775"),MATCH($B27,INDIRECT(N$6&amp;"!A765:A775"),0),MATCH(Control!$C$8,INDIRECT(N$6&amp;"!A765:E765"),0)),0)</f>
        <v>0</v>
      </c>
      <c r="O27" s="27">
        <f ca="1">IFERROR(INDEX(INDIRECT(O$6&amp;"!A765:E775"),MATCH($B27,INDIRECT(O$6&amp;"!A765:A775"),0),MATCH(Control!$C$8,INDIRECT(O$6&amp;"!A765:E765"),0)),0)</f>
        <v>0</v>
      </c>
      <c r="P27" s="27">
        <f ca="1">IFERROR(INDEX(INDIRECT(P$6&amp;"!A765:E775"),MATCH($B27,INDIRECT(P$6&amp;"!A765:A775"),0),MATCH(Control!$C$8,INDIRECT(P$6&amp;"!A765:E765"),0)),0)</f>
        <v>1120</v>
      </c>
      <c r="Q27" s="27">
        <f ca="1">IFERROR(INDEX(INDIRECT(Q$6&amp;"!A765:E775"),MATCH($B27,INDIRECT(Q$6&amp;"!A765:A775"),0),MATCH(Control!$C$8,INDIRECT(Q$6&amp;"!A765:E765"),0)),0)</f>
        <v>1120</v>
      </c>
      <c r="R27" s="27">
        <f ca="1">IFERROR(INDEX(INDIRECT(R$6&amp;"!A765:E775"),MATCH($B27,INDIRECT(R$6&amp;"!A765:A775"),0),MATCH(Control!$C$8,INDIRECT(R$6&amp;"!A765:E765"),0)),0)</f>
        <v>0</v>
      </c>
      <c r="S27" s="27">
        <f ca="1">IFERROR(INDEX(INDIRECT(S$6&amp;"!A765:E775"),MATCH($B27,INDIRECT(S$6&amp;"!A765:A775"),0),MATCH(Control!$C$8,INDIRECT(S$6&amp;"!A765:E765"),0)),0)</f>
        <v>0</v>
      </c>
      <c r="T27" s="27">
        <f ca="1">IFERROR(INDEX(INDIRECT(T$6&amp;"!A765:E775"),MATCH($B27,INDIRECT(T$6&amp;"!A765:A775"),0),MATCH(Control!$C$8,INDIRECT(T$6&amp;"!A765:E765"),0)),0)</f>
        <v>1120</v>
      </c>
      <c r="U27" s="27">
        <f ca="1">IFERROR(INDEX(INDIRECT(U$6&amp;"!A765:E775"),MATCH($B27,INDIRECT(U$6&amp;"!A765:A775"),0),MATCH(Control!$C$8,INDIRECT(U$6&amp;"!A765:E765"),0)),0)</f>
        <v>0</v>
      </c>
      <c r="V27" s="27">
        <f ca="1">IFERROR(INDEX(INDIRECT(V$6&amp;"!A765:E775"),MATCH($B27,INDIRECT(V$6&amp;"!A765:A775"),0),MATCH(Control!$C$8,INDIRECT(V$6&amp;"!A765:E765"),0)),0)</f>
        <v>0</v>
      </c>
      <c r="W27" s="27">
        <f ca="1">-INDEX(Intercompany!$A$242:$R$252,MATCH($B27,Intercompany!$A$242:$A$252,0),MATCH(Control!$C$8,Intercompany!$A$242:$R$242,0))</f>
        <v>0</v>
      </c>
      <c r="X27" s="28">
        <f t="shared" ca="1" si="18"/>
        <v>10080</v>
      </c>
    </row>
    <row r="28" spans="2:24" ht="16" thickBot="1" x14ac:dyDescent="0.25">
      <c r="B28" s="19" t="s">
        <v>15</v>
      </c>
      <c r="C28" s="25">
        <f ca="1">C25-SUM(C26:C27)</f>
        <v>-1812</v>
      </c>
      <c r="D28" s="25">
        <f t="shared" ref="D28:L28" ca="1" si="19">D25-SUM(D26:D27)</f>
        <v>64130</v>
      </c>
      <c r="E28" s="25">
        <f t="shared" ca="1" si="19"/>
        <v>-3420</v>
      </c>
      <c r="F28" s="25">
        <f t="shared" ca="1" si="19"/>
        <v>13190</v>
      </c>
      <c r="G28" s="25">
        <f t="shared" ca="1" si="19"/>
        <v>69510</v>
      </c>
      <c r="H28" s="25">
        <f t="shared" ca="1" si="19"/>
        <v>3450</v>
      </c>
      <c r="I28" s="25">
        <f t="shared" ca="1" si="19"/>
        <v>13190</v>
      </c>
      <c r="J28" s="25">
        <f t="shared" ca="1" si="19"/>
        <v>13190</v>
      </c>
      <c r="K28" s="25">
        <f t="shared" ca="1" si="19"/>
        <v>-1812</v>
      </c>
      <c r="L28" s="25">
        <f t="shared" ca="1" si="19"/>
        <v>-2212</v>
      </c>
      <c r="M28" s="25">
        <f t="shared" ref="M28:V28" ca="1" si="20">M25-SUM(M26:M27)</f>
        <v>8690</v>
      </c>
      <c r="N28" s="25">
        <f t="shared" ca="1" si="20"/>
        <v>108160</v>
      </c>
      <c r="O28" s="25">
        <f t="shared" ca="1" si="20"/>
        <v>-1812</v>
      </c>
      <c r="P28" s="25">
        <f t="shared" ca="1" si="20"/>
        <v>13190</v>
      </c>
      <c r="Q28" s="25">
        <f t="shared" ca="1" si="20"/>
        <v>13190</v>
      </c>
      <c r="R28" s="25">
        <f t="shared" ca="1" si="20"/>
        <v>-1812</v>
      </c>
      <c r="S28" s="25">
        <f t="shared" ca="1" si="20"/>
        <v>-1812</v>
      </c>
      <c r="T28" s="25">
        <f t="shared" ca="1" si="20"/>
        <v>13190</v>
      </c>
      <c r="U28" s="25">
        <f t="shared" ca="1" si="20"/>
        <v>-1812</v>
      </c>
      <c r="V28" s="25">
        <f t="shared" ca="1" si="20"/>
        <v>-103610</v>
      </c>
      <c r="W28" s="25">
        <f t="shared" ref="W28:X28" ca="1" si="21">W25-SUM(W26:W27)</f>
        <v>0</v>
      </c>
      <c r="X28" s="26">
        <f t="shared" ca="1" si="21"/>
        <v>212966</v>
      </c>
    </row>
    <row r="29" spans="2:24" ht="16" thickTop="1" x14ac:dyDescent="0.2"/>
  </sheetData>
  <conditionalFormatting sqref="B8:X28">
    <cfRule type="expression" dxfId="2" priority="1">
      <formula>MOD(ROW(),2)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D7947-52FA-44FD-AD4C-2CBC731C4934}">
  <sheetPr codeName="Sheet10">
    <tabColor theme="0" tint="-0.499984740745262"/>
  </sheetPr>
  <dimension ref="B1:X29"/>
  <sheetViews>
    <sheetView showGridLines="0" workbookViewId="0">
      <pane xSplit="2" ySplit="7" topLeftCell="I8" activePane="bottomRight" state="frozen"/>
      <selection pane="topRight" activeCell="C1" sqref="C1"/>
      <selection pane="bottomLeft" activeCell="A7" sqref="A7"/>
      <selection pane="bottomRight" activeCell="B2" sqref="B2"/>
    </sheetView>
  </sheetViews>
  <sheetFormatPr baseColWidth="10" defaultColWidth="9.1640625" defaultRowHeight="15" x14ac:dyDescent="0.2"/>
  <cols>
    <col min="1" max="1" width="0.83203125" style="1" customWidth="1"/>
    <col min="2" max="2" width="27.6640625" style="1" customWidth="1"/>
    <col min="3" max="24" width="14.6640625" style="1" customWidth="1"/>
    <col min="25" max="25" width="1" style="1" customWidth="1"/>
    <col min="26" max="16384" width="9.1640625" style="1"/>
  </cols>
  <sheetData>
    <row r="1" spans="2:24" ht="5" customHeight="1" x14ac:dyDescent="0.2"/>
    <row r="2" spans="2:24" ht="25" customHeight="1" x14ac:dyDescent="0.2">
      <c r="B2" s="3" t="s">
        <v>61</v>
      </c>
    </row>
    <row r="5" spans="2:24" x14ac:dyDescent="0.2">
      <c r="B5" s="7" t="str">
        <f>"YTD Consolidated Income Statement for the Month Ended "&amp;TEXT(Control!C7,"MMMM")&amp;" "&amp;DAY(Control!C7)&amp;", "&amp;YEAR(Control!C7)</f>
        <v>YTD Consolidated Income Statement for the Month Ended May 31, 2025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20"/>
    </row>
    <row r="6" spans="2:24" hidden="1" x14ac:dyDescent="0.2">
      <c r="B6" s="8"/>
      <c r="C6" s="6" t="str">
        <f ca="1">Control!C11</f>
        <v>Three_Rivers_Inc</v>
      </c>
      <c r="D6" s="6" t="str">
        <f ca="1">Control!C12</f>
        <v>Braddock_Group</v>
      </c>
      <c r="E6" s="6" t="str">
        <f ca="1">Control!C13</f>
        <v>Rooney_and_Associates</v>
      </c>
      <c r="F6" s="6" t="str">
        <f ca="1">Control!C14</f>
        <v>412_LLC</v>
      </c>
      <c r="G6" s="6" t="str">
        <f ca="1">Control!C15</f>
        <v>Purses_by_Hannah</v>
      </c>
      <c r="H6" s="6" t="str">
        <f ca="1">Control!C16</f>
        <v>Cope_Rogers_LLP</v>
      </c>
      <c r="I6" s="6" t="str">
        <f ca="1">Control!C17</f>
        <v>The_Mon_Inc</v>
      </c>
      <c r="J6" s="6" t="str">
        <f ca="1">Control!C18</f>
        <v>AC_Inc</v>
      </c>
      <c r="K6" s="6" t="str">
        <f ca="1">Control!C19</f>
        <v>Three_Sisters</v>
      </c>
      <c r="L6" s="6" t="str">
        <f ca="1">Control!$C$20</f>
        <v>Shadyside_Holdings</v>
      </c>
      <c r="M6" s="6" t="str">
        <f ca="1">Control!$C$21</f>
        <v>East_Allegheny_Financial</v>
      </c>
      <c r="N6" s="6" t="str">
        <f ca="1">Control!$C$22</f>
        <v>Bloomfield_Industries</v>
      </c>
      <c r="O6" s="6" t="str">
        <f ca="1">Control!$C$23</f>
        <v>Bridges_Inc</v>
      </c>
      <c r="P6" s="6" t="str">
        <f ca="1">Control!$C$24</f>
        <v>Crosby_Enterprises</v>
      </c>
      <c r="Q6" s="6" t="str">
        <f ca="1">Control!$C$25</f>
        <v>Point_Consulting</v>
      </c>
      <c r="R6" s="6" t="str">
        <f ca="1">Control!$C$26</f>
        <v>Steel_Ventures</v>
      </c>
      <c r="S6" s="6" t="str">
        <f ca="1">Control!$C$27</f>
        <v>Allegheny_Commons</v>
      </c>
      <c r="T6" s="6" t="str">
        <f ca="1">Control!$C$28</f>
        <v>Keystone_Corp</v>
      </c>
      <c r="U6" s="6" t="str">
        <f ca="1">Control!$C$29</f>
        <v>Phipps_Group</v>
      </c>
      <c r="V6" s="6" t="str">
        <f ca="1">Control!$C$30</f>
        <v>PGH_Holdings</v>
      </c>
      <c r="W6" s="5" t="s">
        <v>1</v>
      </c>
      <c r="X6" s="21" t="s">
        <v>16</v>
      </c>
    </row>
    <row r="7" spans="2:24" ht="30" customHeight="1" x14ac:dyDescent="0.2">
      <c r="B7" s="8"/>
      <c r="C7" s="139" t="str">
        <f ca="1">SUBSTITUTE(C6,"_"," ")</f>
        <v>Three Rivers Inc</v>
      </c>
      <c r="D7" s="139" t="str">
        <f t="shared" ref="D7:V7" ca="1" si="0">SUBSTITUTE(D6,"_"," ")</f>
        <v>Braddock Group</v>
      </c>
      <c r="E7" s="139" t="str">
        <f t="shared" ca="1" si="0"/>
        <v>Rooney and Associates</v>
      </c>
      <c r="F7" s="139" t="str">
        <f t="shared" ca="1" si="0"/>
        <v>412 LLC</v>
      </c>
      <c r="G7" s="139" t="str">
        <f t="shared" ca="1" si="0"/>
        <v>Purses by Hannah</v>
      </c>
      <c r="H7" s="139" t="str">
        <f t="shared" ca="1" si="0"/>
        <v>Cope Rogers LLP</v>
      </c>
      <c r="I7" s="139" t="str">
        <f t="shared" ca="1" si="0"/>
        <v>The Mon Inc</v>
      </c>
      <c r="J7" s="139" t="str">
        <f t="shared" ca="1" si="0"/>
        <v>AC Inc</v>
      </c>
      <c r="K7" s="139" t="str">
        <f t="shared" ca="1" si="0"/>
        <v>Three Sisters</v>
      </c>
      <c r="L7" s="139" t="str">
        <f t="shared" ca="1" si="0"/>
        <v>Shadyside Holdings</v>
      </c>
      <c r="M7" s="139" t="str">
        <f t="shared" ca="1" si="0"/>
        <v>East Allegheny Financial</v>
      </c>
      <c r="N7" s="139" t="str">
        <f t="shared" ca="1" si="0"/>
        <v>Bloomfield Industries</v>
      </c>
      <c r="O7" s="139" t="str">
        <f t="shared" ca="1" si="0"/>
        <v>Bridges Inc</v>
      </c>
      <c r="P7" s="139" t="str">
        <f t="shared" ca="1" si="0"/>
        <v>Crosby Enterprises</v>
      </c>
      <c r="Q7" s="139" t="str">
        <f t="shared" ca="1" si="0"/>
        <v>Point Consulting</v>
      </c>
      <c r="R7" s="139" t="str">
        <f t="shared" ca="1" si="0"/>
        <v>Steel Ventures</v>
      </c>
      <c r="S7" s="139" t="str">
        <f t="shared" ca="1" si="0"/>
        <v>Allegheny Commons</v>
      </c>
      <c r="T7" s="139" t="str">
        <f t="shared" ca="1" si="0"/>
        <v>Keystone Corp</v>
      </c>
      <c r="U7" s="139" t="str">
        <f t="shared" ca="1" si="0"/>
        <v>Phipps Group</v>
      </c>
      <c r="V7" s="139" t="str">
        <f t="shared" ca="1" si="0"/>
        <v>PGH Holdings</v>
      </c>
      <c r="W7" s="135" t="s">
        <v>1</v>
      </c>
      <c r="X7" s="136" t="s">
        <v>16</v>
      </c>
    </row>
    <row r="8" spans="2:24" x14ac:dyDescent="0.2">
      <c r="B8" s="9" t="s">
        <v>3</v>
      </c>
      <c r="X8" s="22"/>
    </row>
    <row r="9" spans="2:24" x14ac:dyDescent="0.2">
      <c r="B9" s="61" t="s">
        <v>25</v>
      </c>
      <c r="C9" s="23">
        <f ca="1">-IFERROR(INDEX(INDIRECT(C$6&amp;"!A765:F775"),MATCH($B9,INDIRECT(C$6&amp;"!A765:A775"),0),MATCH("YTD",INDIRECT(C$6&amp;"!A765:F765"),0)),0)</f>
        <v>0</v>
      </c>
      <c r="D9" s="23">
        <f t="shared" ref="D9:V11" ca="1" si="1">-IFERROR(INDEX(INDIRECT(D$6&amp;"!A765:F775"),MATCH($B9,INDIRECT(D$6&amp;"!A765:A775"),0),MATCH("YTD",INDIRECT(D$6&amp;"!A765:F765"),0)),0)</f>
        <v>462750</v>
      </c>
      <c r="E9" s="23">
        <f t="shared" ca="1" si="1"/>
        <v>490375</v>
      </c>
      <c r="F9" s="23">
        <f t="shared" ca="1" si="1"/>
        <v>503750</v>
      </c>
      <c r="G9" s="23">
        <f t="shared" ca="1" si="1"/>
        <v>0</v>
      </c>
      <c r="H9" s="23">
        <f t="shared" ca="1" si="1"/>
        <v>496250</v>
      </c>
      <c r="I9" s="23">
        <f t="shared" ca="1" si="1"/>
        <v>503750</v>
      </c>
      <c r="J9" s="23">
        <f t="shared" ca="1" si="1"/>
        <v>503750</v>
      </c>
      <c r="K9" s="23">
        <f t="shared" ca="1" si="1"/>
        <v>0</v>
      </c>
      <c r="L9" s="23">
        <f t="shared" ca="1" si="1"/>
        <v>0</v>
      </c>
      <c r="M9" s="23">
        <f t="shared" ca="1" si="1"/>
        <v>492500</v>
      </c>
      <c r="N9" s="23">
        <f t="shared" ca="1" si="1"/>
        <v>0</v>
      </c>
      <c r="O9" s="23">
        <f t="shared" ca="1" si="1"/>
        <v>0</v>
      </c>
      <c r="P9" s="23">
        <f t="shared" ca="1" si="1"/>
        <v>503750</v>
      </c>
      <c r="Q9" s="23">
        <f t="shared" ca="1" si="1"/>
        <v>503750</v>
      </c>
      <c r="R9" s="23">
        <f t="shared" ca="1" si="1"/>
        <v>0</v>
      </c>
      <c r="S9" s="23">
        <f t="shared" ca="1" si="1"/>
        <v>0</v>
      </c>
      <c r="T9" s="23">
        <f t="shared" ca="1" si="1"/>
        <v>503750</v>
      </c>
      <c r="U9" s="23">
        <f t="shared" ca="1" si="1"/>
        <v>0</v>
      </c>
      <c r="V9" s="23">
        <f t="shared" ca="1" si="1"/>
        <v>0</v>
      </c>
      <c r="W9" s="23">
        <f ca="1">INDEX(Intercompany!$A$242:$R$252,MATCH($B9,Intercompany!$A$242:$A$252,0),MATCH("YTD",Intercompany!$A$242:$R$242,0))</f>
        <v>-16625</v>
      </c>
      <c r="X9" s="24">
        <f ca="1">SUM(C9:W9)</f>
        <v>4947750</v>
      </c>
    </row>
    <row r="10" spans="2:24" x14ac:dyDescent="0.2">
      <c r="B10" s="61" t="s">
        <v>24</v>
      </c>
      <c r="C10" s="27">
        <f t="shared" ref="C10:R11" ca="1" si="2">-IFERROR(INDEX(INDIRECT(C$6&amp;"!A765:F775"),MATCH($B10,INDIRECT(C$6&amp;"!A765:A775"),0),MATCH("YTD",INDIRECT(C$6&amp;"!A765:F765"),0)),0)</f>
        <v>0</v>
      </c>
      <c r="D10" s="27">
        <f t="shared" ca="1" si="2"/>
        <v>12500</v>
      </c>
      <c r="E10" s="27">
        <f t="shared" ca="1" si="2"/>
        <v>0</v>
      </c>
      <c r="F10" s="27">
        <f t="shared" ca="1" si="2"/>
        <v>0</v>
      </c>
      <c r="G10" s="27">
        <f t="shared" ca="1" si="2"/>
        <v>487500</v>
      </c>
      <c r="H10" s="27">
        <f t="shared" ca="1" si="2"/>
        <v>0</v>
      </c>
      <c r="I10" s="27">
        <f t="shared" ca="1" si="2"/>
        <v>0</v>
      </c>
      <c r="J10" s="27">
        <f t="shared" ca="1" si="2"/>
        <v>0</v>
      </c>
      <c r="K10" s="27">
        <f t="shared" ca="1" si="2"/>
        <v>0</v>
      </c>
      <c r="L10" s="27">
        <f t="shared" ca="1" si="2"/>
        <v>0</v>
      </c>
      <c r="M10" s="27">
        <f t="shared" ca="1" si="2"/>
        <v>0</v>
      </c>
      <c r="N10" s="27">
        <f t="shared" ca="1" si="2"/>
        <v>575000</v>
      </c>
      <c r="O10" s="27">
        <f t="shared" ca="1" si="2"/>
        <v>0</v>
      </c>
      <c r="P10" s="27">
        <f t="shared" ca="1" si="2"/>
        <v>0</v>
      </c>
      <c r="Q10" s="27">
        <f t="shared" ca="1" si="2"/>
        <v>0</v>
      </c>
      <c r="R10" s="27">
        <f t="shared" ca="1" si="2"/>
        <v>0</v>
      </c>
      <c r="S10" s="27">
        <f t="shared" ca="1" si="1"/>
        <v>0</v>
      </c>
      <c r="T10" s="27">
        <f t="shared" ca="1" si="1"/>
        <v>0</v>
      </c>
      <c r="U10" s="27">
        <f t="shared" ca="1" si="1"/>
        <v>0</v>
      </c>
      <c r="V10" s="27">
        <f t="shared" ca="1" si="1"/>
        <v>0</v>
      </c>
      <c r="W10" s="27">
        <f ca="1">INDEX(Intercompany!$A$242:$R$252,MATCH($B10,Intercompany!$A$242:$A$252,0),MATCH("YTD",Intercompany!$A$242:$R$242,0))</f>
        <v>0</v>
      </c>
      <c r="X10" s="28">
        <f ca="1">SUM(C10:W10)</f>
        <v>1075000</v>
      </c>
    </row>
    <row r="11" spans="2:24" x14ac:dyDescent="0.2">
      <c r="B11" s="61" t="s">
        <v>26</v>
      </c>
      <c r="C11" s="27">
        <f t="shared" ca="1" si="2"/>
        <v>0</v>
      </c>
      <c r="D11" s="27">
        <f t="shared" ca="1" si="2"/>
        <v>3750</v>
      </c>
      <c r="E11" s="27">
        <f t="shared" ca="1" si="2"/>
        <v>0</v>
      </c>
      <c r="F11" s="27">
        <f t="shared" ca="1" si="2"/>
        <v>0</v>
      </c>
      <c r="G11" s="27">
        <f t="shared" ca="1" si="2"/>
        <v>0</v>
      </c>
      <c r="H11" s="27">
        <f t="shared" ca="1" si="2"/>
        <v>0</v>
      </c>
      <c r="I11" s="27">
        <f t="shared" ca="1" si="2"/>
        <v>0</v>
      </c>
      <c r="J11" s="27">
        <f t="shared" ca="1" si="2"/>
        <v>0</v>
      </c>
      <c r="K11" s="27">
        <f t="shared" ca="1" si="2"/>
        <v>0</v>
      </c>
      <c r="L11" s="27">
        <f t="shared" ca="1" si="2"/>
        <v>0</v>
      </c>
      <c r="M11" s="27">
        <f t="shared" ca="1" si="1"/>
        <v>0</v>
      </c>
      <c r="N11" s="27">
        <f t="shared" ca="1" si="1"/>
        <v>0</v>
      </c>
      <c r="O11" s="27">
        <f t="shared" ca="1" si="1"/>
        <v>0</v>
      </c>
      <c r="P11" s="27">
        <f t="shared" ca="1" si="1"/>
        <v>0</v>
      </c>
      <c r="Q11" s="27">
        <f t="shared" ca="1" si="1"/>
        <v>0</v>
      </c>
      <c r="R11" s="27">
        <f t="shared" ca="1" si="1"/>
        <v>0</v>
      </c>
      <c r="S11" s="27">
        <f t="shared" ca="1" si="1"/>
        <v>0</v>
      </c>
      <c r="T11" s="27">
        <f t="shared" ca="1" si="1"/>
        <v>0</v>
      </c>
      <c r="U11" s="27">
        <f t="shared" ca="1" si="1"/>
        <v>0</v>
      </c>
      <c r="V11" s="27">
        <f t="shared" ca="1" si="1"/>
        <v>0</v>
      </c>
      <c r="W11" s="27">
        <f ca="1">INDEX(Intercompany!$A$242:$R$252,MATCH($B11,Intercompany!$A$242:$A$252,0),MATCH("YTD",Intercompany!$A$242:$R$242,0))</f>
        <v>0</v>
      </c>
      <c r="X11" s="28">
        <f ca="1">SUM(C11:W11)</f>
        <v>3750</v>
      </c>
    </row>
    <row r="12" spans="2:24" x14ac:dyDescent="0.2">
      <c r="B12" s="11" t="s">
        <v>4</v>
      </c>
      <c r="C12" s="29">
        <f ca="1">SUM(C9:C11)</f>
        <v>0</v>
      </c>
      <c r="D12" s="29">
        <f t="shared" ref="D12:L12" ca="1" si="3">SUM(D9:D11)</f>
        <v>479000</v>
      </c>
      <c r="E12" s="29">
        <f t="shared" ref="E12" ca="1" si="4">SUM(E9:E11)</f>
        <v>490375</v>
      </c>
      <c r="F12" s="29">
        <f t="shared" ca="1" si="3"/>
        <v>503750</v>
      </c>
      <c r="G12" s="29">
        <f t="shared" ca="1" si="3"/>
        <v>487500</v>
      </c>
      <c r="H12" s="29">
        <f t="shared" ca="1" si="3"/>
        <v>496250</v>
      </c>
      <c r="I12" s="29">
        <f t="shared" ca="1" si="3"/>
        <v>503750</v>
      </c>
      <c r="J12" s="29">
        <f t="shared" ca="1" si="3"/>
        <v>503750</v>
      </c>
      <c r="K12" s="29">
        <f t="shared" ca="1" si="3"/>
        <v>0</v>
      </c>
      <c r="L12" s="29">
        <f t="shared" ca="1" si="3"/>
        <v>0</v>
      </c>
      <c r="M12" s="29">
        <f t="shared" ref="M12:V12" ca="1" si="5">SUM(M9:M11)</f>
        <v>492500</v>
      </c>
      <c r="N12" s="29">
        <f t="shared" ca="1" si="5"/>
        <v>575000</v>
      </c>
      <c r="O12" s="29">
        <f t="shared" ca="1" si="5"/>
        <v>0</v>
      </c>
      <c r="P12" s="29">
        <f t="shared" ca="1" si="5"/>
        <v>503750</v>
      </c>
      <c r="Q12" s="29">
        <f t="shared" ca="1" si="5"/>
        <v>503750</v>
      </c>
      <c r="R12" s="29">
        <f t="shared" ca="1" si="5"/>
        <v>0</v>
      </c>
      <c r="S12" s="29">
        <f t="shared" ca="1" si="5"/>
        <v>0</v>
      </c>
      <c r="T12" s="29">
        <f t="shared" ca="1" si="5"/>
        <v>503750</v>
      </c>
      <c r="U12" s="29">
        <f t="shared" ca="1" si="5"/>
        <v>0</v>
      </c>
      <c r="V12" s="29">
        <f t="shared" ca="1" si="5"/>
        <v>0</v>
      </c>
      <c r="W12" s="29">
        <f t="shared" ref="W12:X12" ca="1" si="6">SUM(W9:W11)</f>
        <v>-16625</v>
      </c>
      <c r="X12" s="30">
        <f t="shared" ca="1" si="6"/>
        <v>6026500</v>
      </c>
    </row>
    <row r="13" spans="2:24" x14ac:dyDescent="0.2">
      <c r="B13" s="12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2"/>
    </row>
    <row r="14" spans="2:24" x14ac:dyDescent="0.2">
      <c r="B14" s="13" t="s">
        <v>5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2"/>
    </row>
    <row r="15" spans="2:24" x14ac:dyDescent="0.2">
      <c r="B15" s="61" t="s">
        <v>48</v>
      </c>
      <c r="C15" s="27">
        <f ca="1">IFERROR(INDEX(INDIRECT(C$6&amp;"!A765:F775"),MATCH($B15,INDIRECT(C$6&amp;"!A765:A775"),0),MATCH("YTD",INDIRECT(C$6&amp;"!A765:F765"),0)),0)</f>
        <v>0</v>
      </c>
      <c r="D15" s="27">
        <f t="shared" ref="D15:V17" ca="1" si="7">IFERROR(INDEX(INDIRECT(D$6&amp;"!A765:F775"),MATCH($B15,INDIRECT(D$6&amp;"!A765:A775"),0),MATCH("YTD",INDIRECT(D$6&amp;"!A765:F765"),0)),0)</f>
        <v>2500</v>
      </c>
      <c r="E15" s="27">
        <f t="shared" ca="1" si="7"/>
        <v>2500</v>
      </c>
      <c r="F15" s="27">
        <f t="shared" ca="1" si="7"/>
        <v>2500</v>
      </c>
      <c r="G15" s="27">
        <f t="shared" ca="1" si="7"/>
        <v>0</v>
      </c>
      <c r="H15" s="27">
        <f t="shared" ca="1" si="7"/>
        <v>2500</v>
      </c>
      <c r="I15" s="27">
        <f t="shared" ca="1" si="7"/>
        <v>2500</v>
      </c>
      <c r="J15" s="27">
        <f t="shared" ca="1" si="7"/>
        <v>2500</v>
      </c>
      <c r="K15" s="27">
        <f t="shared" ca="1" si="7"/>
        <v>0</v>
      </c>
      <c r="L15" s="27">
        <f t="shared" ca="1" si="7"/>
        <v>0</v>
      </c>
      <c r="M15" s="27">
        <f t="shared" ca="1" si="7"/>
        <v>2500</v>
      </c>
      <c r="N15" s="27">
        <f t="shared" ca="1" si="7"/>
        <v>0</v>
      </c>
      <c r="O15" s="27">
        <f t="shared" ca="1" si="7"/>
        <v>0</v>
      </c>
      <c r="P15" s="27">
        <f t="shared" ca="1" si="7"/>
        <v>2500</v>
      </c>
      <c r="Q15" s="27">
        <f t="shared" ca="1" si="7"/>
        <v>2500</v>
      </c>
      <c r="R15" s="27">
        <f t="shared" ca="1" si="7"/>
        <v>0</v>
      </c>
      <c r="S15" s="27">
        <f t="shared" ca="1" si="7"/>
        <v>0</v>
      </c>
      <c r="T15" s="27">
        <f t="shared" ca="1" si="7"/>
        <v>2500</v>
      </c>
      <c r="U15" s="27">
        <f t="shared" ca="1" si="7"/>
        <v>0</v>
      </c>
      <c r="V15" s="27">
        <f t="shared" ca="1" si="7"/>
        <v>0</v>
      </c>
      <c r="W15" s="27">
        <f ca="1">-INDEX(Intercompany!$A$242:$R$252,MATCH($B15,Intercompany!$A$242:$A$252,0),MATCH("YTD",Intercompany!$A$242:$R$242,0))</f>
        <v>0</v>
      </c>
      <c r="X15" s="28">
        <f t="shared" ref="X15:X17" ca="1" si="8">SUM(C15:W15)</f>
        <v>25000</v>
      </c>
    </row>
    <row r="16" spans="2:24" x14ac:dyDescent="0.2">
      <c r="B16" s="61" t="s">
        <v>49</v>
      </c>
      <c r="C16" s="27">
        <f t="shared" ref="C16:R17" ca="1" si="9">IFERROR(INDEX(INDIRECT(C$6&amp;"!A765:F775"),MATCH($B16,INDIRECT(C$6&amp;"!A765:A775"),0),MATCH("YTD",INDIRECT(C$6&amp;"!A765:F765"),0)),0)</f>
        <v>0</v>
      </c>
      <c r="D16" s="27">
        <f t="shared" ca="1" si="9"/>
        <v>3750</v>
      </c>
      <c r="E16" s="27">
        <f t="shared" ca="1" si="9"/>
        <v>0</v>
      </c>
      <c r="F16" s="27">
        <f t="shared" ca="1" si="9"/>
        <v>0</v>
      </c>
      <c r="G16" s="27">
        <f t="shared" ca="1" si="9"/>
        <v>90000</v>
      </c>
      <c r="H16" s="27">
        <f t="shared" ca="1" si="9"/>
        <v>0</v>
      </c>
      <c r="I16" s="27">
        <f t="shared" ca="1" si="9"/>
        <v>0</v>
      </c>
      <c r="J16" s="27">
        <f t="shared" ca="1" si="9"/>
        <v>0</v>
      </c>
      <c r="K16" s="27">
        <f t="shared" ca="1" si="9"/>
        <v>0</v>
      </c>
      <c r="L16" s="27">
        <f t="shared" ca="1" si="9"/>
        <v>0</v>
      </c>
      <c r="M16" s="27">
        <f t="shared" ca="1" si="9"/>
        <v>0</v>
      </c>
      <c r="N16" s="27">
        <f t="shared" ca="1" si="9"/>
        <v>75000</v>
      </c>
      <c r="O16" s="27">
        <f t="shared" ca="1" si="9"/>
        <v>0</v>
      </c>
      <c r="P16" s="27">
        <f t="shared" ca="1" si="9"/>
        <v>0</v>
      </c>
      <c r="Q16" s="27">
        <f t="shared" ca="1" si="9"/>
        <v>0</v>
      </c>
      <c r="R16" s="27">
        <f t="shared" ca="1" si="9"/>
        <v>0</v>
      </c>
      <c r="S16" s="27">
        <f t="shared" ca="1" si="7"/>
        <v>0</v>
      </c>
      <c r="T16" s="27">
        <f t="shared" ca="1" si="7"/>
        <v>0</v>
      </c>
      <c r="U16" s="27">
        <f t="shared" ca="1" si="7"/>
        <v>0</v>
      </c>
      <c r="V16" s="27">
        <f t="shared" ca="1" si="7"/>
        <v>0</v>
      </c>
      <c r="W16" s="27">
        <f ca="1">-INDEX(Intercompany!$A$242:$R$252,MATCH($B16,Intercompany!$A$242:$A$252,0),MATCH("YTD",Intercompany!$A$242:$R$242,0))</f>
        <v>0</v>
      </c>
      <c r="X16" s="28">
        <f t="shared" ca="1" si="8"/>
        <v>168750</v>
      </c>
    </row>
    <row r="17" spans="2:24" x14ac:dyDescent="0.2">
      <c r="B17" s="61" t="s">
        <v>50</v>
      </c>
      <c r="C17" s="27">
        <f t="shared" ca="1" si="9"/>
        <v>0</v>
      </c>
      <c r="D17" s="27">
        <f t="shared" ca="1" si="9"/>
        <v>5000</v>
      </c>
      <c r="E17" s="27">
        <f t="shared" ca="1" si="9"/>
        <v>0</v>
      </c>
      <c r="F17" s="27">
        <f t="shared" ca="1" si="9"/>
        <v>0</v>
      </c>
      <c r="G17" s="27">
        <f t="shared" ca="1" si="9"/>
        <v>0</v>
      </c>
      <c r="H17" s="27">
        <f t="shared" ca="1" si="9"/>
        <v>0</v>
      </c>
      <c r="I17" s="27">
        <f t="shared" ca="1" si="9"/>
        <v>0</v>
      </c>
      <c r="J17" s="27">
        <f t="shared" ca="1" si="9"/>
        <v>0</v>
      </c>
      <c r="K17" s="27">
        <f t="shared" ca="1" si="9"/>
        <v>0</v>
      </c>
      <c r="L17" s="27">
        <f t="shared" ca="1" si="9"/>
        <v>0</v>
      </c>
      <c r="M17" s="27">
        <f t="shared" ca="1" si="7"/>
        <v>0</v>
      </c>
      <c r="N17" s="27">
        <f t="shared" ca="1" si="7"/>
        <v>0</v>
      </c>
      <c r="O17" s="27">
        <f t="shared" ca="1" si="7"/>
        <v>0</v>
      </c>
      <c r="P17" s="27">
        <f t="shared" ca="1" si="7"/>
        <v>0</v>
      </c>
      <c r="Q17" s="27">
        <f t="shared" ca="1" si="7"/>
        <v>0</v>
      </c>
      <c r="R17" s="27">
        <f t="shared" ca="1" si="7"/>
        <v>0</v>
      </c>
      <c r="S17" s="27">
        <f t="shared" ca="1" si="7"/>
        <v>0</v>
      </c>
      <c r="T17" s="27">
        <f t="shared" ca="1" si="7"/>
        <v>0</v>
      </c>
      <c r="U17" s="27">
        <f t="shared" ca="1" si="7"/>
        <v>0</v>
      </c>
      <c r="V17" s="27">
        <f t="shared" ca="1" si="7"/>
        <v>0</v>
      </c>
      <c r="W17" s="27">
        <f ca="1">-INDEX(Intercompany!$A$242:$R$252,MATCH($B17,Intercompany!$A$242:$A$252,0),MATCH("YTD",Intercompany!$A$242:$R$242,0))</f>
        <v>0</v>
      </c>
      <c r="X17" s="28">
        <f t="shared" ca="1" si="8"/>
        <v>5000</v>
      </c>
    </row>
    <row r="18" spans="2:24" x14ac:dyDescent="0.2">
      <c r="B18" s="14" t="s">
        <v>6</v>
      </c>
      <c r="C18" s="29">
        <f ca="1">SUM(C15:C17)</f>
        <v>0</v>
      </c>
      <c r="D18" s="29">
        <f t="shared" ref="D18:L18" ca="1" si="10">SUM(D15:D17)</f>
        <v>11250</v>
      </c>
      <c r="E18" s="29">
        <f t="shared" ref="E18" ca="1" si="11">SUM(E15:E17)</f>
        <v>2500</v>
      </c>
      <c r="F18" s="29">
        <f t="shared" ca="1" si="10"/>
        <v>2500</v>
      </c>
      <c r="G18" s="29">
        <f t="shared" ca="1" si="10"/>
        <v>90000</v>
      </c>
      <c r="H18" s="29">
        <f t="shared" ca="1" si="10"/>
        <v>2500</v>
      </c>
      <c r="I18" s="29">
        <f t="shared" ca="1" si="10"/>
        <v>2500</v>
      </c>
      <c r="J18" s="29">
        <f t="shared" ca="1" si="10"/>
        <v>2500</v>
      </c>
      <c r="K18" s="29">
        <f t="shared" ca="1" si="10"/>
        <v>0</v>
      </c>
      <c r="L18" s="29">
        <f t="shared" ca="1" si="10"/>
        <v>0</v>
      </c>
      <c r="M18" s="29">
        <f t="shared" ref="M18:V18" ca="1" si="12">SUM(M15:M17)</f>
        <v>2500</v>
      </c>
      <c r="N18" s="29">
        <f t="shared" ca="1" si="12"/>
        <v>75000</v>
      </c>
      <c r="O18" s="29">
        <f t="shared" ca="1" si="12"/>
        <v>0</v>
      </c>
      <c r="P18" s="29">
        <f t="shared" ca="1" si="12"/>
        <v>2500</v>
      </c>
      <c r="Q18" s="29">
        <f t="shared" ca="1" si="12"/>
        <v>2500</v>
      </c>
      <c r="R18" s="29">
        <f t="shared" ca="1" si="12"/>
        <v>0</v>
      </c>
      <c r="S18" s="29">
        <f t="shared" ca="1" si="12"/>
        <v>0</v>
      </c>
      <c r="T18" s="29">
        <f t="shared" ca="1" si="12"/>
        <v>2500</v>
      </c>
      <c r="U18" s="29">
        <f t="shared" ca="1" si="12"/>
        <v>0</v>
      </c>
      <c r="V18" s="29">
        <f t="shared" ca="1" si="12"/>
        <v>0</v>
      </c>
      <c r="W18" s="29">
        <f t="shared" ref="W18:X18" ca="1" si="13">SUM(W15:W17)</f>
        <v>0</v>
      </c>
      <c r="X18" s="30">
        <f t="shared" ca="1" si="13"/>
        <v>198750</v>
      </c>
    </row>
    <row r="19" spans="2:24" x14ac:dyDescent="0.2">
      <c r="B19" s="15" t="s">
        <v>7</v>
      </c>
      <c r="C19" s="33">
        <f ca="1">C12-C18</f>
        <v>0</v>
      </c>
      <c r="D19" s="33">
        <f t="shared" ref="D19:L19" ca="1" si="14">D12-D18</f>
        <v>467750</v>
      </c>
      <c r="E19" s="33">
        <f t="shared" ref="E19" ca="1" si="15">E12-E18</f>
        <v>487875</v>
      </c>
      <c r="F19" s="33">
        <f t="shared" ca="1" si="14"/>
        <v>501250</v>
      </c>
      <c r="G19" s="33">
        <f t="shared" ca="1" si="14"/>
        <v>397500</v>
      </c>
      <c r="H19" s="33">
        <f t="shared" ca="1" si="14"/>
        <v>493750</v>
      </c>
      <c r="I19" s="33">
        <f t="shared" ca="1" si="14"/>
        <v>501250</v>
      </c>
      <c r="J19" s="33">
        <f t="shared" ca="1" si="14"/>
        <v>501250</v>
      </c>
      <c r="K19" s="33">
        <f t="shared" ca="1" si="14"/>
        <v>0</v>
      </c>
      <c r="L19" s="33">
        <f t="shared" ca="1" si="14"/>
        <v>0</v>
      </c>
      <c r="M19" s="33">
        <f t="shared" ref="M19:V19" ca="1" si="16">M12-M18</f>
        <v>490000</v>
      </c>
      <c r="N19" s="33">
        <f t="shared" ca="1" si="16"/>
        <v>500000</v>
      </c>
      <c r="O19" s="33">
        <f t="shared" ca="1" si="16"/>
        <v>0</v>
      </c>
      <c r="P19" s="33">
        <f t="shared" ca="1" si="16"/>
        <v>501250</v>
      </c>
      <c r="Q19" s="33">
        <f t="shared" ca="1" si="16"/>
        <v>501250</v>
      </c>
      <c r="R19" s="33">
        <f t="shared" ca="1" si="16"/>
        <v>0</v>
      </c>
      <c r="S19" s="33">
        <f t="shared" ca="1" si="16"/>
        <v>0</v>
      </c>
      <c r="T19" s="33">
        <f t="shared" ca="1" si="16"/>
        <v>501250</v>
      </c>
      <c r="U19" s="33">
        <f t="shared" ca="1" si="16"/>
        <v>0</v>
      </c>
      <c r="V19" s="33">
        <f t="shared" ca="1" si="16"/>
        <v>0</v>
      </c>
      <c r="W19" s="33">
        <f t="shared" ref="W19:X19" ca="1" si="17">W12-W18</f>
        <v>-16625</v>
      </c>
      <c r="X19" s="34">
        <f t="shared" ca="1" si="17"/>
        <v>5827750</v>
      </c>
    </row>
    <row r="20" spans="2:24" x14ac:dyDescent="0.2">
      <c r="B20" s="16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8"/>
    </row>
    <row r="21" spans="2:24" x14ac:dyDescent="0.2">
      <c r="B21" s="9" t="s">
        <v>8</v>
      </c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8"/>
    </row>
    <row r="22" spans="2:24" x14ac:dyDescent="0.2">
      <c r="B22" s="17" t="s">
        <v>9</v>
      </c>
      <c r="C22" s="27">
        <f t="shared" ref="C22:R23" ca="1" si="18">IFERROR(INDEX(INDIRECT(C$6&amp;"!A765:F775"),MATCH($B22,INDIRECT(C$6&amp;"!A765:A775"),0),MATCH("YTD",INDIRECT(C$6&amp;"!A765:F765"),0)),0)</f>
        <v>0</v>
      </c>
      <c r="D22" s="27">
        <f t="shared" ca="1" si="18"/>
        <v>83750</v>
      </c>
      <c r="E22" s="27">
        <f t="shared" ca="1" si="18"/>
        <v>46375</v>
      </c>
      <c r="F22" s="27">
        <f t="shared" ca="1" si="18"/>
        <v>46375</v>
      </c>
      <c r="G22" s="27">
        <f t="shared" ca="1" si="18"/>
        <v>21750</v>
      </c>
      <c r="H22" s="27">
        <f t="shared" ca="1" si="18"/>
        <v>46375</v>
      </c>
      <c r="I22" s="27">
        <f t="shared" ca="1" si="18"/>
        <v>46375</v>
      </c>
      <c r="J22" s="27">
        <f t="shared" ca="1" si="18"/>
        <v>46375</v>
      </c>
      <c r="K22" s="27">
        <f t="shared" ca="1" si="18"/>
        <v>0</v>
      </c>
      <c r="L22" s="27">
        <f t="shared" ca="1" si="18"/>
        <v>0</v>
      </c>
      <c r="M22" s="27">
        <f t="shared" ca="1" si="18"/>
        <v>46375</v>
      </c>
      <c r="N22" s="27">
        <f t="shared" ca="1" si="18"/>
        <v>18875</v>
      </c>
      <c r="O22" s="27">
        <f t="shared" ca="1" si="18"/>
        <v>0</v>
      </c>
      <c r="P22" s="27">
        <f t="shared" ca="1" si="18"/>
        <v>46375</v>
      </c>
      <c r="Q22" s="27">
        <f t="shared" ca="1" si="18"/>
        <v>46375</v>
      </c>
      <c r="R22" s="27">
        <f t="shared" ca="1" si="18"/>
        <v>0</v>
      </c>
      <c r="S22" s="27">
        <f t="shared" ref="M22:V23" ca="1" si="19">IFERROR(INDEX(INDIRECT(S$6&amp;"!A765:F775"),MATCH($B22,INDIRECT(S$6&amp;"!A765:A775"),0),MATCH("YTD",INDIRECT(S$6&amp;"!A765:F765"),0)),0)</f>
        <v>0</v>
      </c>
      <c r="T22" s="27">
        <f t="shared" ca="1" si="19"/>
        <v>46375</v>
      </c>
      <c r="U22" s="27">
        <f t="shared" ca="1" si="19"/>
        <v>0</v>
      </c>
      <c r="V22" s="27">
        <f t="shared" ca="1" si="19"/>
        <v>0</v>
      </c>
      <c r="W22" s="27">
        <f ca="1">-INDEX(Intercompany!$A$242:$R$252,MATCH($B22,Intercompany!$A$242:$A$252,0),MATCH("YTD",Intercompany!$A$242:$R$242,0))</f>
        <v>-2875</v>
      </c>
      <c r="X22" s="28">
        <f t="shared" ref="X22:X23" ca="1" si="20">SUM(C22:W22)</f>
        <v>538875</v>
      </c>
    </row>
    <row r="23" spans="2:24" x14ac:dyDescent="0.2">
      <c r="B23" s="17" t="s">
        <v>10</v>
      </c>
      <c r="C23" s="27">
        <f t="shared" ca="1" si="18"/>
        <v>25900</v>
      </c>
      <c r="D23" s="27">
        <f t="shared" ca="1" si="18"/>
        <v>232020</v>
      </c>
      <c r="E23" s="27">
        <f t="shared" ca="1" si="18"/>
        <v>442750</v>
      </c>
      <c r="F23" s="27">
        <f t="shared" ca="1" si="18"/>
        <v>442750</v>
      </c>
      <c r="G23" s="27">
        <f t="shared" ca="1" si="18"/>
        <v>201975</v>
      </c>
      <c r="H23" s="27">
        <f t="shared" ca="1" si="18"/>
        <v>438750</v>
      </c>
      <c r="I23" s="27">
        <f t="shared" ca="1" si="18"/>
        <v>442750</v>
      </c>
      <c r="J23" s="27">
        <f t="shared" ca="1" si="18"/>
        <v>442750</v>
      </c>
      <c r="K23" s="27">
        <f t="shared" ca="1" si="18"/>
        <v>25900</v>
      </c>
      <c r="L23" s="27">
        <f t="shared" ca="1" si="18"/>
        <v>26900</v>
      </c>
      <c r="M23" s="27">
        <f t="shared" ca="1" si="19"/>
        <v>442750</v>
      </c>
      <c r="N23" s="27">
        <f t="shared" ca="1" si="19"/>
        <v>210725</v>
      </c>
      <c r="O23" s="27">
        <f t="shared" ca="1" si="19"/>
        <v>25900</v>
      </c>
      <c r="P23" s="27">
        <f t="shared" ca="1" si="19"/>
        <v>442750</v>
      </c>
      <c r="Q23" s="27">
        <f t="shared" ca="1" si="19"/>
        <v>442750</v>
      </c>
      <c r="R23" s="27">
        <f t="shared" ca="1" si="19"/>
        <v>25900</v>
      </c>
      <c r="S23" s="27">
        <f t="shared" ca="1" si="19"/>
        <v>25900</v>
      </c>
      <c r="T23" s="27">
        <f t="shared" ca="1" si="19"/>
        <v>442750</v>
      </c>
      <c r="U23" s="27">
        <f t="shared" ca="1" si="19"/>
        <v>25900</v>
      </c>
      <c r="V23" s="27">
        <f t="shared" ca="1" si="19"/>
        <v>269280</v>
      </c>
      <c r="W23" s="27">
        <f ca="1">-INDEX(Intercompany!$A$242:$R$252,MATCH($B23,Intercompany!$A$242:$A$252,0),MATCH("YTD",Intercompany!$A$242:$R$242,0))</f>
        <v>-13750</v>
      </c>
      <c r="X23" s="28">
        <f t="shared" ca="1" si="20"/>
        <v>5063300</v>
      </c>
    </row>
    <row r="24" spans="2:24" x14ac:dyDescent="0.2">
      <c r="B24" s="11" t="s">
        <v>12</v>
      </c>
      <c r="C24" s="29">
        <f ca="1">SUM(C22:C23)</f>
        <v>25900</v>
      </c>
      <c r="D24" s="29">
        <f t="shared" ref="D24:L24" ca="1" si="21">SUM(D22:D23)</f>
        <v>315770</v>
      </c>
      <c r="E24" s="29">
        <f t="shared" ref="E24" ca="1" si="22">SUM(E22:E23)</f>
        <v>489125</v>
      </c>
      <c r="F24" s="29">
        <f t="shared" ca="1" si="21"/>
        <v>489125</v>
      </c>
      <c r="G24" s="29">
        <f t="shared" ca="1" si="21"/>
        <v>223725</v>
      </c>
      <c r="H24" s="29">
        <f t="shared" ca="1" si="21"/>
        <v>485125</v>
      </c>
      <c r="I24" s="29">
        <f t="shared" ca="1" si="21"/>
        <v>489125</v>
      </c>
      <c r="J24" s="29">
        <f t="shared" ca="1" si="21"/>
        <v>489125</v>
      </c>
      <c r="K24" s="29">
        <f t="shared" ca="1" si="21"/>
        <v>25900</v>
      </c>
      <c r="L24" s="29">
        <f t="shared" ca="1" si="21"/>
        <v>26900</v>
      </c>
      <c r="M24" s="29">
        <f t="shared" ref="M24:V24" ca="1" si="23">SUM(M22:M23)</f>
        <v>489125</v>
      </c>
      <c r="N24" s="29">
        <f t="shared" ca="1" si="23"/>
        <v>229600</v>
      </c>
      <c r="O24" s="29">
        <f t="shared" ca="1" si="23"/>
        <v>25900</v>
      </c>
      <c r="P24" s="29">
        <f t="shared" ca="1" si="23"/>
        <v>489125</v>
      </c>
      <c r="Q24" s="29">
        <f t="shared" ca="1" si="23"/>
        <v>489125</v>
      </c>
      <c r="R24" s="29">
        <f t="shared" ca="1" si="23"/>
        <v>25900</v>
      </c>
      <c r="S24" s="29">
        <f t="shared" ca="1" si="23"/>
        <v>25900</v>
      </c>
      <c r="T24" s="29">
        <f t="shared" ca="1" si="23"/>
        <v>489125</v>
      </c>
      <c r="U24" s="29">
        <f t="shared" ca="1" si="23"/>
        <v>25900</v>
      </c>
      <c r="V24" s="29">
        <f t="shared" ca="1" si="23"/>
        <v>269280</v>
      </c>
      <c r="W24" s="29">
        <f t="shared" ref="W24:X24" ca="1" si="24">SUM(W22:W23)</f>
        <v>-16625</v>
      </c>
      <c r="X24" s="30">
        <f t="shared" ca="1" si="24"/>
        <v>5602175</v>
      </c>
    </row>
    <row r="25" spans="2:24" x14ac:dyDescent="0.2">
      <c r="B25" s="18" t="s">
        <v>11</v>
      </c>
      <c r="C25" s="35">
        <f ca="1">C19-C24</f>
        <v>-25900</v>
      </c>
      <c r="D25" s="35">
        <f t="shared" ref="D25:L25" ca="1" si="25">D19-D24</f>
        <v>151980</v>
      </c>
      <c r="E25" s="35">
        <f t="shared" ref="E25" ca="1" si="26">E19-E24</f>
        <v>-1250</v>
      </c>
      <c r="F25" s="35">
        <f t="shared" ca="1" si="25"/>
        <v>12125</v>
      </c>
      <c r="G25" s="35">
        <f t="shared" ca="1" si="25"/>
        <v>173775</v>
      </c>
      <c r="H25" s="35">
        <f t="shared" ca="1" si="25"/>
        <v>8625</v>
      </c>
      <c r="I25" s="35">
        <f t="shared" ca="1" si="25"/>
        <v>12125</v>
      </c>
      <c r="J25" s="35">
        <f t="shared" ca="1" si="25"/>
        <v>12125</v>
      </c>
      <c r="K25" s="35">
        <f t="shared" ca="1" si="25"/>
        <v>-25900</v>
      </c>
      <c r="L25" s="35">
        <f t="shared" ca="1" si="25"/>
        <v>-26900</v>
      </c>
      <c r="M25" s="35">
        <f t="shared" ref="M25:V25" ca="1" si="27">M19-M24</f>
        <v>875</v>
      </c>
      <c r="N25" s="35">
        <f t="shared" ca="1" si="27"/>
        <v>270400</v>
      </c>
      <c r="O25" s="35">
        <f t="shared" ca="1" si="27"/>
        <v>-25900</v>
      </c>
      <c r="P25" s="35">
        <f t="shared" ca="1" si="27"/>
        <v>12125</v>
      </c>
      <c r="Q25" s="35">
        <f t="shared" ca="1" si="27"/>
        <v>12125</v>
      </c>
      <c r="R25" s="35">
        <f t="shared" ca="1" si="27"/>
        <v>-25900</v>
      </c>
      <c r="S25" s="35">
        <f t="shared" ca="1" si="27"/>
        <v>-25900</v>
      </c>
      <c r="T25" s="35">
        <f t="shared" ca="1" si="27"/>
        <v>12125</v>
      </c>
      <c r="U25" s="35">
        <f t="shared" ca="1" si="27"/>
        <v>-25900</v>
      </c>
      <c r="V25" s="35">
        <f t="shared" ca="1" si="27"/>
        <v>-269280</v>
      </c>
      <c r="W25" s="35">
        <f t="shared" ref="W25:X25" ca="1" si="28">W19-W24</f>
        <v>0</v>
      </c>
      <c r="X25" s="36">
        <f t="shared" ca="1" si="28"/>
        <v>225575</v>
      </c>
    </row>
    <row r="26" spans="2:24" x14ac:dyDescent="0.2">
      <c r="B26" s="10" t="s">
        <v>14</v>
      </c>
      <c r="C26" s="27">
        <f t="shared" ref="C26:R27" ca="1" si="29">IFERROR(INDEX(INDIRECT(C$6&amp;"!A765:F775"),MATCH($B26,INDIRECT(C$6&amp;"!A765:A775"),0),MATCH("YTD",INDIRECT(C$6&amp;"!A765:F765"),0)),0)</f>
        <v>-2797</v>
      </c>
      <c r="D26" s="27">
        <f t="shared" ca="1" si="29"/>
        <v>-21150</v>
      </c>
      <c r="E26" s="27">
        <f t="shared" ca="1" si="29"/>
        <v>2800</v>
      </c>
      <c r="F26" s="27">
        <f t="shared" ca="1" si="29"/>
        <v>-25350</v>
      </c>
      <c r="G26" s="27">
        <f t="shared" ca="1" si="29"/>
        <v>0</v>
      </c>
      <c r="H26" s="27">
        <f t="shared" ca="1" si="29"/>
        <v>-4230</v>
      </c>
      <c r="I26" s="27">
        <f t="shared" ca="1" si="29"/>
        <v>-25350</v>
      </c>
      <c r="J26" s="27">
        <f t="shared" ca="1" si="29"/>
        <v>-25350</v>
      </c>
      <c r="K26" s="27">
        <f t="shared" ca="1" si="29"/>
        <v>-2797</v>
      </c>
      <c r="L26" s="27">
        <f t="shared" ca="1" si="29"/>
        <v>-2797</v>
      </c>
      <c r="M26" s="27">
        <f t="shared" ca="1" si="29"/>
        <v>-25350</v>
      </c>
      <c r="N26" s="27">
        <f t="shared" ca="1" si="29"/>
        <v>0</v>
      </c>
      <c r="O26" s="27">
        <f t="shared" ca="1" si="29"/>
        <v>-2797</v>
      </c>
      <c r="P26" s="27">
        <f t="shared" ca="1" si="29"/>
        <v>-25350</v>
      </c>
      <c r="Q26" s="27">
        <f t="shared" ca="1" si="29"/>
        <v>-25350</v>
      </c>
      <c r="R26" s="27">
        <f t="shared" ca="1" si="29"/>
        <v>-2797</v>
      </c>
      <c r="S26" s="27">
        <f t="shared" ref="M26:V27" ca="1" si="30">IFERROR(INDEX(INDIRECT(S$6&amp;"!A765:F775"),MATCH($B26,INDIRECT(S$6&amp;"!A765:A775"),0),MATCH("YTD",INDIRECT(S$6&amp;"!A765:F765"),0)),0)</f>
        <v>-2797</v>
      </c>
      <c r="T26" s="27">
        <f t="shared" ca="1" si="30"/>
        <v>-25350</v>
      </c>
      <c r="U26" s="27">
        <f t="shared" ca="1" si="30"/>
        <v>-2797</v>
      </c>
      <c r="V26" s="27">
        <f t="shared" ca="1" si="30"/>
        <v>0</v>
      </c>
      <c r="W26" s="27">
        <f ca="1">-INDEX(Intercompany!$A$242:$R$252,MATCH($B26,Intercompany!$A$242:$A$252,0),MATCH("YTD",Intercompany!$A$242:$R$242,0))</f>
        <v>0</v>
      </c>
      <c r="X26" s="28">
        <f t="shared" ref="X26:X27" ca="1" si="31">SUM(C26:W26)</f>
        <v>-219609</v>
      </c>
    </row>
    <row r="27" spans="2:24" x14ac:dyDescent="0.2">
      <c r="B27" s="10" t="s">
        <v>13</v>
      </c>
      <c r="C27" s="27">
        <f t="shared" ca="1" si="29"/>
        <v>0</v>
      </c>
      <c r="D27" s="27">
        <f t="shared" ca="1" si="29"/>
        <v>2800</v>
      </c>
      <c r="E27" s="27">
        <f t="shared" ca="1" si="29"/>
        <v>2800</v>
      </c>
      <c r="F27" s="27">
        <f t="shared" ca="1" si="29"/>
        <v>2800</v>
      </c>
      <c r="G27" s="27">
        <f t="shared" ca="1" si="29"/>
        <v>0</v>
      </c>
      <c r="H27" s="27">
        <f t="shared" ca="1" si="29"/>
        <v>560</v>
      </c>
      <c r="I27" s="27">
        <f t="shared" ca="1" si="29"/>
        <v>2800</v>
      </c>
      <c r="J27" s="27">
        <f t="shared" ca="1" si="29"/>
        <v>2800</v>
      </c>
      <c r="K27" s="27">
        <f t="shared" ca="1" si="29"/>
        <v>0</v>
      </c>
      <c r="L27" s="27">
        <f t="shared" ca="1" si="29"/>
        <v>0</v>
      </c>
      <c r="M27" s="27">
        <f t="shared" ca="1" si="30"/>
        <v>2800</v>
      </c>
      <c r="N27" s="27">
        <f t="shared" ca="1" si="30"/>
        <v>0</v>
      </c>
      <c r="O27" s="27">
        <f t="shared" ca="1" si="30"/>
        <v>0</v>
      </c>
      <c r="P27" s="27">
        <f t="shared" ca="1" si="30"/>
        <v>2800</v>
      </c>
      <c r="Q27" s="27">
        <f t="shared" ca="1" si="30"/>
        <v>2800</v>
      </c>
      <c r="R27" s="27">
        <f t="shared" ca="1" si="30"/>
        <v>0</v>
      </c>
      <c r="S27" s="27">
        <f t="shared" ca="1" si="30"/>
        <v>0</v>
      </c>
      <c r="T27" s="27">
        <f t="shared" ca="1" si="30"/>
        <v>2800</v>
      </c>
      <c r="U27" s="27">
        <f t="shared" ca="1" si="30"/>
        <v>0</v>
      </c>
      <c r="V27" s="27">
        <f t="shared" ca="1" si="30"/>
        <v>0</v>
      </c>
      <c r="W27" s="27">
        <f ca="1">-INDEX(Intercompany!$A$242:$R$252,MATCH($B27,Intercompany!$A$242:$A$252,0),MATCH("YTD",Intercompany!$A$242:$R$242,0))</f>
        <v>0</v>
      </c>
      <c r="X27" s="28">
        <f t="shared" ca="1" si="31"/>
        <v>25760</v>
      </c>
    </row>
    <row r="28" spans="2:24" ht="16" thickBot="1" x14ac:dyDescent="0.25">
      <c r="B28" s="19" t="s">
        <v>15</v>
      </c>
      <c r="C28" s="25">
        <f ca="1">C25-SUM(C26:C27)</f>
        <v>-23103</v>
      </c>
      <c r="D28" s="25">
        <f t="shared" ref="D28:L28" ca="1" si="32">D25-SUM(D26:D27)</f>
        <v>170330</v>
      </c>
      <c r="E28" s="25">
        <f t="shared" ref="E28" ca="1" si="33">E25-SUM(E26:E27)</f>
        <v>-6850</v>
      </c>
      <c r="F28" s="25">
        <f t="shared" ca="1" si="32"/>
        <v>34675</v>
      </c>
      <c r="G28" s="25">
        <f t="shared" ca="1" si="32"/>
        <v>173775</v>
      </c>
      <c r="H28" s="25">
        <f t="shared" ca="1" si="32"/>
        <v>12295</v>
      </c>
      <c r="I28" s="25">
        <f t="shared" ca="1" si="32"/>
        <v>34675</v>
      </c>
      <c r="J28" s="25">
        <f t="shared" ca="1" si="32"/>
        <v>34675</v>
      </c>
      <c r="K28" s="25">
        <f t="shared" ca="1" si="32"/>
        <v>-23103</v>
      </c>
      <c r="L28" s="25">
        <f t="shared" ca="1" si="32"/>
        <v>-24103</v>
      </c>
      <c r="M28" s="25">
        <f t="shared" ref="M28:V28" ca="1" si="34">M25-SUM(M26:M27)</f>
        <v>23425</v>
      </c>
      <c r="N28" s="25">
        <f t="shared" ca="1" si="34"/>
        <v>270400</v>
      </c>
      <c r="O28" s="25">
        <f t="shared" ca="1" si="34"/>
        <v>-23103</v>
      </c>
      <c r="P28" s="25">
        <f t="shared" ca="1" si="34"/>
        <v>34675</v>
      </c>
      <c r="Q28" s="25">
        <f t="shared" ca="1" si="34"/>
        <v>34675</v>
      </c>
      <c r="R28" s="25">
        <f t="shared" ca="1" si="34"/>
        <v>-23103</v>
      </c>
      <c r="S28" s="25">
        <f t="shared" ca="1" si="34"/>
        <v>-23103</v>
      </c>
      <c r="T28" s="25">
        <f t="shared" ca="1" si="34"/>
        <v>34675</v>
      </c>
      <c r="U28" s="25">
        <f t="shared" ca="1" si="34"/>
        <v>-23103</v>
      </c>
      <c r="V28" s="25">
        <f t="shared" ca="1" si="34"/>
        <v>-269280</v>
      </c>
      <c r="W28" s="25">
        <f t="shared" ref="W28:X28" ca="1" si="35">W25-SUM(W26:W27)</f>
        <v>0</v>
      </c>
      <c r="X28" s="26">
        <f t="shared" ca="1" si="35"/>
        <v>419424</v>
      </c>
    </row>
    <row r="29" spans="2:24" ht="16" thickTop="1" x14ac:dyDescent="0.2"/>
  </sheetData>
  <conditionalFormatting sqref="B8:X28">
    <cfRule type="expression" dxfId="1" priority="1">
      <formula>MOD(ROW(),2)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42BF8-6F85-4DC7-AC80-166C6BD113AF}">
  <sheetPr codeName="Sheet4">
    <tabColor theme="0" tint="-0.499984740745262"/>
  </sheetPr>
  <dimension ref="B1:S30"/>
  <sheetViews>
    <sheetView showGridLines="0" tabSelected="1" workbookViewId="0">
      <selection activeCell="B2" sqref="B2"/>
    </sheetView>
  </sheetViews>
  <sheetFormatPr baseColWidth="10" defaultColWidth="9.1640625" defaultRowHeight="15" outlineLevelRow="1" outlineLevelCol="1" x14ac:dyDescent="0.2"/>
  <cols>
    <col min="1" max="1" width="0.83203125" style="64" customWidth="1"/>
    <col min="2" max="2" width="43.6640625" style="64" customWidth="1"/>
    <col min="3" max="5" width="15.6640625" style="64" customWidth="1"/>
    <col min="6" max="6" width="1.6640625" style="64" customWidth="1"/>
    <col min="7" max="7" width="10.5" style="64" hidden="1" customWidth="1" outlineLevel="1"/>
    <col min="8" max="15" width="9.6640625" style="64" hidden="1" customWidth="1" outlineLevel="1"/>
    <col min="16" max="18" width="10.6640625" style="64" hidden="1" customWidth="1" outlineLevel="1"/>
    <col min="19" max="19" width="9.1640625" style="64" collapsed="1"/>
    <col min="20" max="16384" width="9.1640625" style="64"/>
  </cols>
  <sheetData>
    <row r="1" spans="2:18" ht="5" customHeight="1" x14ac:dyDescent="0.2"/>
    <row r="2" spans="2:18" ht="25" customHeight="1" x14ac:dyDescent="0.2">
      <c r="B2" s="3" t="s">
        <v>51</v>
      </c>
    </row>
    <row r="3" spans="2:18" outlineLevel="1" x14ac:dyDescent="0.2">
      <c r="B3" s="65" t="s">
        <v>107</v>
      </c>
    </row>
    <row r="6" spans="2:18" x14ac:dyDescent="0.2">
      <c r="B6" s="7" t="str">
        <f>SUBSTITUTE(B3,"_"," ")&amp;" "&amp;TEXT(Control!C7,"MMMM")&amp;" "&amp;DAY(Control!C7)&amp;", "&amp;YEAR(Control!C7)&amp;" Income Statement"</f>
        <v>Three Rivers Inc May 31, 2025 Income Statement</v>
      </c>
      <c r="C6" s="4"/>
      <c r="D6" s="4"/>
      <c r="E6" s="20"/>
    </row>
    <row r="7" spans="2:18" x14ac:dyDescent="0.2">
      <c r="B7" s="58"/>
      <c r="C7" s="59" t="s">
        <v>35</v>
      </c>
      <c r="D7" s="59" t="s">
        <v>36</v>
      </c>
      <c r="E7" s="60" t="s">
        <v>37</v>
      </c>
      <c r="G7" s="66">
        <f>EOMONTH(Control!$C$5,0)</f>
        <v>45688</v>
      </c>
      <c r="H7" s="66">
        <f>EOMONTH(G7,1)</f>
        <v>45716</v>
      </c>
      <c r="I7" s="66">
        <f t="shared" ref="I7:R7" si="0">EOMONTH(H7,1)</f>
        <v>45747</v>
      </c>
      <c r="J7" s="66">
        <f t="shared" si="0"/>
        <v>45777</v>
      </c>
      <c r="K7" s="66">
        <f t="shared" si="0"/>
        <v>45808</v>
      </c>
      <c r="L7" s="66">
        <f t="shared" si="0"/>
        <v>45838</v>
      </c>
      <c r="M7" s="66">
        <f t="shared" si="0"/>
        <v>45869</v>
      </c>
      <c r="N7" s="66">
        <f t="shared" si="0"/>
        <v>45900</v>
      </c>
      <c r="O7" s="66">
        <f t="shared" si="0"/>
        <v>45930</v>
      </c>
      <c r="P7" s="66">
        <f t="shared" si="0"/>
        <v>45961</v>
      </c>
      <c r="Q7" s="66">
        <f t="shared" si="0"/>
        <v>45991</v>
      </c>
      <c r="R7" s="66">
        <f t="shared" si="0"/>
        <v>46022</v>
      </c>
    </row>
    <row r="8" spans="2:18" ht="6" customHeight="1" x14ac:dyDescent="0.2">
      <c r="B8" s="9"/>
      <c r="E8" s="86"/>
      <c r="G8" s="56" t="str">
        <f>IF(G7&lt;=Control!$C$7,"Q1")</f>
        <v>Q1</v>
      </c>
      <c r="H8" s="56" t="str">
        <f>IF(H7&lt;=Control!$C$7,"Q1")</f>
        <v>Q1</v>
      </c>
      <c r="I8" s="56" t="str">
        <f>IF(I7&lt;=Control!$C$7,"Q1")</f>
        <v>Q1</v>
      </c>
      <c r="J8" s="56" t="str">
        <f>IF(J7&lt;=Control!$C$7,"Q2")</f>
        <v>Q2</v>
      </c>
      <c r="K8" s="56" t="str">
        <f>IF(K7&lt;=Control!$C$7,"Q2")</f>
        <v>Q2</v>
      </c>
      <c r="L8" s="56" t="b">
        <f>IF(L7&lt;=Control!$C$7,"Q2")</f>
        <v>0</v>
      </c>
      <c r="M8" s="56" t="b">
        <f>IF(M7&lt;=Control!$C$7,"Q3")</f>
        <v>0</v>
      </c>
      <c r="N8" s="56" t="b">
        <f>IF(N7&lt;=Control!$C$7,"Q3")</f>
        <v>0</v>
      </c>
      <c r="O8" s="56" t="b">
        <f>IF(O7&lt;=Control!$C$7,"Q3")</f>
        <v>0</v>
      </c>
      <c r="P8" s="56" t="b">
        <f>IF(P7&lt;=Control!$C$7,"Q4")</f>
        <v>0</v>
      </c>
      <c r="Q8" s="56" t="b">
        <f>IF(Q7&lt;=Control!$C$7,"Q4")</f>
        <v>0</v>
      </c>
      <c r="R8" s="56" t="b">
        <f>IF(R7&lt;=Control!$C$7,"Q4")</f>
        <v>0</v>
      </c>
    </row>
    <row r="9" spans="2:18" x14ac:dyDescent="0.2">
      <c r="B9" s="9" t="s">
        <v>3</v>
      </c>
      <c r="E9" s="86"/>
    </row>
    <row r="10" spans="2:18" x14ac:dyDescent="0.2">
      <c r="B10" s="80" t="s">
        <v>25</v>
      </c>
      <c r="C10" s="81" cm="1">
        <f t="array" aca="1" ref="C10" ca="1">INDEX($G:$R,ROW(),MATCH(Control!$C$7,Month,0))</f>
        <v>0</v>
      </c>
      <c r="D10" s="81" cm="1">
        <f t="array" aca="1" ref="D10" ca="1">SUMPRODUCT(--((Quarter)=Control!$C$8),$G10:$R10)</f>
        <v>0</v>
      </c>
      <c r="E10" s="87" cm="1">
        <f t="array" aca="1" ref="E10" ca="1">SUMPRODUCT(--((Month)&lt;=Control!$C$7),$G10:$R10)</f>
        <v>0</v>
      </c>
      <c r="G10" s="67">
        <f ca="1">-IFERROR(INDEX(INDIRECT($B$3&amp;"!A753:M763"),MATCH(Standalone_Income_Statement!$B10,INDIRECT($B$3&amp;"!A753:A763"),0),MATCH(Standalone_Income_Statement!G$7,INDIRECT($B$3&amp;"!A753:M753"),0)),0)</f>
        <v>0</v>
      </c>
      <c r="H10" s="67">
        <f ca="1">-IFERROR(INDEX(INDIRECT($B$3&amp;"!A753:M763"),MATCH(Standalone_Income_Statement!$B10,INDIRECT($B$3&amp;"!A753:A763"),0),MATCH(Standalone_Income_Statement!H$7,INDIRECT($B$3&amp;"!A753:M753"),0)),0)</f>
        <v>0</v>
      </c>
      <c r="I10" s="67">
        <f ca="1">-IFERROR(INDEX(INDIRECT($B$3&amp;"!A753:M763"),MATCH(Standalone_Income_Statement!$B10,INDIRECT($B$3&amp;"!A753:A763"),0),MATCH(Standalone_Income_Statement!I$7,INDIRECT($B$3&amp;"!A753:M753"),0)),0)</f>
        <v>0</v>
      </c>
      <c r="J10" s="67">
        <f ca="1">-IFERROR(INDEX(INDIRECT($B$3&amp;"!A753:M763"),MATCH(Standalone_Income_Statement!$B10,INDIRECT($B$3&amp;"!A753:A763"),0),MATCH(Standalone_Income_Statement!J$7,INDIRECT($B$3&amp;"!A753:M753"),0)),0)</f>
        <v>0</v>
      </c>
      <c r="K10" s="67">
        <f ca="1">-IFERROR(INDEX(INDIRECT($B$3&amp;"!A753:M763"),MATCH(Standalone_Income_Statement!$B10,INDIRECT($B$3&amp;"!A753:A763"),0),MATCH(Standalone_Income_Statement!K$7,INDIRECT($B$3&amp;"!A753:M753"),0)),0)</f>
        <v>0</v>
      </c>
      <c r="L10" s="67">
        <f ca="1">-IFERROR(INDEX(INDIRECT($B$3&amp;"!A753:M763"),MATCH(Standalone_Income_Statement!$B10,INDIRECT($B$3&amp;"!A753:A763"),0),MATCH(Standalone_Income_Statement!L$7,INDIRECT($B$3&amp;"!A753:M753"),0)),0)</f>
        <v>0</v>
      </c>
      <c r="M10" s="67">
        <f ca="1">-IFERROR(INDEX(INDIRECT($B$3&amp;"!A753:M763"),MATCH(Standalone_Income_Statement!$B10,INDIRECT($B$3&amp;"!A753:A763"),0),MATCH(Standalone_Income_Statement!M$7,INDIRECT($B$3&amp;"!A753:M753"),0)),0)</f>
        <v>0</v>
      </c>
      <c r="N10" s="67">
        <f ca="1">-IFERROR(INDEX(INDIRECT($B$3&amp;"!A753:M763"),MATCH(Standalone_Income_Statement!$B10,INDIRECT($B$3&amp;"!A753:A763"),0),MATCH(Standalone_Income_Statement!N$7,INDIRECT($B$3&amp;"!A753:M753"),0)),0)</f>
        <v>0</v>
      </c>
      <c r="O10" s="67">
        <f ca="1">-IFERROR(INDEX(INDIRECT($B$3&amp;"!A753:M763"),MATCH(Standalone_Income_Statement!$B10,INDIRECT($B$3&amp;"!A753:A763"),0),MATCH(Standalone_Income_Statement!O$7,INDIRECT($B$3&amp;"!A753:M753"),0)),0)</f>
        <v>0</v>
      </c>
      <c r="P10" s="67">
        <f ca="1">-IFERROR(INDEX(INDIRECT($B$3&amp;"!A753:M763"),MATCH(Standalone_Income_Statement!$B10,INDIRECT($B$3&amp;"!A753:A763"),0),MATCH(Standalone_Income_Statement!P$7,INDIRECT($B$3&amp;"!A753:M753"),0)),0)</f>
        <v>0</v>
      </c>
      <c r="Q10" s="67">
        <f ca="1">-IFERROR(INDEX(INDIRECT($B$3&amp;"!A753:M763"),MATCH(Standalone_Income_Statement!$B10,INDIRECT($B$3&amp;"!A753:A763"),0),MATCH(Standalone_Income_Statement!Q$7,INDIRECT($B$3&amp;"!A753:M753"),0)),0)</f>
        <v>0</v>
      </c>
      <c r="R10" s="67">
        <f ca="1">-IFERROR(INDEX(INDIRECT($B$3&amp;"!A753:M763"),MATCH(Standalone_Income_Statement!$B10,INDIRECT($B$3&amp;"!A753:A763"),0),MATCH(Standalone_Income_Statement!R$7,INDIRECT($B$3&amp;"!A753:M753"),0)),0)</f>
        <v>0</v>
      </c>
    </row>
    <row r="11" spans="2:18" x14ac:dyDescent="0.2">
      <c r="B11" s="80" t="s">
        <v>24</v>
      </c>
      <c r="C11" s="82" cm="1">
        <f t="array" aca="1" ref="C11" ca="1">INDEX($G:$R,ROW(),MATCH(Control!$C$7,Month,0))</f>
        <v>0</v>
      </c>
      <c r="D11" s="82" cm="1">
        <f t="array" aca="1" ref="D11" ca="1">SUMPRODUCT(--((Quarter)=Control!$C$8),$G11:$R11)</f>
        <v>0</v>
      </c>
      <c r="E11" s="88" cm="1">
        <f t="array" aca="1" ref="E11" ca="1">SUMPRODUCT(--((Month)&lt;=Control!$C$7),$G11:$R11)</f>
        <v>0</v>
      </c>
      <c r="G11" s="67">
        <f ca="1">-IFERROR(INDEX(INDIRECT($B$3&amp;"!A753:M763"),MATCH(Standalone_Income_Statement!$B11,INDIRECT($B$3&amp;"!A753:A763"),0),MATCH(Standalone_Income_Statement!G$7,INDIRECT($B$3&amp;"!A753:M753"),0)),0)</f>
        <v>0</v>
      </c>
      <c r="H11" s="67">
        <f ca="1">-IFERROR(INDEX(INDIRECT($B$3&amp;"!A753:M763"),MATCH(Standalone_Income_Statement!$B11,INDIRECT($B$3&amp;"!A753:A763"),0),MATCH(Standalone_Income_Statement!H$7,INDIRECT($B$3&amp;"!A753:M753"),0)),0)</f>
        <v>0</v>
      </c>
      <c r="I11" s="67">
        <f ca="1">-IFERROR(INDEX(INDIRECT($B$3&amp;"!A753:M763"),MATCH(Standalone_Income_Statement!$B11,INDIRECT($B$3&amp;"!A753:A763"),0),MATCH(Standalone_Income_Statement!I$7,INDIRECT($B$3&amp;"!A753:M753"),0)),0)</f>
        <v>0</v>
      </c>
      <c r="J11" s="67">
        <f ca="1">-IFERROR(INDEX(INDIRECT($B$3&amp;"!A753:M763"),MATCH(Standalone_Income_Statement!$B11,INDIRECT($B$3&amp;"!A753:A763"),0),MATCH(Standalone_Income_Statement!J$7,INDIRECT($B$3&amp;"!A753:M753"),0)),0)</f>
        <v>0</v>
      </c>
      <c r="K11" s="67">
        <f ca="1">-IFERROR(INDEX(INDIRECT($B$3&amp;"!A753:M763"),MATCH(Standalone_Income_Statement!$B11,INDIRECT($B$3&amp;"!A753:A763"),0),MATCH(Standalone_Income_Statement!K$7,INDIRECT($B$3&amp;"!A753:M753"),0)),0)</f>
        <v>0</v>
      </c>
      <c r="L11" s="67">
        <f ca="1">-IFERROR(INDEX(INDIRECT($B$3&amp;"!A753:M763"),MATCH(Standalone_Income_Statement!$B11,INDIRECT($B$3&amp;"!A753:A763"),0),MATCH(Standalone_Income_Statement!L$7,INDIRECT($B$3&amp;"!A753:M753"),0)),0)</f>
        <v>0</v>
      </c>
      <c r="M11" s="67">
        <f ca="1">-IFERROR(INDEX(INDIRECT($B$3&amp;"!A753:M763"),MATCH(Standalone_Income_Statement!$B11,INDIRECT($B$3&amp;"!A753:A763"),0),MATCH(Standalone_Income_Statement!M$7,INDIRECT($B$3&amp;"!A753:M753"),0)),0)</f>
        <v>0</v>
      </c>
      <c r="N11" s="67">
        <f ca="1">-IFERROR(INDEX(INDIRECT($B$3&amp;"!A753:M763"),MATCH(Standalone_Income_Statement!$B11,INDIRECT($B$3&amp;"!A753:A763"),0),MATCH(Standalone_Income_Statement!N$7,INDIRECT($B$3&amp;"!A753:M753"),0)),0)</f>
        <v>0</v>
      </c>
      <c r="O11" s="67">
        <f ca="1">-IFERROR(INDEX(INDIRECT($B$3&amp;"!A753:M763"),MATCH(Standalone_Income_Statement!$B11,INDIRECT($B$3&amp;"!A753:A763"),0),MATCH(Standalone_Income_Statement!O$7,INDIRECT($B$3&amp;"!A753:M753"),0)),0)</f>
        <v>0</v>
      </c>
      <c r="P11" s="67">
        <f ca="1">-IFERROR(INDEX(INDIRECT($B$3&amp;"!A753:M763"),MATCH(Standalone_Income_Statement!$B11,INDIRECT($B$3&amp;"!A753:A763"),0),MATCH(Standalone_Income_Statement!P$7,INDIRECT($B$3&amp;"!A753:M753"),0)),0)</f>
        <v>0</v>
      </c>
      <c r="Q11" s="67">
        <f ca="1">-IFERROR(INDEX(INDIRECT($B$3&amp;"!A753:M763"),MATCH(Standalone_Income_Statement!$B11,INDIRECT($B$3&amp;"!A753:A763"),0),MATCH(Standalone_Income_Statement!Q$7,INDIRECT($B$3&amp;"!A753:M753"),0)),0)</f>
        <v>0</v>
      </c>
      <c r="R11" s="67">
        <f ca="1">-IFERROR(INDEX(INDIRECT($B$3&amp;"!A753:M763"),MATCH(Standalone_Income_Statement!$B11,INDIRECT($B$3&amp;"!A753:A763"),0),MATCH(Standalone_Income_Statement!R$7,INDIRECT($B$3&amp;"!A753:M753"),0)),0)</f>
        <v>0</v>
      </c>
    </row>
    <row r="12" spans="2:18" x14ac:dyDescent="0.2">
      <c r="B12" s="80" t="s">
        <v>26</v>
      </c>
      <c r="C12" s="82" cm="1">
        <f t="array" aca="1" ref="C12" ca="1">INDEX($G:$R,ROW(),MATCH(Control!$C$7,Month,0))</f>
        <v>0</v>
      </c>
      <c r="D12" s="82" cm="1">
        <f t="array" aca="1" ref="D12" ca="1">SUMPRODUCT(--((Quarter)=Control!$C$8),$G12:$R12)</f>
        <v>0</v>
      </c>
      <c r="E12" s="88" cm="1">
        <f t="array" aca="1" ref="E12" ca="1">SUMPRODUCT(--((Month)&lt;=Control!$C$7),$G12:$R12)</f>
        <v>0</v>
      </c>
      <c r="G12" s="67">
        <f ca="1">-IFERROR(INDEX(INDIRECT($B$3&amp;"!A753:M763"),MATCH(Standalone_Income_Statement!$B12,INDIRECT($B$3&amp;"!A753:A763"),0),MATCH(Standalone_Income_Statement!G$7,INDIRECT($B$3&amp;"!A753:M753"),0)),0)</f>
        <v>0</v>
      </c>
      <c r="H12" s="67">
        <f ca="1">-IFERROR(INDEX(INDIRECT($B$3&amp;"!A753:M763"),MATCH(Standalone_Income_Statement!$B12,INDIRECT($B$3&amp;"!A753:A763"),0),MATCH(Standalone_Income_Statement!H$7,INDIRECT($B$3&amp;"!A753:M753"),0)),0)</f>
        <v>0</v>
      </c>
      <c r="I12" s="67">
        <f ca="1">-IFERROR(INDEX(INDIRECT($B$3&amp;"!A753:M763"),MATCH(Standalone_Income_Statement!$B12,INDIRECT($B$3&amp;"!A753:A763"),0),MATCH(Standalone_Income_Statement!I$7,INDIRECT($B$3&amp;"!A753:M753"),0)),0)</f>
        <v>0</v>
      </c>
      <c r="J12" s="67">
        <f ca="1">-IFERROR(INDEX(INDIRECT($B$3&amp;"!A753:M763"),MATCH(Standalone_Income_Statement!$B12,INDIRECT($B$3&amp;"!A753:A763"),0),MATCH(Standalone_Income_Statement!J$7,INDIRECT($B$3&amp;"!A753:M753"),0)),0)</f>
        <v>0</v>
      </c>
      <c r="K12" s="67">
        <f ca="1">-IFERROR(INDEX(INDIRECT($B$3&amp;"!A753:M763"),MATCH(Standalone_Income_Statement!$B12,INDIRECT($B$3&amp;"!A753:A763"),0),MATCH(Standalone_Income_Statement!K$7,INDIRECT($B$3&amp;"!A753:M753"),0)),0)</f>
        <v>0</v>
      </c>
      <c r="L12" s="67">
        <f ca="1">-IFERROR(INDEX(INDIRECT($B$3&amp;"!A753:M763"),MATCH(Standalone_Income_Statement!$B12,INDIRECT($B$3&amp;"!A753:A763"),0),MATCH(Standalone_Income_Statement!L$7,INDIRECT($B$3&amp;"!A753:M753"),0)),0)</f>
        <v>0</v>
      </c>
      <c r="M12" s="67">
        <f ca="1">-IFERROR(INDEX(INDIRECT($B$3&amp;"!A753:M763"),MATCH(Standalone_Income_Statement!$B12,INDIRECT($B$3&amp;"!A753:A763"),0),MATCH(Standalone_Income_Statement!M$7,INDIRECT($B$3&amp;"!A753:M753"),0)),0)</f>
        <v>0</v>
      </c>
      <c r="N12" s="67">
        <f ca="1">-IFERROR(INDEX(INDIRECT($B$3&amp;"!A753:M763"),MATCH(Standalone_Income_Statement!$B12,INDIRECT($B$3&amp;"!A753:A763"),0),MATCH(Standalone_Income_Statement!N$7,INDIRECT($B$3&amp;"!A753:M753"),0)),0)</f>
        <v>0</v>
      </c>
      <c r="O12" s="67">
        <f ca="1">-IFERROR(INDEX(INDIRECT($B$3&amp;"!A753:M763"),MATCH(Standalone_Income_Statement!$B12,INDIRECT($B$3&amp;"!A753:A763"),0),MATCH(Standalone_Income_Statement!O$7,INDIRECT($B$3&amp;"!A753:M753"),0)),0)</f>
        <v>0</v>
      </c>
      <c r="P12" s="67">
        <f ca="1">-IFERROR(INDEX(INDIRECT($B$3&amp;"!A753:M763"),MATCH(Standalone_Income_Statement!$B12,INDIRECT($B$3&amp;"!A753:A763"),0),MATCH(Standalone_Income_Statement!P$7,INDIRECT($B$3&amp;"!A753:M753"),0)),0)</f>
        <v>0</v>
      </c>
      <c r="Q12" s="67">
        <f ca="1">-IFERROR(INDEX(INDIRECT($B$3&amp;"!A753:M763"),MATCH(Standalone_Income_Statement!$B12,INDIRECT($B$3&amp;"!A753:A763"),0),MATCH(Standalone_Income_Statement!Q$7,INDIRECT($B$3&amp;"!A753:M753"),0)),0)</f>
        <v>0</v>
      </c>
      <c r="R12" s="67">
        <f ca="1">-IFERROR(INDEX(INDIRECT($B$3&amp;"!A753:M763"),MATCH(Standalone_Income_Statement!$B12,INDIRECT($B$3&amp;"!A753:A763"),0),MATCH(Standalone_Income_Statement!R$7,INDIRECT($B$3&amp;"!A753:M753"),0)),0)</f>
        <v>0</v>
      </c>
    </row>
    <row r="13" spans="2:18" x14ac:dyDescent="0.2">
      <c r="B13" s="11" t="s">
        <v>4</v>
      </c>
      <c r="C13" s="29">
        <f ca="1">SUM(C10:C12)</f>
        <v>0</v>
      </c>
      <c r="D13" s="29">
        <f t="shared" ref="D13:E13" ca="1" si="1">SUM(D10:D12)</f>
        <v>0</v>
      </c>
      <c r="E13" s="89">
        <f t="shared" ca="1" si="1"/>
        <v>0</v>
      </c>
      <c r="G13" s="68">
        <f ca="1">SUM(G10:G12)</f>
        <v>0</v>
      </c>
      <c r="H13" s="68">
        <f t="shared" ref="H13:R13" ca="1" si="2">SUM(H10:H12)</f>
        <v>0</v>
      </c>
      <c r="I13" s="68">
        <f t="shared" ca="1" si="2"/>
        <v>0</v>
      </c>
      <c r="J13" s="68">
        <f t="shared" ca="1" si="2"/>
        <v>0</v>
      </c>
      <c r="K13" s="68">
        <f t="shared" ca="1" si="2"/>
        <v>0</v>
      </c>
      <c r="L13" s="68">
        <f t="shared" ca="1" si="2"/>
        <v>0</v>
      </c>
      <c r="M13" s="68">
        <f t="shared" ca="1" si="2"/>
        <v>0</v>
      </c>
      <c r="N13" s="68">
        <f t="shared" ca="1" si="2"/>
        <v>0</v>
      </c>
      <c r="O13" s="68">
        <f t="shared" ca="1" si="2"/>
        <v>0</v>
      </c>
      <c r="P13" s="68">
        <f t="shared" ca="1" si="2"/>
        <v>0</v>
      </c>
      <c r="Q13" s="68">
        <f t="shared" ca="1" si="2"/>
        <v>0</v>
      </c>
      <c r="R13" s="68">
        <f t="shared" ca="1" si="2"/>
        <v>0</v>
      </c>
    </row>
    <row r="14" spans="2:18" x14ac:dyDescent="0.2">
      <c r="B14" s="12"/>
      <c r="C14" s="83"/>
      <c r="D14" s="83"/>
      <c r="E14" s="90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</row>
    <row r="15" spans="2:18" x14ac:dyDescent="0.2">
      <c r="B15" s="13" t="s">
        <v>5</v>
      </c>
      <c r="C15" s="83"/>
      <c r="D15" s="83"/>
      <c r="E15" s="90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</row>
    <row r="16" spans="2:18" x14ac:dyDescent="0.2">
      <c r="B16" s="80" t="s">
        <v>48</v>
      </c>
      <c r="C16" s="82" cm="1">
        <f t="array" aca="1" ref="C16" ca="1">INDEX($G:$R,ROW(),MATCH(Control!$C$7,Month,0))</f>
        <v>0</v>
      </c>
      <c r="D16" s="82" cm="1">
        <f t="array" aca="1" ref="D16" ca="1">SUMPRODUCT(--((Quarter)=Control!$C$8),$G16:$R16)</f>
        <v>0</v>
      </c>
      <c r="E16" s="88" cm="1">
        <f t="array" aca="1" ref="E16" ca="1">SUMPRODUCT(--((Month)&lt;=Control!$C$7),$G16:$R16)</f>
        <v>0</v>
      </c>
      <c r="G16" s="67">
        <f ca="1">IFERROR(INDEX(INDIRECT($B$3&amp;"!A753:M763"),MATCH(Standalone_Income_Statement!$B16,INDIRECT($B$3&amp;"!A753:A763"),0),MATCH(Standalone_Income_Statement!G$7,INDIRECT($B$3&amp;"!A753:M753"),0)),0)</f>
        <v>0</v>
      </c>
      <c r="H16" s="67">
        <f ca="1">IFERROR(INDEX(INDIRECT($B$3&amp;"!A753:M763"),MATCH(Standalone_Income_Statement!$B16,INDIRECT($B$3&amp;"!A753:A763"),0),MATCH(Standalone_Income_Statement!H$7,INDIRECT($B$3&amp;"!A753:M753"),0)),0)</f>
        <v>0</v>
      </c>
      <c r="I16" s="67">
        <f ca="1">IFERROR(INDEX(INDIRECT($B$3&amp;"!A753:M763"),MATCH(Standalone_Income_Statement!$B16,INDIRECT($B$3&amp;"!A753:A763"),0),MATCH(Standalone_Income_Statement!I$7,INDIRECT($B$3&amp;"!A753:M753"),0)),0)</f>
        <v>0</v>
      </c>
      <c r="J16" s="67">
        <f ca="1">IFERROR(INDEX(INDIRECT($B$3&amp;"!A753:M763"),MATCH(Standalone_Income_Statement!$B16,INDIRECT($B$3&amp;"!A753:A763"),0),MATCH(Standalone_Income_Statement!J$7,INDIRECT($B$3&amp;"!A753:M753"),0)),0)</f>
        <v>0</v>
      </c>
      <c r="K16" s="67">
        <f ca="1">IFERROR(INDEX(INDIRECT($B$3&amp;"!A753:M763"),MATCH(Standalone_Income_Statement!$B16,INDIRECT($B$3&amp;"!A753:A763"),0),MATCH(Standalone_Income_Statement!K$7,INDIRECT($B$3&amp;"!A753:M753"),0)),0)</f>
        <v>0</v>
      </c>
      <c r="L16" s="67">
        <f ca="1">IFERROR(INDEX(INDIRECT($B$3&amp;"!A753:M763"),MATCH(Standalone_Income_Statement!$B16,INDIRECT($B$3&amp;"!A753:A763"),0),MATCH(Standalone_Income_Statement!L$7,INDIRECT($B$3&amp;"!A753:M753"),0)),0)</f>
        <v>0</v>
      </c>
      <c r="M16" s="67">
        <f ca="1">IFERROR(INDEX(INDIRECT($B$3&amp;"!A753:M763"),MATCH(Standalone_Income_Statement!$B16,INDIRECT($B$3&amp;"!A753:A763"),0),MATCH(Standalone_Income_Statement!M$7,INDIRECT($B$3&amp;"!A753:M753"),0)),0)</f>
        <v>0</v>
      </c>
      <c r="N16" s="67">
        <f ca="1">IFERROR(INDEX(INDIRECT($B$3&amp;"!A753:M763"),MATCH(Standalone_Income_Statement!$B16,INDIRECT($B$3&amp;"!A753:A763"),0),MATCH(Standalone_Income_Statement!N$7,INDIRECT($B$3&amp;"!A753:M753"),0)),0)</f>
        <v>0</v>
      </c>
      <c r="O16" s="67">
        <f ca="1">IFERROR(INDEX(INDIRECT($B$3&amp;"!A753:M763"),MATCH(Standalone_Income_Statement!$B16,INDIRECT($B$3&amp;"!A753:A763"),0),MATCH(Standalone_Income_Statement!O$7,INDIRECT($B$3&amp;"!A753:M753"),0)),0)</f>
        <v>0</v>
      </c>
      <c r="P16" s="67">
        <f ca="1">IFERROR(INDEX(INDIRECT($B$3&amp;"!A753:M763"),MATCH(Standalone_Income_Statement!$B16,INDIRECT($B$3&amp;"!A753:A763"),0),MATCH(Standalone_Income_Statement!P$7,INDIRECT($B$3&amp;"!A753:M753"),0)),0)</f>
        <v>0</v>
      </c>
      <c r="Q16" s="67">
        <f ca="1">IFERROR(INDEX(INDIRECT($B$3&amp;"!A753:M763"),MATCH(Standalone_Income_Statement!$B16,INDIRECT($B$3&amp;"!A753:A763"),0),MATCH(Standalone_Income_Statement!Q$7,INDIRECT($B$3&amp;"!A753:M753"),0)),0)</f>
        <v>0</v>
      </c>
      <c r="R16" s="67">
        <f ca="1">IFERROR(INDEX(INDIRECT($B$3&amp;"!A753:M763"),MATCH(Standalone_Income_Statement!$B16,INDIRECT($B$3&amp;"!A753:A763"),0),MATCH(Standalone_Income_Statement!R$7,INDIRECT($B$3&amp;"!A753:M753"),0)),0)</f>
        <v>0</v>
      </c>
    </row>
    <row r="17" spans="2:18" x14ac:dyDescent="0.2">
      <c r="B17" s="80" t="s">
        <v>49</v>
      </c>
      <c r="C17" s="82" cm="1">
        <f t="array" aca="1" ref="C17" ca="1">INDEX($G:$R,ROW(),MATCH(Control!$C$7,Month,0))</f>
        <v>0</v>
      </c>
      <c r="D17" s="82" cm="1">
        <f t="array" aca="1" ref="D17" ca="1">SUMPRODUCT(--((Quarter)=Control!$C$8),$G17:$R17)</f>
        <v>0</v>
      </c>
      <c r="E17" s="88" cm="1">
        <f t="array" aca="1" ref="E17" ca="1">SUMPRODUCT(--((Month)&lt;=Control!$C$7),$G17:$R17)</f>
        <v>0</v>
      </c>
      <c r="G17" s="67">
        <f ca="1">IFERROR(INDEX(INDIRECT($B$3&amp;"!A753:M763"),MATCH(Standalone_Income_Statement!$B17,INDIRECT($B$3&amp;"!A753:A763"),0),MATCH(Standalone_Income_Statement!G$7,INDIRECT($B$3&amp;"!A753:M753"),0)),0)</f>
        <v>0</v>
      </c>
      <c r="H17" s="67">
        <f ca="1">IFERROR(INDEX(INDIRECT($B$3&amp;"!A753:M763"),MATCH(Standalone_Income_Statement!$B17,INDIRECT($B$3&amp;"!A753:A763"),0),MATCH(Standalone_Income_Statement!H$7,INDIRECT($B$3&amp;"!A753:M753"),0)),0)</f>
        <v>0</v>
      </c>
      <c r="I17" s="67">
        <f ca="1">IFERROR(INDEX(INDIRECT($B$3&amp;"!A753:M763"),MATCH(Standalone_Income_Statement!$B17,INDIRECT($B$3&amp;"!A753:A763"),0),MATCH(Standalone_Income_Statement!I$7,INDIRECT($B$3&amp;"!A753:M753"),0)),0)</f>
        <v>0</v>
      </c>
      <c r="J17" s="67">
        <f ca="1">IFERROR(INDEX(INDIRECT($B$3&amp;"!A753:M763"),MATCH(Standalone_Income_Statement!$B17,INDIRECT($B$3&amp;"!A753:A763"),0),MATCH(Standalone_Income_Statement!J$7,INDIRECT($B$3&amp;"!A753:M753"),0)),0)</f>
        <v>0</v>
      </c>
      <c r="K17" s="67">
        <f ca="1">IFERROR(INDEX(INDIRECT($B$3&amp;"!A753:M763"),MATCH(Standalone_Income_Statement!$B17,INDIRECT($B$3&amp;"!A753:A763"),0),MATCH(Standalone_Income_Statement!K$7,INDIRECT($B$3&amp;"!A753:M753"),0)),0)</f>
        <v>0</v>
      </c>
      <c r="L17" s="67">
        <f ca="1">IFERROR(INDEX(INDIRECT($B$3&amp;"!A753:M763"),MATCH(Standalone_Income_Statement!$B17,INDIRECT($B$3&amp;"!A753:A763"),0),MATCH(Standalone_Income_Statement!L$7,INDIRECT($B$3&amp;"!A753:M753"),0)),0)</f>
        <v>0</v>
      </c>
      <c r="M17" s="67">
        <f ca="1">IFERROR(INDEX(INDIRECT($B$3&amp;"!A753:M763"),MATCH(Standalone_Income_Statement!$B17,INDIRECT($B$3&amp;"!A753:A763"),0),MATCH(Standalone_Income_Statement!M$7,INDIRECT($B$3&amp;"!A753:M753"),0)),0)</f>
        <v>0</v>
      </c>
      <c r="N17" s="67">
        <f ca="1">IFERROR(INDEX(INDIRECT($B$3&amp;"!A753:M763"),MATCH(Standalone_Income_Statement!$B17,INDIRECT($B$3&amp;"!A753:A763"),0),MATCH(Standalone_Income_Statement!N$7,INDIRECT($B$3&amp;"!A753:M753"),0)),0)</f>
        <v>0</v>
      </c>
      <c r="O17" s="67">
        <f ca="1">IFERROR(INDEX(INDIRECT($B$3&amp;"!A753:M763"),MATCH(Standalone_Income_Statement!$B17,INDIRECT($B$3&amp;"!A753:A763"),0),MATCH(Standalone_Income_Statement!O$7,INDIRECT($B$3&amp;"!A753:M753"),0)),0)</f>
        <v>0</v>
      </c>
      <c r="P17" s="67">
        <f ca="1">IFERROR(INDEX(INDIRECT($B$3&amp;"!A753:M763"),MATCH(Standalone_Income_Statement!$B17,INDIRECT($B$3&amp;"!A753:A763"),0),MATCH(Standalone_Income_Statement!P$7,INDIRECT($B$3&amp;"!A753:M753"),0)),0)</f>
        <v>0</v>
      </c>
      <c r="Q17" s="67">
        <f ca="1">IFERROR(INDEX(INDIRECT($B$3&amp;"!A753:M763"),MATCH(Standalone_Income_Statement!$B17,INDIRECT($B$3&amp;"!A753:A763"),0),MATCH(Standalone_Income_Statement!Q$7,INDIRECT($B$3&amp;"!A753:M753"),0)),0)</f>
        <v>0</v>
      </c>
      <c r="R17" s="67">
        <f ca="1">IFERROR(INDEX(INDIRECT($B$3&amp;"!A753:M763"),MATCH(Standalone_Income_Statement!$B17,INDIRECT($B$3&amp;"!A753:A763"),0),MATCH(Standalone_Income_Statement!R$7,INDIRECT($B$3&amp;"!A753:M753"),0)),0)</f>
        <v>0</v>
      </c>
    </row>
    <row r="18" spans="2:18" x14ac:dyDescent="0.2">
      <c r="B18" s="80" t="s">
        <v>50</v>
      </c>
      <c r="C18" s="82" cm="1">
        <f t="array" aca="1" ref="C18" ca="1">INDEX($G:$R,ROW(),MATCH(Control!$C$7,Month,0))</f>
        <v>0</v>
      </c>
      <c r="D18" s="82" cm="1">
        <f t="array" aca="1" ref="D18" ca="1">SUMPRODUCT(--((Quarter)=Control!$C$8),$G18:$R18)</f>
        <v>0</v>
      </c>
      <c r="E18" s="88" cm="1">
        <f t="array" aca="1" ref="E18" ca="1">SUMPRODUCT(--((Month)&lt;=Control!$C$7),$G18:$R18)</f>
        <v>0</v>
      </c>
      <c r="G18" s="67">
        <f ca="1">IFERROR(INDEX(INDIRECT($B$3&amp;"!A753:M763"),MATCH(Standalone_Income_Statement!$B18,INDIRECT($B$3&amp;"!A753:A763"),0),MATCH(Standalone_Income_Statement!G$7,INDIRECT($B$3&amp;"!A753:M753"),0)),0)</f>
        <v>0</v>
      </c>
      <c r="H18" s="67">
        <f ca="1">IFERROR(INDEX(INDIRECT($B$3&amp;"!A753:M763"),MATCH(Standalone_Income_Statement!$B18,INDIRECT($B$3&amp;"!A753:A763"),0),MATCH(Standalone_Income_Statement!H$7,INDIRECT($B$3&amp;"!A753:M753"),0)),0)</f>
        <v>0</v>
      </c>
      <c r="I18" s="67">
        <f ca="1">IFERROR(INDEX(INDIRECT($B$3&amp;"!A753:M763"),MATCH(Standalone_Income_Statement!$B18,INDIRECT($B$3&amp;"!A753:A763"),0),MATCH(Standalone_Income_Statement!I$7,INDIRECT($B$3&amp;"!A753:M753"),0)),0)</f>
        <v>0</v>
      </c>
      <c r="J18" s="67">
        <f ca="1">IFERROR(INDEX(INDIRECT($B$3&amp;"!A753:M763"),MATCH(Standalone_Income_Statement!$B18,INDIRECT($B$3&amp;"!A753:A763"),0),MATCH(Standalone_Income_Statement!J$7,INDIRECT($B$3&amp;"!A753:M753"),0)),0)</f>
        <v>0</v>
      </c>
      <c r="K18" s="67">
        <f ca="1">IFERROR(INDEX(INDIRECT($B$3&amp;"!A753:M763"),MATCH(Standalone_Income_Statement!$B18,INDIRECT($B$3&amp;"!A753:A763"),0),MATCH(Standalone_Income_Statement!K$7,INDIRECT($B$3&amp;"!A753:M753"),0)),0)</f>
        <v>0</v>
      </c>
      <c r="L18" s="67">
        <f ca="1">IFERROR(INDEX(INDIRECT($B$3&amp;"!A753:M763"),MATCH(Standalone_Income_Statement!$B18,INDIRECT($B$3&amp;"!A753:A763"),0),MATCH(Standalone_Income_Statement!L$7,INDIRECT($B$3&amp;"!A753:M753"),0)),0)</f>
        <v>0</v>
      </c>
      <c r="M18" s="67">
        <f ca="1">IFERROR(INDEX(INDIRECT($B$3&amp;"!A753:M763"),MATCH(Standalone_Income_Statement!$B18,INDIRECT($B$3&amp;"!A753:A763"),0),MATCH(Standalone_Income_Statement!M$7,INDIRECT($B$3&amp;"!A753:M753"),0)),0)</f>
        <v>0</v>
      </c>
      <c r="N18" s="67">
        <f ca="1">IFERROR(INDEX(INDIRECT($B$3&amp;"!A753:M763"),MATCH(Standalone_Income_Statement!$B18,INDIRECT($B$3&amp;"!A753:A763"),0),MATCH(Standalone_Income_Statement!N$7,INDIRECT($B$3&amp;"!A753:M753"),0)),0)</f>
        <v>0</v>
      </c>
      <c r="O18" s="67">
        <f ca="1">IFERROR(INDEX(INDIRECT($B$3&amp;"!A753:M763"),MATCH(Standalone_Income_Statement!$B18,INDIRECT($B$3&amp;"!A753:A763"),0),MATCH(Standalone_Income_Statement!O$7,INDIRECT($B$3&amp;"!A753:M753"),0)),0)</f>
        <v>0</v>
      </c>
      <c r="P18" s="67">
        <f ca="1">IFERROR(INDEX(INDIRECT($B$3&amp;"!A753:M763"),MATCH(Standalone_Income_Statement!$B18,INDIRECT($B$3&amp;"!A753:A763"),0),MATCH(Standalone_Income_Statement!P$7,INDIRECT($B$3&amp;"!A753:M753"),0)),0)</f>
        <v>0</v>
      </c>
      <c r="Q18" s="67">
        <f ca="1">IFERROR(INDEX(INDIRECT($B$3&amp;"!A753:M763"),MATCH(Standalone_Income_Statement!$B18,INDIRECT($B$3&amp;"!A753:A763"),0),MATCH(Standalone_Income_Statement!Q$7,INDIRECT($B$3&amp;"!A753:M753"),0)),0)</f>
        <v>0</v>
      </c>
      <c r="R18" s="67">
        <f ca="1">IFERROR(INDEX(INDIRECT($B$3&amp;"!A753:M763"),MATCH(Standalone_Income_Statement!$B18,INDIRECT($B$3&amp;"!A753:A763"),0),MATCH(Standalone_Income_Statement!R$7,INDIRECT($B$3&amp;"!A753:M753"),0)),0)</f>
        <v>0</v>
      </c>
    </row>
    <row r="19" spans="2:18" x14ac:dyDescent="0.2">
      <c r="B19" s="14" t="s">
        <v>6</v>
      </c>
      <c r="C19" s="29">
        <f ca="1">SUM(C16:C18)</f>
        <v>0</v>
      </c>
      <c r="D19" s="29">
        <f t="shared" ref="D19:E19" ca="1" si="3">SUM(D16:D18)</f>
        <v>0</v>
      </c>
      <c r="E19" s="89">
        <f t="shared" ca="1" si="3"/>
        <v>0</v>
      </c>
      <c r="G19" s="68">
        <f ca="1">SUM(G16:G18)</f>
        <v>0</v>
      </c>
      <c r="H19" s="68">
        <f t="shared" ref="H19:R19" ca="1" si="4">SUM(H16:H18)</f>
        <v>0</v>
      </c>
      <c r="I19" s="68">
        <f t="shared" ca="1" si="4"/>
        <v>0</v>
      </c>
      <c r="J19" s="68">
        <f t="shared" ca="1" si="4"/>
        <v>0</v>
      </c>
      <c r="K19" s="68">
        <f t="shared" ca="1" si="4"/>
        <v>0</v>
      </c>
      <c r="L19" s="68">
        <f t="shared" ca="1" si="4"/>
        <v>0</v>
      </c>
      <c r="M19" s="68">
        <f t="shared" ca="1" si="4"/>
        <v>0</v>
      </c>
      <c r="N19" s="68">
        <f t="shared" ca="1" si="4"/>
        <v>0</v>
      </c>
      <c r="O19" s="68">
        <f t="shared" ca="1" si="4"/>
        <v>0</v>
      </c>
      <c r="P19" s="68">
        <f t="shared" ca="1" si="4"/>
        <v>0</v>
      </c>
      <c r="Q19" s="68">
        <f t="shared" ca="1" si="4"/>
        <v>0</v>
      </c>
      <c r="R19" s="68">
        <f t="shared" ca="1" si="4"/>
        <v>0</v>
      </c>
    </row>
    <row r="20" spans="2:18" x14ac:dyDescent="0.2">
      <c r="B20" s="15" t="s">
        <v>7</v>
      </c>
      <c r="C20" s="35">
        <f ca="1">C13-C19</f>
        <v>0</v>
      </c>
      <c r="D20" s="35">
        <f t="shared" ref="D20:E20" ca="1" si="5">D13-D19</f>
        <v>0</v>
      </c>
      <c r="E20" s="91">
        <f t="shared" ca="1" si="5"/>
        <v>0</v>
      </c>
      <c r="G20" s="69">
        <f ca="1">G13-G19</f>
        <v>0</v>
      </c>
      <c r="H20" s="69">
        <f t="shared" ref="H20:R20" ca="1" si="6">H13-H19</f>
        <v>0</v>
      </c>
      <c r="I20" s="69">
        <f t="shared" ca="1" si="6"/>
        <v>0</v>
      </c>
      <c r="J20" s="69">
        <f t="shared" ca="1" si="6"/>
        <v>0</v>
      </c>
      <c r="K20" s="69">
        <f t="shared" ca="1" si="6"/>
        <v>0</v>
      </c>
      <c r="L20" s="69">
        <f t="shared" ca="1" si="6"/>
        <v>0</v>
      </c>
      <c r="M20" s="69">
        <f t="shared" ca="1" si="6"/>
        <v>0</v>
      </c>
      <c r="N20" s="69">
        <f t="shared" ca="1" si="6"/>
        <v>0</v>
      </c>
      <c r="O20" s="69">
        <f t="shared" ca="1" si="6"/>
        <v>0</v>
      </c>
      <c r="P20" s="69">
        <f t="shared" ca="1" si="6"/>
        <v>0</v>
      </c>
      <c r="Q20" s="69">
        <f t="shared" ca="1" si="6"/>
        <v>0</v>
      </c>
      <c r="R20" s="69">
        <f t="shared" ca="1" si="6"/>
        <v>0</v>
      </c>
    </row>
    <row r="21" spans="2:18" x14ac:dyDescent="0.2">
      <c r="B21" s="84"/>
      <c r="C21" s="82"/>
      <c r="D21" s="82"/>
      <c r="E21" s="88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</row>
    <row r="22" spans="2:18" x14ac:dyDescent="0.2">
      <c r="B22" s="9" t="s">
        <v>8</v>
      </c>
      <c r="C22" s="82"/>
      <c r="D22" s="82"/>
      <c r="E22" s="88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</row>
    <row r="23" spans="2:18" x14ac:dyDescent="0.2">
      <c r="B23" s="85" t="s">
        <v>9</v>
      </c>
      <c r="C23" s="82" cm="1">
        <f t="array" aca="1" ref="C23" ca="1">INDEX($G:$R,ROW(),MATCH(Control!$C$7,Month,0))</f>
        <v>0</v>
      </c>
      <c r="D23" s="82" cm="1">
        <f t="array" aca="1" ref="D23" ca="1">SUMPRODUCT(--((Quarter)=Control!$C$8),$G23:$R23)</f>
        <v>0</v>
      </c>
      <c r="E23" s="88" cm="1">
        <f t="array" aca="1" ref="E23" ca="1">SUMPRODUCT(--((Month)&lt;=Control!$C$7),$G23:$R23)</f>
        <v>0</v>
      </c>
      <c r="G23" s="67">
        <f ca="1">IFERROR(INDEX(INDIRECT($B$3&amp;"!A753:M763"),MATCH(Standalone_Income_Statement!$B23,INDIRECT($B$3&amp;"!A753:A763"),0),MATCH(Standalone_Income_Statement!G$7,INDIRECT($B$3&amp;"!A753:M753"),0)),0)</f>
        <v>0</v>
      </c>
      <c r="H23" s="67">
        <f ca="1">IFERROR(INDEX(INDIRECT($B$3&amp;"!A753:M763"),MATCH(Standalone_Income_Statement!$B23,INDIRECT($B$3&amp;"!A753:A763"),0),MATCH(Standalone_Income_Statement!H$7,INDIRECT($B$3&amp;"!A753:M753"),0)),0)</f>
        <v>0</v>
      </c>
      <c r="I23" s="67">
        <f ca="1">IFERROR(INDEX(INDIRECT($B$3&amp;"!A753:M763"),MATCH(Standalone_Income_Statement!$B23,INDIRECT($B$3&amp;"!A753:A763"),0),MATCH(Standalone_Income_Statement!I$7,INDIRECT($B$3&amp;"!A753:M753"),0)),0)</f>
        <v>0</v>
      </c>
      <c r="J23" s="67">
        <f ca="1">IFERROR(INDEX(INDIRECT($B$3&amp;"!A753:M763"),MATCH(Standalone_Income_Statement!$B23,INDIRECT($B$3&amp;"!A753:A763"),0),MATCH(Standalone_Income_Statement!J$7,INDIRECT($B$3&amp;"!A753:M753"),0)),0)</f>
        <v>0</v>
      </c>
      <c r="K23" s="67">
        <f ca="1">IFERROR(INDEX(INDIRECT($B$3&amp;"!A753:M763"),MATCH(Standalone_Income_Statement!$B23,INDIRECT($B$3&amp;"!A753:A763"),0),MATCH(Standalone_Income_Statement!K$7,INDIRECT($B$3&amp;"!A753:M753"),0)),0)</f>
        <v>0</v>
      </c>
      <c r="L23" s="67">
        <f ca="1">IFERROR(INDEX(INDIRECT($B$3&amp;"!A753:M763"),MATCH(Standalone_Income_Statement!$B23,INDIRECT($B$3&amp;"!A753:A763"),0),MATCH(Standalone_Income_Statement!L$7,INDIRECT($B$3&amp;"!A753:M753"),0)),0)</f>
        <v>0</v>
      </c>
      <c r="M23" s="67">
        <f ca="1">IFERROR(INDEX(INDIRECT($B$3&amp;"!A753:M763"),MATCH(Standalone_Income_Statement!$B23,INDIRECT($B$3&amp;"!A753:A763"),0),MATCH(Standalone_Income_Statement!M$7,INDIRECT($B$3&amp;"!A753:M753"),0)),0)</f>
        <v>0</v>
      </c>
      <c r="N23" s="67">
        <f ca="1">IFERROR(INDEX(INDIRECT($B$3&amp;"!A753:M763"),MATCH(Standalone_Income_Statement!$B23,INDIRECT($B$3&amp;"!A753:A763"),0),MATCH(Standalone_Income_Statement!N$7,INDIRECT($B$3&amp;"!A753:M753"),0)),0)</f>
        <v>0</v>
      </c>
      <c r="O23" s="67">
        <f ca="1">IFERROR(INDEX(INDIRECT($B$3&amp;"!A753:M763"),MATCH(Standalone_Income_Statement!$B23,INDIRECT($B$3&amp;"!A753:A763"),0),MATCH(Standalone_Income_Statement!O$7,INDIRECT($B$3&amp;"!A753:M753"),0)),0)</f>
        <v>0</v>
      </c>
      <c r="P23" s="67">
        <f ca="1">IFERROR(INDEX(INDIRECT($B$3&amp;"!A753:M763"),MATCH(Standalone_Income_Statement!$B23,INDIRECT($B$3&amp;"!A753:A763"),0),MATCH(Standalone_Income_Statement!P$7,INDIRECT($B$3&amp;"!A753:M753"),0)),0)</f>
        <v>0</v>
      </c>
      <c r="Q23" s="67">
        <f ca="1">IFERROR(INDEX(INDIRECT($B$3&amp;"!A753:M763"),MATCH(Standalone_Income_Statement!$B23,INDIRECT($B$3&amp;"!A753:A763"),0),MATCH(Standalone_Income_Statement!Q$7,INDIRECT($B$3&amp;"!A753:M753"),0)),0)</f>
        <v>0</v>
      </c>
      <c r="R23" s="67">
        <f ca="1">IFERROR(INDEX(INDIRECT($B$3&amp;"!A753:M763"),MATCH(Standalone_Income_Statement!$B23,INDIRECT($B$3&amp;"!A753:A763"),0),MATCH(Standalone_Income_Statement!R$7,INDIRECT($B$3&amp;"!A753:M753"),0)),0)</f>
        <v>0</v>
      </c>
    </row>
    <row r="24" spans="2:18" x14ac:dyDescent="0.2">
      <c r="B24" s="85" t="s">
        <v>10</v>
      </c>
      <c r="C24" s="82" cm="1">
        <f t="array" aca="1" ref="C24" ca="1">INDEX($G:$R,ROW(),MATCH(Control!$C$7,Month,0))</f>
        <v>800</v>
      </c>
      <c r="D24" s="82" cm="1">
        <f t="array" aca="1" ref="D24" ca="1">SUMPRODUCT(--((Quarter)=Control!$C$8),$G24:$R24)</f>
        <v>2875</v>
      </c>
      <c r="E24" s="88" cm="1">
        <f t="array" aca="1" ref="E24" ca="1">SUMPRODUCT(--((Month)&lt;=Control!$C$7),$G24:$R24)</f>
        <v>25900</v>
      </c>
      <c r="G24" s="67">
        <f ca="1">IFERROR(INDEX(INDIRECT($B$3&amp;"!A753:M763"),MATCH(Standalone_Income_Statement!$B24,INDIRECT($B$3&amp;"!A753:A763"),0),MATCH(Standalone_Income_Statement!G$7,INDIRECT($B$3&amp;"!A753:M753"),0)),0)</f>
        <v>7675</v>
      </c>
      <c r="H24" s="67">
        <f ca="1">IFERROR(INDEX(INDIRECT($B$3&amp;"!A753:M763"),MATCH(Standalone_Income_Statement!$B24,INDIRECT($B$3&amp;"!A753:A763"),0),MATCH(Standalone_Income_Statement!H$7,INDIRECT($B$3&amp;"!A753:M753"),0)),0)</f>
        <v>7675</v>
      </c>
      <c r="I24" s="67">
        <f ca="1">IFERROR(INDEX(INDIRECT($B$3&amp;"!A753:M763"),MATCH(Standalone_Income_Statement!$B24,INDIRECT($B$3&amp;"!A753:A763"),0),MATCH(Standalone_Income_Statement!I$7,INDIRECT($B$3&amp;"!A753:M753"),0)),0)</f>
        <v>7675</v>
      </c>
      <c r="J24" s="67">
        <f ca="1">IFERROR(INDEX(INDIRECT($B$3&amp;"!A753:M763"),MATCH(Standalone_Income_Statement!$B24,INDIRECT($B$3&amp;"!A753:A763"),0),MATCH(Standalone_Income_Statement!J$7,INDIRECT($B$3&amp;"!A753:M753"),0)),0)</f>
        <v>2075</v>
      </c>
      <c r="K24" s="67">
        <f ca="1">IFERROR(INDEX(INDIRECT($B$3&amp;"!A753:M763"),MATCH(Standalone_Income_Statement!$B24,INDIRECT($B$3&amp;"!A753:A763"),0),MATCH(Standalone_Income_Statement!K$7,INDIRECT($B$3&amp;"!A753:M753"),0)),0)</f>
        <v>800</v>
      </c>
      <c r="L24" s="67">
        <f ca="1">IFERROR(INDEX(INDIRECT($B$3&amp;"!A753:M763"),MATCH(Standalone_Income_Statement!$B24,INDIRECT($B$3&amp;"!A753:A763"),0),MATCH(Standalone_Income_Statement!L$7,INDIRECT($B$3&amp;"!A753:M753"),0)),0)</f>
        <v>0</v>
      </c>
      <c r="M24" s="67">
        <f ca="1">IFERROR(INDEX(INDIRECT($B$3&amp;"!A753:M763"),MATCH(Standalone_Income_Statement!$B24,INDIRECT($B$3&amp;"!A753:A763"),0),MATCH(Standalone_Income_Statement!M$7,INDIRECT($B$3&amp;"!A753:M753"),0)),0)</f>
        <v>0</v>
      </c>
      <c r="N24" s="67">
        <f ca="1">IFERROR(INDEX(INDIRECT($B$3&amp;"!A753:M763"),MATCH(Standalone_Income_Statement!$B24,INDIRECT($B$3&amp;"!A753:A763"),0),MATCH(Standalone_Income_Statement!N$7,INDIRECT($B$3&amp;"!A753:M753"),0)),0)</f>
        <v>0</v>
      </c>
      <c r="O24" s="67">
        <f ca="1">IFERROR(INDEX(INDIRECT($B$3&amp;"!A753:M763"),MATCH(Standalone_Income_Statement!$B24,INDIRECT($B$3&amp;"!A753:A763"),0),MATCH(Standalone_Income_Statement!O$7,INDIRECT($B$3&amp;"!A753:M753"),0)),0)</f>
        <v>0</v>
      </c>
      <c r="P24" s="67">
        <f ca="1">IFERROR(INDEX(INDIRECT($B$3&amp;"!A753:M763"),MATCH(Standalone_Income_Statement!$B24,INDIRECT($B$3&amp;"!A753:A763"),0),MATCH(Standalone_Income_Statement!P$7,INDIRECT($B$3&amp;"!A753:M753"),0)),0)</f>
        <v>0</v>
      </c>
      <c r="Q24" s="67">
        <f ca="1">IFERROR(INDEX(INDIRECT($B$3&amp;"!A753:M763"),MATCH(Standalone_Income_Statement!$B24,INDIRECT($B$3&amp;"!A753:A763"),0),MATCH(Standalone_Income_Statement!Q$7,INDIRECT($B$3&amp;"!A753:M753"),0)),0)</f>
        <v>0</v>
      </c>
      <c r="R24" s="67">
        <f ca="1">IFERROR(INDEX(INDIRECT($B$3&amp;"!A753:M763"),MATCH(Standalone_Income_Statement!$B24,INDIRECT($B$3&amp;"!A753:A763"),0),MATCH(Standalone_Income_Statement!R$7,INDIRECT($B$3&amp;"!A753:M753"),0)),0)</f>
        <v>0</v>
      </c>
    </row>
    <row r="25" spans="2:18" x14ac:dyDescent="0.2">
      <c r="B25" s="11" t="s">
        <v>12</v>
      </c>
      <c r="C25" s="29">
        <f ca="1">SUM(C23:C24)</f>
        <v>800</v>
      </c>
      <c r="D25" s="29">
        <f t="shared" ref="D25:E25" ca="1" si="7">SUM(D23:D24)</f>
        <v>2875</v>
      </c>
      <c r="E25" s="89">
        <f t="shared" ca="1" si="7"/>
        <v>25900</v>
      </c>
      <c r="G25" s="68">
        <f ca="1">SUM(G23:G24)</f>
        <v>7675</v>
      </c>
      <c r="H25" s="68">
        <f t="shared" ref="H25:R25" ca="1" si="8">SUM(H23:H24)</f>
        <v>7675</v>
      </c>
      <c r="I25" s="68">
        <f t="shared" ca="1" si="8"/>
        <v>7675</v>
      </c>
      <c r="J25" s="68">
        <f t="shared" ca="1" si="8"/>
        <v>2075</v>
      </c>
      <c r="K25" s="68">
        <f t="shared" ca="1" si="8"/>
        <v>800</v>
      </c>
      <c r="L25" s="68">
        <f t="shared" ca="1" si="8"/>
        <v>0</v>
      </c>
      <c r="M25" s="68">
        <f t="shared" ca="1" si="8"/>
        <v>0</v>
      </c>
      <c r="N25" s="68">
        <f t="shared" ca="1" si="8"/>
        <v>0</v>
      </c>
      <c r="O25" s="68">
        <f t="shared" ca="1" si="8"/>
        <v>0</v>
      </c>
      <c r="P25" s="68">
        <f t="shared" ca="1" si="8"/>
        <v>0</v>
      </c>
      <c r="Q25" s="68">
        <f t="shared" ca="1" si="8"/>
        <v>0</v>
      </c>
      <c r="R25" s="68">
        <f t="shared" ca="1" si="8"/>
        <v>0</v>
      </c>
    </row>
    <row r="26" spans="2:18" x14ac:dyDescent="0.2">
      <c r="B26" s="18" t="s">
        <v>11</v>
      </c>
      <c r="C26" s="35">
        <f ca="1">C20-C25</f>
        <v>-800</v>
      </c>
      <c r="D26" s="35">
        <f t="shared" ref="D26:E26" ca="1" si="9">D20-D25</f>
        <v>-2875</v>
      </c>
      <c r="E26" s="91">
        <f t="shared" ca="1" si="9"/>
        <v>-25900</v>
      </c>
      <c r="G26" s="68">
        <f ca="1">G20-G25</f>
        <v>-7675</v>
      </c>
      <c r="H26" s="68">
        <f t="shared" ref="H26:R26" ca="1" si="10">H20-H25</f>
        <v>-7675</v>
      </c>
      <c r="I26" s="68">
        <f t="shared" ca="1" si="10"/>
        <v>-7675</v>
      </c>
      <c r="J26" s="68">
        <f t="shared" ca="1" si="10"/>
        <v>-2075</v>
      </c>
      <c r="K26" s="68">
        <f t="shared" ca="1" si="10"/>
        <v>-800</v>
      </c>
      <c r="L26" s="68">
        <f t="shared" ca="1" si="10"/>
        <v>0</v>
      </c>
      <c r="M26" s="68">
        <f t="shared" ca="1" si="10"/>
        <v>0</v>
      </c>
      <c r="N26" s="68">
        <f t="shared" ca="1" si="10"/>
        <v>0</v>
      </c>
      <c r="O26" s="68">
        <f t="shared" ca="1" si="10"/>
        <v>0</v>
      </c>
      <c r="P26" s="68">
        <f t="shared" ca="1" si="10"/>
        <v>0</v>
      </c>
      <c r="Q26" s="68">
        <f t="shared" ca="1" si="10"/>
        <v>0</v>
      </c>
      <c r="R26" s="68">
        <f t="shared" ca="1" si="10"/>
        <v>0</v>
      </c>
    </row>
    <row r="27" spans="2:18" x14ac:dyDescent="0.2">
      <c r="B27" s="80" t="s">
        <v>14</v>
      </c>
      <c r="C27" s="82" cm="1">
        <f t="array" aca="1" ref="C27" ca="1">INDEX($G:$R,ROW(),MATCH(Control!$C$7,Month,0))</f>
        <v>-551</v>
      </c>
      <c r="D27" s="82" cm="1">
        <f t="array" aca="1" ref="D27" ca="1">SUMPRODUCT(--((Quarter)=Control!$C$8),$G27:$R27)</f>
        <v>-1063</v>
      </c>
      <c r="E27" s="88" cm="1">
        <f t="array" aca="1" ref="E27" ca="1">SUMPRODUCT(--((Month)&lt;=Control!$C$7),$G27:$R27)</f>
        <v>-2797</v>
      </c>
      <c r="G27" s="67">
        <f ca="1">IFERROR(INDEX(INDIRECT($B$3&amp;"!A753:M763"),MATCH(Standalone_Income_Statement!$B27,INDIRECT($B$3&amp;"!A753:A763"),0),MATCH(Standalone_Income_Statement!G$7,INDIRECT($B$3&amp;"!A753:M753"),0)),0)</f>
        <v>-563</v>
      </c>
      <c r="H27" s="67">
        <f ca="1">IFERROR(INDEX(INDIRECT($B$3&amp;"!A753:M763"),MATCH(Standalone_Income_Statement!$B27,INDIRECT($B$3&amp;"!A753:A763"),0),MATCH(Standalone_Income_Statement!H$7,INDIRECT($B$3&amp;"!A753:M753"),0)),0)</f>
        <v>-517</v>
      </c>
      <c r="I27" s="67">
        <f ca="1">IFERROR(INDEX(INDIRECT($B$3&amp;"!A753:M763"),MATCH(Standalone_Income_Statement!$B27,INDIRECT($B$3&amp;"!A753:A763"),0),MATCH(Standalone_Income_Statement!I$7,INDIRECT($B$3&amp;"!A753:M753"),0)),0)</f>
        <v>-654</v>
      </c>
      <c r="J27" s="67">
        <f ca="1">IFERROR(INDEX(INDIRECT($B$3&amp;"!A753:M763"),MATCH(Standalone_Income_Statement!$B27,INDIRECT($B$3&amp;"!A753:A763"),0),MATCH(Standalone_Income_Statement!J$7,INDIRECT($B$3&amp;"!A753:M753"),0)),0)</f>
        <v>-512</v>
      </c>
      <c r="K27" s="67">
        <f ca="1">IFERROR(INDEX(INDIRECT($B$3&amp;"!A753:M763"),MATCH(Standalone_Income_Statement!$B27,INDIRECT($B$3&amp;"!A753:A763"),0),MATCH(Standalone_Income_Statement!K$7,INDIRECT($B$3&amp;"!A753:M753"),0)),0)</f>
        <v>-551</v>
      </c>
      <c r="L27" s="67">
        <f ca="1">IFERROR(INDEX(INDIRECT($B$3&amp;"!A753:M763"),MATCH(Standalone_Income_Statement!$B27,INDIRECT($B$3&amp;"!A753:A763"),0),MATCH(Standalone_Income_Statement!L$7,INDIRECT($B$3&amp;"!A753:M753"),0)),0)</f>
        <v>0</v>
      </c>
      <c r="M27" s="67">
        <f ca="1">IFERROR(INDEX(INDIRECT($B$3&amp;"!A753:M763"),MATCH(Standalone_Income_Statement!$B27,INDIRECT($B$3&amp;"!A753:A763"),0),MATCH(Standalone_Income_Statement!M$7,INDIRECT($B$3&amp;"!A753:M753"),0)),0)</f>
        <v>0</v>
      </c>
      <c r="N27" s="67">
        <f ca="1">IFERROR(INDEX(INDIRECT($B$3&amp;"!A753:M763"),MATCH(Standalone_Income_Statement!$B27,INDIRECT($B$3&amp;"!A753:A763"),0),MATCH(Standalone_Income_Statement!N$7,INDIRECT($B$3&amp;"!A753:M753"),0)),0)</f>
        <v>0</v>
      </c>
      <c r="O27" s="67">
        <f ca="1">IFERROR(INDEX(INDIRECT($B$3&amp;"!A753:M763"),MATCH(Standalone_Income_Statement!$B27,INDIRECT($B$3&amp;"!A753:A763"),0),MATCH(Standalone_Income_Statement!O$7,INDIRECT($B$3&amp;"!A753:M753"),0)),0)</f>
        <v>0</v>
      </c>
      <c r="P27" s="67">
        <f ca="1">IFERROR(INDEX(INDIRECT($B$3&amp;"!A753:M763"),MATCH(Standalone_Income_Statement!$B27,INDIRECT($B$3&amp;"!A753:A763"),0),MATCH(Standalone_Income_Statement!P$7,INDIRECT($B$3&amp;"!A753:M753"),0)),0)</f>
        <v>0</v>
      </c>
      <c r="Q27" s="67">
        <f ca="1">IFERROR(INDEX(INDIRECT($B$3&amp;"!A753:M763"),MATCH(Standalone_Income_Statement!$B27,INDIRECT($B$3&amp;"!A753:A763"),0),MATCH(Standalone_Income_Statement!Q$7,INDIRECT($B$3&amp;"!A753:M753"),0)),0)</f>
        <v>0</v>
      </c>
      <c r="R27" s="67">
        <f ca="1">IFERROR(INDEX(INDIRECT($B$3&amp;"!A753:M763"),MATCH(Standalone_Income_Statement!$B27,INDIRECT($B$3&amp;"!A753:A763"),0),MATCH(Standalone_Income_Statement!R$7,INDIRECT($B$3&amp;"!A753:M753"),0)),0)</f>
        <v>0</v>
      </c>
    </row>
    <row r="28" spans="2:18" x14ac:dyDescent="0.2">
      <c r="B28" s="80" t="s">
        <v>13</v>
      </c>
      <c r="C28" s="82" cm="1">
        <f t="array" aca="1" ref="C28" ca="1">INDEX($G:$R,ROW(),MATCH(Control!$C$7,Month,0))</f>
        <v>0</v>
      </c>
      <c r="D28" s="82" cm="1">
        <f t="array" aca="1" ref="D28" ca="1">SUMPRODUCT(--((Quarter)=Control!$C$8),$G28:$R28)</f>
        <v>0</v>
      </c>
      <c r="E28" s="88" cm="1">
        <f t="array" aca="1" ref="E28" ca="1">SUMPRODUCT(--((Month)&lt;=Control!$C$7),$G28:$R28)</f>
        <v>0</v>
      </c>
      <c r="G28" s="67">
        <f ca="1">IFERROR(INDEX(INDIRECT($B$3&amp;"!A753:M763"),MATCH(Standalone_Income_Statement!$B28,INDIRECT($B$3&amp;"!A753:A763"),0),MATCH(Standalone_Income_Statement!G$7,INDIRECT($B$3&amp;"!A753:M753"),0)),0)</f>
        <v>0</v>
      </c>
      <c r="H28" s="67">
        <f ca="1">IFERROR(INDEX(INDIRECT($B$3&amp;"!A753:M763"),MATCH(Standalone_Income_Statement!$B28,INDIRECT($B$3&amp;"!A753:A763"),0),MATCH(Standalone_Income_Statement!H$7,INDIRECT($B$3&amp;"!A753:M753"),0)),0)</f>
        <v>0</v>
      </c>
      <c r="I28" s="67">
        <f ca="1">IFERROR(INDEX(INDIRECT($B$3&amp;"!A753:M763"),MATCH(Standalone_Income_Statement!$B28,INDIRECT($B$3&amp;"!A753:A763"),0),MATCH(Standalone_Income_Statement!I$7,INDIRECT($B$3&amp;"!A753:M753"),0)),0)</f>
        <v>0</v>
      </c>
      <c r="J28" s="67">
        <f ca="1">IFERROR(INDEX(INDIRECT($B$3&amp;"!A753:M763"),MATCH(Standalone_Income_Statement!$B28,INDIRECT($B$3&amp;"!A753:A763"),0),MATCH(Standalone_Income_Statement!J$7,INDIRECT($B$3&amp;"!A753:M753"),0)),0)</f>
        <v>0</v>
      </c>
      <c r="K28" s="67">
        <f ca="1">IFERROR(INDEX(INDIRECT($B$3&amp;"!A753:M763"),MATCH(Standalone_Income_Statement!$B28,INDIRECT($B$3&amp;"!A753:A763"),0),MATCH(Standalone_Income_Statement!K$7,INDIRECT($B$3&amp;"!A753:M753"),0)),0)</f>
        <v>0</v>
      </c>
      <c r="L28" s="67">
        <f ca="1">IFERROR(INDEX(INDIRECT($B$3&amp;"!A753:M763"),MATCH(Standalone_Income_Statement!$B28,INDIRECT($B$3&amp;"!A753:A763"),0),MATCH(Standalone_Income_Statement!L$7,INDIRECT($B$3&amp;"!A753:M753"),0)),0)</f>
        <v>0</v>
      </c>
      <c r="M28" s="67">
        <f ca="1">IFERROR(INDEX(INDIRECT($B$3&amp;"!A753:M763"),MATCH(Standalone_Income_Statement!$B28,INDIRECT($B$3&amp;"!A753:A763"),0),MATCH(Standalone_Income_Statement!M$7,INDIRECT($B$3&amp;"!A753:M753"),0)),0)</f>
        <v>0</v>
      </c>
      <c r="N28" s="67">
        <f ca="1">IFERROR(INDEX(INDIRECT($B$3&amp;"!A753:M763"),MATCH(Standalone_Income_Statement!$B28,INDIRECT($B$3&amp;"!A753:A763"),0),MATCH(Standalone_Income_Statement!N$7,INDIRECT($B$3&amp;"!A753:M753"),0)),0)</f>
        <v>0</v>
      </c>
      <c r="O28" s="67">
        <f ca="1">IFERROR(INDEX(INDIRECT($B$3&amp;"!A753:M763"),MATCH(Standalone_Income_Statement!$B28,INDIRECT($B$3&amp;"!A753:A763"),0),MATCH(Standalone_Income_Statement!O$7,INDIRECT($B$3&amp;"!A753:M753"),0)),0)</f>
        <v>0</v>
      </c>
      <c r="P28" s="67">
        <f ca="1">IFERROR(INDEX(INDIRECT($B$3&amp;"!A753:M763"),MATCH(Standalone_Income_Statement!$B28,INDIRECT($B$3&amp;"!A753:A763"),0),MATCH(Standalone_Income_Statement!P$7,INDIRECT($B$3&amp;"!A753:M753"),0)),0)</f>
        <v>0</v>
      </c>
      <c r="Q28" s="67">
        <f ca="1">IFERROR(INDEX(INDIRECT($B$3&amp;"!A753:M763"),MATCH(Standalone_Income_Statement!$B28,INDIRECT($B$3&amp;"!A753:A763"),0),MATCH(Standalone_Income_Statement!Q$7,INDIRECT($B$3&amp;"!A753:M753"),0)),0)</f>
        <v>0</v>
      </c>
      <c r="R28" s="67">
        <f ca="1">IFERROR(INDEX(INDIRECT($B$3&amp;"!A753:M763"),MATCH(Standalone_Income_Statement!$B28,INDIRECT($B$3&amp;"!A753:A763"),0),MATCH(Standalone_Income_Statement!R$7,INDIRECT($B$3&amp;"!A753:M753"),0)),0)</f>
        <v>0</v>
      </c>
    </row>
    <row r="29" spans="2:18" ht="16" thickBot="1" x14ac:dyDescent="0.25">
      <c r="B29" s="19" t="s">
        <v>15</v>
      </c>
      <c r="C29" s="25">
        <f ca="1">C26-SUM(C27:C28)</f>
        <v>-249</v>
      </c>
      <c r="D29" s="25">
        <f t="shared" ref="D29:E29" ca="1" si="11">D26-SUM(D27:D28)</f>
        <v>-1812</v>
      </c>
      <c r="E29" s="92">
        <f t="shared" ca="1" si="11"/>
        <v>-23103</v>
      </c>
      <c r="G29" s="70">
        <f ca="1">G26-SUM(G27:G28)</f>
        <v>-7112</v>
      </c>
      <c r="H29" s="70">
        <f t="shared" ref="H29:R29" ca="1" si="12">H26-SUM(H27:H28)</f>
        <v>-7158</v>
      </c>
      <c r="I29" s="70">
        <f t="shared" ca="1" si="12"/>
        <v>-7021</v>
      </c>
      <c r="J29" s="70">
        <f t="shared" ca="1" si="12"/>
        <v>-1563</v>
      </c>
      <c r="K29" s="70">
        <f t="shared" ca="1" si="12"/>
        <v>-249</v>
      </c>
      <c r="L29" s="70">
        <f t="shared" ca="1" si="12"/>
        <v>0</v>
      </c>
      <c r="M29" s="70">
        <f t="shared" ca="1" si="12"/>
        <v>0</v>
      </c>
      <c r="N29" s="70">
        <f t="shared" ca="1" si="12"/>
        <v>0</v>
      </c>
      <c r="O29" s="70">
        <f t="shared" ca="1" si="12"/>
        <v>0</v>
      </c>
      <c r="P29" s="70">
        <f t="shared" ca="1" si="12"/>
        <v>0</v>
      </c>
      <c r="Q29" s="70">
        <f t="shared" ca="1" si="12"/>
        <v>0</v>
      </c>
      <c r="R29" s="70">
        <f t="shared" ca="1" si="12"/>
        <v>0</v>
      </c>
    </row>
    <row r="30" spans="2:18" ht="16" thickTop="1" x14ac:dyDescent="0.2"/>
  </sheetData>
  <conditionalFormatting sqref="B9:E29">
    <cfRule type="expression" dxfId="0" priority="1">
      <formula>MOD(ROW(),2)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469056E-C97E-4E6D-A917-87F5EE9F5ACB}">
          <x14:formula1>
            <xm:f>Control!$C$11:$C$30</xm:f>
          </x14:formula1>
          <xm:sqref>B3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3400-4F49-4BC2-94FF-86CA68BDF600}">
  <sheetPr codeName="Sheet11">
    <tabColor theme="0" tint="-0.14999847407452621"/>
  </sheetPr>
  <dimension ref="A1:R254"/>
  <sheetViews>
    <sheetView topLeftCell="A2" workbookViewId="0">
      <selection activeCell="B15" sqref="B15"/>
    </sheetView>
  </sheetViews>
  <sheetFormatPr baseColWidth="10" defaultColWidth="9.1640625" defaultRowHeight="14" x14ac:dyDescent="0.2"/>
  <cols>
    <col min="1" max="1" width="22.6640625" style="37" bestFit="1" customWidth="1"/>
    <col min="2" max="10" width="9.6640625" style="37" bestFit="1" customWidth="1"/>
    <col min="11" max="13" width="10.6640625" style="37" bestFit="1" customWidth="1"/>
    <col min="14" max="16384" width="9.1640625" style="37"/>
  </cols>
  <sheetData>
    <row r="1" spans="1:18" hidden="1" x14ac:dyDescent="0.2">
      <c r="B1" s="151" t="str">
        <f>IF(B2&lt;=Control!$C$7,"Q1")</f>
        <v>Q1</v>
      </c>
      <c r="C1" s="151" t="str">
        <f>IF(C2&lt;=Control!$C$7,"Q1")</f>
        <v>Q1</v>
      </c>
      <c r="D1" s="151" t="str">
        <f>IF(D2&lt;=Control!$C$7,"Q1")</f>
        <v>Q1</v>
      </c>
      <c r="E1" s="151" t="str">
        <f>IF(E2&lt;=Control!$C$7,"Q2")</f>
        <v>Q2</v>
      </c>
      <c r="F1" s="151" t="str">
        <f>IF(F2&lt;=Control!$C$7,"Q2")</f>
        <v>Q2</v>
      </c>
      <c r="G1" s="151" t="b">
        <f>IF(G2&lt;=Control!$C$7,"Q2")</f>
        <v>0</v>
      </c>
      <c r="H1" s="151" t="b">
        <f>IF(H2&lt;=Control!$C$7,"Q3")</f>
        <v>0</v>
      </c>
      <c r="I1" s="151" t="b">
        <f>IF(I2&lt;=Control!$C$7,"Q3")</f>
        <v>0</v>
      </c>
      <c r="J1" s="151" t="b">
        <f>IF(J2&lt;=Control!$C$7,"Q3")</f>
        <v>0</v>
      </c>
      <c r="K1" s="151" t="b">
        <f>IF(K2&lt;=Control!$C$7,"Q4")</f>
        <v>0</v>
      </c>
      <c r="L1" s="151" t="b">
        <f>IF(L2&lt;=Control!$C$7,"Q4")</f>
        <v>0</v>
      </c>
      <c r="M1" s="151" t="b">
        <f>IF(M2&lt;=Control!$C$7,"Q4")</f>
        <v>0</v>
      </c>
    </row>
    <row r="2" spans="1:18" x14ac:dyDescent="0.2">
      <c r="A2" s="57" t="str">
        <f ca="1">Control!$C$11</f>
        <v>Three_Rivers_Inc</v>
      </c>
      <c r="B2" s="53">
        <f>EOMONTH(Control!$C$5,0)</f>
        <v>45688</v>
      </c>
      <c r="C2" s="53">
        <f t="shared" ref="C2:M2" si="0">EOMONTH(B2,1)</f>
        <v>45716</v>
      </c>
      <c r="D2" s="53">
        <f t="shared" si="0"/>
        <v>45747</v>
      </c>
      <c r="E2" s="53">
        <f t="shared" si="0"/>
        <v>45777</v>
      </c>
      <c r="F2" s="53">
        <f t="shared" si="0"/>
        <v>45808</v>
      </c>
      <c r="G2" s="53">
        <f t="shared" si="0"/>
        <v>45838</v>
      </c>
      <c r="H2" s="53">
        <f t="shared" si="0"/>
        <v>45869</v>
      </c>
      <c r="I2" s="53">
        <f t="shared" si="0"/>
        <v>45900</v>
      </c>
      <c r="J2" s="53">
        <f t="shared" si="0"/>
        <v>45930</v>
      </c>
      <c r="K2" s="53">
        <f t="shared" si="0"/>
        <v>45961</v>
      </c>
      <c r="L2" s="53">
        <f t="shared" si="0"/>
        <v>45991</v>
      </c>
      <c r="M2" s="54">
        <f t="shared" si="0"/>
        <v>46022</v>
      </c>
      <c r="N2" s="152" t="s">
        <v>56</v>
      </c>
      <c r="O2" s="152" t="s">
        <v>57</v>
      </c>
      <c r="P2" s="152" t="s">
        <v>58</v>
      </c>
      <c r="Q2" s="152" t="s">
        <v>59</v>
      </c>
      <c r="R2" s="152" t="s">
        <v>37</v>
      </c>
    </row>
    <row r="3" spans="1:18" x14ac:dyDescent="0.2">
      <c r="A3" s="49" t="s">
        <v>25</v>
      </c>
      <c r="B3" s="50">
        <f>SUMIFS(Three_Rivers_Inc!$K$2:$K$750,Three_Rivers_Inc!$L$2:$L$750,$A3,Three_Rivers_Inc!$H$2:$H$750,Three_Rivers_Inc!B$753,Three_Rivers_Inc!$J$2:$J$750,"TRUE")</f>
        <v>0</v>
      </c>
      <c r="C3" s="50">
        <f>SUMIFS(Three_Rivers_Inc!$K$2:$K$750,Three_Rivers_Inc!$L$2:$L$750,$A3,Three_Rivers_Inc!$H$2:$H$750,Three_Rivers_Inc!C$753,Three_Rivers_Inc!$J$2:$J$750,"TRUE")</f>
        <v>0</v>
      </c>
      <c r="D3" s="50">
        <f>SUMIFS(Three_Rivers_Inc!$K$2:$K$750,Three_Rivers_Inc!$L$2:$L$750,$A3,Three_Rivers_Inc!$H$2:$H$750,Three_Rivers_Inc!D$753,Three_Rivers_Inc!$J$2:$J$750,"TRUE")</f>
        <v>0</v>
      </c>
      <c r="E3" s="50">
        <f>SUMIFS(Three_Rivers_Inc!$K$2:$K$750,Three_Rivers_Inc!$L$2:$L$750,$A3,Three_Rivers_Inc!$H$2:$H$750,Three_Rivers_Inc!E$753,Three_Rivers_Inc!$J$2:$J$750,"TRUE")</f>
        <v>0</v>
      </c>
      <c r="F3" s="50">
        <f>SUMIFS(Three_Rivers_Inc!$K$2:$K$750,Three_Rivers_Inc!$L$2:$L$750,$A3,Three_Rivers_Inc!$H$2:$H$750,Three_Rivers_Inc!F$753,Three_Rivers_Inc!$J$2:$J$750,"TRUE")</f>
        <v>0</v>
      </c>
      <c r="G3" s="50">
        <f>SUMIFS(Three_Rivers_Inc!$K$2:$K$750,Three_Rivers_Inc!$L$2:$L$750,$A3,Three_Rivers_Inc!$H$2:$H$750,Three_Rivers_Inc!G$753,Three_Rivers_Inc!$J$2:$J$750,"TRUE")</f>
        <v>0</v>
      </c>
      <c r="H3" s="50">
        <f>SUMIFS(Three_Rivers_Inc!$K$2:$K$750,Three_Rivers_Inc!$L$2:$L$750,$A3,Three_Rivers_Inc!$H$2:$H$750,Three_Rivers_Inc!H$753,Three_Rivers_Inc!$J$2:$J$750,"TRUE")</f>
        <v>0</v>
      </c>
      <c r="I3" s="50">
        <f>SUMIFS(Three_Rivers_Inc!$K$2:$K$750,Three_Rivers_Inc!$L$2:$L$750,$A3,Three_Rivers_Inc!$H$2:$H$750,Three_Rivers_Inc!I$753,Three_Rivers_Inc!$J$2:$J$750,"TRUE")</f>
        <v>0</v>
      </c>
      <c r="J3" s="50">
        <f>SUMIFS(Three_Rivers_Inc!$K$2:$K$750,Three_Rivers_Inc!$L$2:$L$750,$A3,Three_Rivers_Inc!$H$2:$H$750,Three_Rivers_Inc!J$753,Three_Rivers_Inc!$J$2:$J$750,"TRUE")</f>
        <v>0</v>
      </c>
      <c r="K3" s="50">
        <f>SUMIFS(Three_Rivers_Inc!$K$2:$K$750,Three_Rivers_Inc!$L$2:$L$750,$A3,Three_Rivers_Inc!$H$2:$H$750,Three_Rivers_Inc!K$753,Three_Rivers_Inc!$J$2:$J$750,"TRUE")</f>
        <v>0</v>
      </c>
      <c r="L3" s="50">
        <f>SUMIFS(Three_Rivers_Inc!$K$2:$K$750,Three_Rivers_Inc!$L$2:$L$750,$A3,Three_Rivers_Inc!$H$2:$H$750,Three_Rivers_Inc!L$753,Three_Rivers_Inc!$J$2:$J$750,"TRUE")</f>
        <v>0</v>
      </c>
      <c r="M3" s="55">
        <f>SUMIFS(Three_Rivers_Inc!$K$2:$K$750,Three_Rivers_Inc!$L$2:$L$750,$A3,Three_Rivers_Inc!$H$2:$H$750,Three_Rivers_Inc!M$753,Three_Rivers_Inc!$J$2:$J$750,"TRUE")</f>
        <v>0</v>
      </c>
      <c r="N3" s="153" cm="1">
        <f t="array" ref="N3">SUMPRODUCT(--(($B$1:$M$1)=N$2),$B3:$M3)</f>
        <v>0</v>
      </c>
      <c r="O3" s="154" cm="1">
        <f t="array" ref="O3">SUMPRODUCT(--(($B$1:$M$1)=O$2),$B3:$M3)</f>
        <v>0</v>
      </c>
      <c r="P3" s="154" cm="1">
        <f t="array" ref="P3">SUMPRODUCT(--(($B$1:$M$1)=P$2),$B3:$M3)</f>
        <v>0</v>
      </c>
      <c r="Q3" s="154" cm="1">
        <f t="array" ref="Q3">SUMPRODUCT(--(($B$1:$M$1)=Q$2),$B3:$M3)</f>
        <v>0</v>
      </c>
      <c r="R3" s="155" cm="1">
        <f t="array" ref="R3">SUMPRODUCT(--((Month)&lt;=Control!$C$7),$B3:$M3)</f>
        <v>0</v>
      </c>
    </row>
    <row r="4" spans="1:18" x14ac:dyDescent="0.2">
      <c r="A4" s="49" t="s">
        <v>24</v>
      </c>
      <c r="B4" s="50">
        <f>SUMIFS(Three_Rivers_Inc!$K$2:$K$750,Three_Rivers_Inc!$L$2:$L$750,$A4,Three_Rivers_Inc!$H$2:$H$750,Three_Rivers_Inc!B$753,Three_Rivers_Inc!$J$2:$J$750,"TRUE")</f>
        <v>0</v>
      </c>
      <c r="C4" s="50">
        <f>SUMIFS(Three_Rivers_Inc!$K$2:$K$750,Three_Rivers_Inc!$L$2:$L$750,$A4,Three_Rivers_Inc!$H$2:$H$750,Three_Rivers_Inc!C$753,Three_Rivers_Inc!$J$2:$J$750,"TRUE")</f>
        <v>0</v>
      </c>
      <c r="D4" s="50">
        <f>SUMIFS(Three_Rivers_Inc!$K$2:$K$750,Three_Rivers_Inc!$L$2:$L$750,$A4,Three_Rivers_Inc!$H$2:$H$750,Three_Rivers_Inc!D$753,Three_Rivers_Inc!$J$2:$J$750,"TRUE")</f>
        <v>0</v>
      </c>
      <c r="E4" s="50">
        <f>SUMIFS(Three_Rivers_Inc!$K$2:$K$750,Three_Rivers_Inc!$L$2:$L$750,$A4,Three_Rivers_Inc!$H$2:$H$750,Three_Rivers_Inc!E$753,Three_Rivers_Inc!$J$2:$J$750,"TRUE")</f>
        <v>0</v>
      </c>
      <c r="F4" s="50">
        <f>SUMIFS(Three_Rivers_Inc!$K$2:$K$750,Three_Rivers_Inc!$L$2:$L$750,$A4,Three_Rivers_Inc!$H$2:$H$750,Three_Rivers_Inc!F$753,Three_Rivers_Inc!$J$2:$J$750,"TRUE")</f>
        <v>0</v>
      </c>
      <c r="G4" s="50">
        <f>SUMIFS(Three_Rivers_Inc!$K$2:$K$750,Three_Rivers_Inc!$L$2:$L$750,$A4,Three_Rivers_Inc!$H$2:$H$750,Three_Rivers_Inc!G$753,Three_Rivers_Inc!$J$2:$J$750,"TRUE")</f>
        <v>0</v>
      </c>
      <c r="H4" s="50">
        <f>SUMIFS(Three_Rivers_Inc!$K$2:$K$750,Three_Rivers_Inc!$L$2:$L$750,$A4,Three_Rivers_Inc!$H$2:$H$750,Three_Rivers_Inc!H$753,Three_Rivers_Inc!$J$2:$J$750,"TRUE")</f>
        <v>0</v>
      </c>
      <c r="I4" s="50">
        <f>SUMIFS(Three_Rivers_Inc!$K$2:$K$750,Three_Rivers_Inc!$L$2:$L$750,$A4,Three_Rivers_Inc!$H$2:$H$750,Three_Rivers_Inc!I$753,Three_Rivers_Inc!$J$2:$J$750,"TRUE")</f>
        <v>0</v>
      </c>
      <c r="J4" s="50">
        <f>SUMIFS(Three_Rivers_Inc!$K$2:$K$750,Three_Rivers_Inc!$L$2:$L$750,$A4,Three_Rivers_Inc!$H$2:$H$750,Three_Rivers_Inc!J$753,Three_Rivers_Inc!$J$2:$J$750,"TRUE")</f>
        <v>0</v>
      </c>
      <c r="K4" s="50">
        <f>SUMIFS(Three_Rivers_Inc!$K$2:$K$750,Three_Rivers_Inc!$L$2:$L$750,$A4,Three_Rivers_Inc!$H$2:$H$750,Three_Rivers_Inc!K$753,Three_Rivers_Inc!$J$2:$J$750,"TRUE")</f>
        <v>0</v>
      </c>
      <c r="L4" s="50">
        <f>SUMIFS(Three_Rivers_Inc!$K$2:$K$750,Three_Rivers_Inc!$L$2:$L$750,$A4,Three_Rivers_Inc!$H$2:$H$750,Three_Rivers_Inc!L$753,Three_Rivers_Inc!$J$2:$J$750,"TRUE")</f>
        <v>0</v>
      </c>
      <c r="M4" s="55">
        <f>SUMIFS(Three_Rivers_Inc!$K$2:$K$750,Three_Rivers_Inc!$L$2:$L$750,$A4,Three_Rivers_Inc!$H$2:$H$750,Three_Rivers_Inc!M$753,Three_Rivers_Inc!$J$2:$J$750,"TRUE")</f>
        <v>0</v>
      </c>
      <c r="N4" s="156" cm="1">
        <f t="array" ref="N4">SUMPRODUCT(--(($B$1:$M$1)=N$2),$B4:$M4)</f>
        <v>0</v>
      </c>
      <c r="O4" s="149" cm="1">
        <f t="array" ref="O4">SUMPRODUCT(--(($B$1:$M$1)=O$2),$B4:$M4)</f>
        <v>0</v>
      </c>
      <c r="P4" s="149" cm="1">
        <f t="array" ref="P4">SUMPRODUCT(--(($B$1:$M$1)=P$2),$B4:$M4)</f>
        <v>0</v>
      </c>
      <c r="Q4" s="149" cm="1">
        <f t="array" ref="Q4">SUMPRODUCT(--(($B$1:$M$1)=Q$2),$B4:$M4)</f>
        <v>0</v>
      </c>
      <c r="R4" s="155" cm="1">
        <f t="array" ref="R4">SUMPRODUCT(--((Month)&lt;=Control!$C$7),$B4:$M4)</f>
        <v>0</v>
      </c>
    </row>
    <row r="5" spans="1:18" x14ac:dyDescent="0.2">
      <c r="A5" s="49" t="s">
        <v>26</v>
      </c>
      <c r="B5" s="50">
        <f>SUMIFS(Three_Rivers_Inc!$K$2:$K$750,Three_Rivers_Inc!$L$2:$L$750,$A5,Three_Rivers_Inc!$H$2:$H$750,Three_Rivers_Inc!B$753,Three_Rivers_Inc!$J$2:$J$750,"TRUE")</f>
        <v>0</v>
      </c>
      <c r="C5" s="50">
        <f>SUMIFS(Three_Rivers_Inc!$K$2:$K$750,Three_Rivers_Inc!$L$2:$L$750,$A5,Three_Rivers_Inc!$H$2:$H$750,Three_Rivers_Inc!C$753,Three_Rivers_Inc!$J$2:$J$750,"TRUE")</f>
        <v>0</v>
      </c>
      <c r="D5" s="50">
        <f>SUMIFS(Three_Rivers_Inc!$K$2:$K$750,Three_Rivers_Inc!$L$2:$L$750,$A5,Three_Rivers_Inc!$H$2:$H$750,Three_Rivers_Inc!D$753,Three_Rivers_Inc!$J$2:$J$750,"TRUE")</f>
        <v>0</v>
      </c>
      <c r="E5" s="50">
        <f>SUMIFS(Three_Rivers_Inc!$K$2:$K$750,Three_Rivers_Inc!$L$2:$L$750,$A5,Three_Rivers_Inc!$H$2:$H$750,Three_Rivers_Inc!E$753,Three_Rivers_Inc!$J$2:$J$750,"TRUE")</f>
        <v>0</v>
      </c>
      <c r="F5" s="50">
        <f>SUMIFS(Three_Rivers_Inc!$K$2:$K$750,Three_Rivers_Inc!$L$2:$L$750,$A5,Three_Rivers_Inc!$H$2:$H$750,Three_Rivers_Inc!F$753,Three_Rivers_Inc!$J$2:$J$750,"TRUE")</f>
        <v>0</v>
      </c>
      <c r="G5" s="50">
        <f>SUMIFS(Three_Rivers_Inc!$K$2:$K$750,Three_Rivers_Inc!$L$2:$L$750,$A5,Three_Rivers_Inc!$H$2:$H$750,Three_Rivers_Inc!G$753,Three_Rivers_Inc!$J$2:$J$750,"TRUE")</f>
        <v>0</v>
      </c>
      <c r="H5" s="50">
        <f>SUMIFS(Three_Rivers_Inc!$K$2:$K$750,Three_Rivers_Inc!$L$2:$L$750,$A5,Three_Rivers_Inc!$H$2:$H$750,Three_Rivers_Inc!H$753,Three_Rivers_Inc!$J$2:$J$750,"TRUE")</f>
        <v>0</v>
      </c>
      <c r="I5" s="50">
        <f>SUMIFS(Three_Rivers_Inc!$K$2:$K$750,Three_Rivers_Inc!$L$2:$L$750,$A5,Three_Rivers_Inc!$H$2:$H$750,Three_Rivers_Inc!I$753,Three_Rivers_Inc!$J$2:$J$750,"TRUE")</f>
        <v>0</v>
      </c>
      <c r="J5" s="50">
        <f>SUMIFS(Three_Rivers_Inc!$K$2:$K$750,Three_Rivers_Inc!$L$2:$L$750,$A5,Three_Rivers_Inc!$H$2:$H$750,Three_Rivers_Inc!J$753,Three_Rivers_Inc!$J$2:$J$750,"TRUE")</f>
        <v>0</v>
      </c>
      <c r="K5" s="50">
        <f>SUMIFS(Three_Rivers_Inc!$K$2:$K$750,Three_Rivers_Inc!$L$2:$L$750,$A5,Three_Rivers_Inc!$H$2:$H$750,Three_Rivers_Inc!K$753,Three_Rivers_Inc!$J$2:$J$750,"TRUE")</f>
        <v>0</v>
      </c>
      <c r="L5" s="50">
        <f>SUMIFS(Three_Rivers_Inc!$K$2:$K$750,Three_Rivers_Inc!$L$2:$L$750,$A5,Three_Rivers_Inc!$H$2:$H$750,Three_Rivers_Inc!L$753,Three_Rivers_Inc!$J$2:$J$750,"TRUE")</f>
        <v>0</v>
      </c>
      <c r="M5" s="55">
        <f>SUMIFS(Three_Rivers_Inc!$K$2:$K$750,Three_Rivers_Inc!$L$2:$L$750,$A5,Three_Rivers_Inc!$H$2:$H$750,Three_Rivers_Inc!M$753,Three_Rivers_Inc!$J$2:$J$750,"TRUE")</f>
        <v>0</v>
      </c>
      <c r="N5" s="156" cm="1">
        <f t="array" ref="N5">SUMPRODUCT(--(($B$1:$M$1)=N$2),$B5:$M5)</f>
        <v>0</v>
      </c>
      <c r="O5" s="149" cm="1">
        <f t="array" ref="O5">SUMPRODUCT(--(($B$1:$M$1)=O$2),$B5:$M5)</f>
        <v>0</v>
      </c>
      <c r="P5" s="149" cm="1">
        <f t="array" ref="P5">SUMPRODUCT(--(($B$1:$M$1)=P$2),$B5:$M5)</f>
        <v>0</v>
      </c>
      <c r="Q5" s="149" cm="1">
        <f t="array" ref="Q5">SUMPRODUCT(--(($B$1:$M$1)=Q$2),$B5:$M5)</f>
        <v>0</v>
      </c>
      <c r="R5" s="155" cm="1">
        <f t="array" ref="R5">SUMPRODUCT(--((Month)&lt;=Control!$C$7),$B5:$M5)</f>
        <v>0</v>
      </c>
    </row>
    <row r="6" spans="1:18" x14ac:dyDescent="0.2">
      <c r="A6" s="49" t="s">
        <v>48</v>
      </c>
      <c r="B6" s="50">
        <f>SUMIFS(Three_Rivers_Inc!$K$2:$K$750,Three_Rivers_Inc!$L$2:$L$750,$A6,Three_Rivers_Inc!$H$2:$H$750,Three_Rivers_Inc!B$753,Three_Rivers_Inc!$J$2:$J$750,"TRUE")</f>
        <v>0</v>
      </c>
      <c r="C6" s="50">
        <f>SUMIFS(Three_Rivers_Inc!$K$2:$K$750,Three_Rivers_Inc!$L$2:$L$750,$A6,Three_Rivers_Inc!$H$2:$H$750,Three_Rivers_Inc!C$753,Three_Rivers_Inc!$J$2:$J$750,"TRUE")</f>
        <v>0</v>
      </c>
      <c r="D6" s="50">
        <f>SUMIFS(Three_Rivers_Inc!$K$2:$K$750,Three_Rivers_Inc!$L$2:$L$750,$A6,Three_Rivers_Inc!$H$2:$H$750,Three_Rivers_Inc!D$753,Three_Rivers_Inc!$J$2:$J$750,"TRUE")</f>
        <v>0</v>
      </c>
      <c r="E6" s="50">
        <f>SUMIFS(Three_Rivers_Inc!$K$2:$K$750,Three_Rivers_Inc!$L$2:$L$750,$A6,Three_Rivers_Inc!$H$2:$H$750,Three_Rivers_Inc!E$753,Three_Rivers_Inc!$J$2:$J$750,"TRUE")</f>
        <v>0</v>
      </c>
      <c r="F6" s="50">
        <f>SUMIFS(Three_Rivers_Inc!$K$2:$K$750,Three_Rivers_Inc!$L$2:$L$750,$A6,Three_Rivers_Inc!$H$2:$H$750,Three_Rivers_Inc!F$753,Three_Rivers_Inc!$J$2:$J$750,"TRUE")</f>
        <v>0</v>
      </c>
      <c r="G6" s="50">
        <f>SUMIFS(Three_Rivers_Inc!$K$2:$K$750,Three_Rivers_Inc!$L$2:$L$750,$A6,Three_Rivers_Inc!$H$2:$H$750,Three_Rivers_Inc!G$753,Three_Rivers_Inc!$J$2:$J$750,"TRUE")</f>
        <v>0</v>
      </c>
      <c r="H6" s="50">
        <f>SUMIFS(Three_Rivers_Inc!$K$2:$K$750,Three_Rivers_Inc!$L$2:$L$750,$A6,Three_Rivers_Inc!$H$2:$H$750,Three_Rivers_Inc!H$753,Three_Rivers_Inc!$J$2:$J$750,"TRUE")</f>
        <v>0</v>
      </c>
      <c r="I6" s="50">
        <f>SUMIFS(Three_Rivers_Inc!$K$2:$K$750,Three_Rivers_Inc!$L$2:$L$750,$A6,Three_Rivers_Inc!$H$2:$H$750,Three_Rivers_Inc!I$753,Three_Rivers_Inc!$J$2:$J$750,"TRUE")</f>
        <v>0</v>
      </c>
      <c r="J6" s="50">
        <f>SUMIFS(Three_Rivers_Inc!$K$2:$K$750,Three_Rivers_Inc!$L$2:$L$750,$A6,Three_Rivers_Inc!$H$2:$H$750,Three_Rivers_Inc!J$753,Three_Rivers_Inc!$J$2:$J$750,"TRUE")</f>
        <v>0</v>
      </c>
      <c r="K6" s="50">
        <f>SUMIFS(Three_Rivers_Inc!$K$2:$K$750,Three_Rivers_Inc!$L$2:$L$750,$A6,Three_Rivers_Inc!$H$2:$H$750,Three_Rivers_Inc!K$753,Three_Rivers_Inc!$J$2:$J$750,"TRUE")</f>
        <v>0</v>
      </c>
      <c r="L6" s="50">
        <f>SUMIFS(Three_Rivers_Inc!$K$2:$K$750,Three_Rivers_Inc!$L$2:$L$750,$A6,Three_Rivers_Inc!$H$2:$H$750,Three_Rivers_Inc!L$753,Three_Rivers_Inc!$J$2:$J$750,"TRUE")</f>
        <v>0</v>
      </c>
      <c r="M6" s="55">
        <f>SUMIFS(Three_Rivers_Inc!$K$2:$K$750,Three_Rivers_Inc!$L$2:$L$750,$A6,Three_Rivers_Inc!$H$2:$H$750,Three_Rivers_Inc!M$753,Three_Rivers_Inc!$J$2:$J$750,"TRUE")</f>
        <v>0</v>
      </c>
      <c r="N6" s="156" cm="1">
        <f t="array" ref="N6">SUMPRODUCT(--(($B$1:$M$1)=N$2),$B6:$M6)</f>
        <v>0</v>
      </c>
      <c r="O6" s="149" cm="1">
        <f t="array" ref="O6">SUMPRODUCT(--(($B$1:$M$1)=O$2),$B6:$M6)</f>
        <v>0</v>
      </c>
      <c r="P6" s="149" cm="1">
        <f t="array" ref="P6">SUMPRODUCT(--(($B$1:$M$1)=P$2),$B6:$M6)</f>
        <v>0</v>
      </c>
      <c r="Q6" s="149" cm="1">
        <f t="array" ref="Q6">SUMPRODUCT(--(($B$1:$M$1)=Q$2),$B6:$M6)</f>
        <v>0</v>
      </c>
      <c r="R6" s="155" cm="1">
        <f t="array" ref="R6">SUMPRODUCT(--((Month)&lt;=Control!$C$7),$B6:$M6)</f>
        <v>0</v>
      </c>
    </row>
    <row r="7" spans="1:18" x14ac:dyDescent="0.2">
      <c r="A7" s="49" t="s">
        <v>49</v>
      </c>
      <c r="B7" s="50">
        <f>SUMIFS(Three_Rivers_Inc!$K$2:$K$750,Three_Rivers_Inc!$L$2:$L$750,$A7,Three_Rivers_Inc!$H$2:$H$750,Three_Rivers_Inc!B$753,Three_Rivers_Inc!$J$2:$J$750,"TRUE")</f>
        <v>0</v>
      </c>
      <c r="C7" s="50">
        <f>SUMIFS(Three_Rivers_Inc!$K$2:$K$750,Three_Rivers_Inc!$L$2:$L$750,$A7,Three_Rivers_Inc!$H$2:$H$750,Three_Rivers_Inc!C$753,Three_Rivers_Inc!$J$2:$J$750,"TRUE")</f>
        <v>0</v>
      </c>
      <c r="D7" s="50">
        <f>SUMIFS(Three_Rivers_Inc!$K$2:$K$750,Three_Rivers_Inc!$L$2:$L$750,$A7,Three_Rivers_Inc!$H$2:$H$750,Three_Rivers_Inc!D$753,Three_Rivers_Inc!$J$2:$J$750,"TRUE")</f>
        <v>0</v>
      </c>
      <c r="E7" s="50">
        <f>SUMIFS(Three_Rivers_Inc!$K$2:$K$750,Three_Rivers_Inc!$L$2:$L$750,$A7,Three_Rivers_Inc!$H$2:$H$750,Three_Rivers_Inc!E$753,Three_Rivers_Inc!$J$2:$J$750,"TRUE")</f>
        <v>0</v>
      </c>
      <c r="F7" s="50">
        <f>SUMIFS(Three_Rivers_Inc!$K$2:$K$750,Three_Rivers_Inc!$L$2:$L$750,$A7,Three_Rivers_Inc!$H$2:$H$750,Three_Rivers_Inc!F$753,Three_Rivers_Inc!$J$2:$J$750,"TRUE")</f>
        <v>0</v>
      </c>
      <c r="G7" s="50">
        <f>SUMIFS(Three_Rivers_Inc!$K$2:$K$750,Three_Rivers_Inc!$L$2:$L$750,$A7,Three_Rivers_Inc!$H$2:$H$750,Three_Rivers_Inc!G$753,Three_Rivers_Inc!$J$2:$J$750,"TRUE")</f>
        <v>0</v>
      </c>
      <c r="H7" s="50">
        <f>SUMIFS(Three_Rivers_Inc!$K$2:$K$750,Three_Rivers_Inc!$L$2:$L$750,$A7,Three_Rivers_Inc!$H$2:$H$750,Three_Rivers_Inc!H$753,Three_Rivers_Inc!$J$2:$J$750,"TRUE")</f>
        <v>0</v>
      </c>
      <c r="I7" s="50">
        <f>SUMIFS(Three_Rivers_Inc!$K$2:$K$750,Three_Rivers_Inc!$L$2:$L$750,$A7,Three_Rivers_Inc!$H$2:$H$750,Three_Rivers_Inc!I$753,Three_Rivers_Inc!$J$2:$J$750,"TRUE")</f>
        <v>0</v>
      </c>
      <c r="J7" s="50">
        <f>SUMIFS(Three_Rivers_Inc!$K$2:$K$750,Three_Rivers_Inc!$L$2:$L$750,$A7,Three_Rivers_Inc!$H$2:$H$750,Three_Rivers_Inc!J$753,Three_Rivers_Inc!$J$2:$J$750,"TRUE")</f>
        <v>0</v>
      </c>
      <c r="K7" s="50">
        <f>SUMIFS(Three_Rivers_Inc!$K$2:$K$750,Three_Rivers_Inc!$L$2:$L$750,$A7,Three_Rivers_Inc!$H$2:$H$750,Three_Rivers_Inc!K$753,Three_Rivers_Inc!$J$2:$J$750,"TRUE")</f>
        <v>0</v>
      </c>
      <c r="L7" s="50">
        <f>SUMIFS(Three_Rivers_Inc!$K$2:$K$750,Three_Rivers_Inc!$L$2:$L$750,$A7,Three_Rivers_Inc!$H$2:$H$750,Three_Rivers_Inc!L$753,Three_Rivers_Inc!$J$2:$J$750,"TRUE")</f>
        <v>0</v>
      </c>
      <c r="M7" s="55">
        <f>SUMIFS(Three_Rivers_Inc!$K$2:$K$750,Three_Rivers_Inc!$L$2:$L$750,$A7,Three_Rivers_Inc!$H$2:$H$750,Three_Rivers_Inc!M$753,Three_Rivers_Inc!$J$2:$J$750,"TRUE")</f>
        <v>0</v>
      </c>
      <c r="N7" s="156" cm="1">
        <f t="array" ref="N7">SUMPRODUCT(--(($B$1:$M$1)=N$2),$B7:$M7)</f>
        <v>0</v>
      </c>
      <c r="O7" s="149" cm="1">
        <f t="array" ref="O7">SUMPRODUCT(--(($B$1:$M$1)=O$2),$B7:$M7)</f>
        <v>0</v>
      </c>
      <c r="P7" s="149" cm="1">
        <f t="array" ref="P7">SUMPRODUCT(--(($B$1:$M$1)=P$2),$B7:$M7)</f>
        <v>0</v>
      </c>
      <c r="Q7" s="149" cm="1">
        <f t="array" ref="Q7">SUMPRODUCT(--(($B$1:$M$1)=Q$2),$B7:$M7)</f>
        <v>0</v>
      </c>
      <c r="R7" s="155" cm="1">
        <f t="array" ref="R7">SUMPRODUCT(--((Month)&lt;=Control!$C$7),$B7:$M7)</f>
        <v>0</v>
      </c>
    </row>
    <row r="8" spans="1:18" x14ac:dyDescent="0.2">
      <c r="A8" s="49" t="s">
        <v>50</v>
      </c>
      <c r="B8" s="50">
        <f>SUMIFS(Three_Rivers_Inc!$K$2:$K$750,Three_Rivers_Inc!$L$2:$L$750,$A8,Three_Rivers_Inc!$H$2:$H$750,Three_Rivers_Inc!B$753,Three_Rivers_Inc!$J$2:$J$750,"TRUE")</f>
        <v>0</v>
      </c>
      <c r="C8" s="50">
        <f>SUMIFS(Three_Rivers_Inc!$K$2:$K$750,Three_Rivers_Inc!$L$2:$L$750,$A8,Three_Rivers_Inc!$H$2:$H$750,Three_Rivers_Inc!C$753,Three_Rivers_Inc!$J$2:$J$750,"TRUE")</f>
        <v>0</v>
      </c>
      <c r="D8" s="50">
        <f>SUMIFS(Three_Rivers_Inc!$K$2:$K$750,Three_Rivers_Inc!$L$2:$L$750,$A8,Three_Rivers_Inc!$H$2:$H$750,Three_Rivers_Inc!D$753,Three_Rivers_Inc!$J$2:$J$750,"TRUE")</f>
        <v>0</v>
      </c>
      <c r="E8" s="50">
        <f>SUMIFS(Three_Rivers_Inc!$K$2:$K$750,Three_Rivers_Inc!$L$2:$L$750,$A8,Three_Rivers_Inc!$H$2:$H$750,Three_Rivers_Inc!E$753,Three_Rivers_Inc!$J$2:$J$750,"TRUE")</f>
        <v>0</v>
      </c>
      <c r="F8" s="50">
        <f>SUMIFS(Three_Rivers_Inc!$K$2:$K$750,Three_Rivers_Inc!$L$2:$L$750,$A8,Three_Rivers_Inc!$H$2:$H$750,Three_Rivers_Inc!F$753,Three_Rivers_Inc!$J$2:$J$750,"TRUE")</f>
        <v>0</v>
      </c>
      <c r="G8" s="50">
        <f>SUMIFS(Three_Rivers_Inc!$K$2:$K$750,Three_Rivers_Inc!$L$2:$L$750,$A8,Three_Rivers_Inc!$H$2:$H$750,Three_Rivers_Inc!G$753,Three_Rivers_Inc!$J$2:$J$750,"TRUE")</f>
        <v>0</v>
      </c>
      <c r="H8" s="50">
        <f>SUMIFS(Three_Rivers_Inc!$K$2:$K$750,Three_Rivers_Inc!$L$2:$L$750,$A8,Three_Rivers_Inc!$H$2:$H$750,Three_Rivers_Inc!H$753,Three_Rivers_Inc!$J$2:$J$750,"TRUE")</f>
        <v>0</v>
      </c>
      <c r="I8" s="50">
        <f>SUMIFS(Three_Rivers_Inc!$K$2:$K$750,Three_Rivers_Inc!$L$2:$L$750,$A8,Three_Rivers_Inc!$H$2:$H$750,Three_Rivers_Inc!I$753,Three_Rivers_Inc!$J$2:$J$750,"TRUE")</f>
        <v>0</v>
      </c>
      <c r="J8" s="50">
        <f>SUMIFS(Three_Rivers_Inc!$K$2:$K$750,Three_Rivers_Inc!$L$2:$L$750,$A8,Three_Rivers_Inc!$H$2:$H$750,Three_Rivers_Inc!J$753,Three_Rivers_Inc!$J$2:$J$750,"TRUE")</f>
        <v>0</v>
      </c>
      <c r="K8" s="50">
        <f>SUMIFS(Three_Rivers_Inc!$K$2:$K$750,Three_Rivers_Inc!$L$2:$L$750,$A8,Three_Rivers_Inc!$H$2:$H$750,Three_Rivers_Inc!K$753,Three_Rivers_Inc!$J$2:$J$750,"TRUE")</f>
        <v>0</v>
      </c>
      <c r="L8" s="50">
        <f>SUMIFS(Three_Rivers_Inc!$K$2:$K$750,Three_Rivers_Inc!$L$2:$L$750,$A8,Three_Rivers_Inc!$H$2:$H$750,Three_Rivers_Inc!L$753,Three_Rivers_Inc!$J$2:$J$750,"TRUE")</f>
        <v>0</v>
      </c>
      <c r="M8" s="55">
        <f>SUMIFS(Three_Rivers_Inc!$K$2:$K$750,Three_Rivers_Inc!$L$2:$L$750,$A8,Three_Rivers_Inc!$H$2:$H$750,Three_Rivers_Inc!M$753,Three_Rivers_Inc!$J$2:$J$750,"TRUE")</f>
        <v>0</v>
      </c>
      <c r="N8" s="156" cm="1">
        <f t="array" ref="N8">SUMPRODUCT(--(($B$1:$M$1)=N$2),$B8:$M8)</f>
        <v>0</v>
      </c>
      <c r="O8" s="149" cm="1">
        <f t="array" ref="O8">SUMPRODUCT(--(($B$1:$M$1)=O$2),$B8:$M8)</f>
        <v>0</v>
      </c>
      <c r="P8" s="149" cm="1">
        <f t="array" ref="P8">SUMPRODUCT(--(($B$1:$M$1)=P$2),$B8:$M8)</f>
        <v>0</v>
      </c>
      <c r="Q8" s="149" cm="1">
        <f t="array" ref="Q8">SUMPRODUCT(--(($B$1:$M$1)=Q$2),$B8:$M8)</f>
        <v>0</v>
      </c>
      <c r="R8" s="155" cm="1">
        <f t="array" ref="R8">SUMPRODUCT(--((Month)&lt;=Control!$C$7),$B8:$M8)</f>
        <v>0</v>
      </c>
    </row>
    <row r="9" spans="1:18" x14ac:dyDescent="0.2">
      <c r="A9" s="49" t="s">
        <v>9</v>
      </c>
      <c r="B9" s="50">
        <f>SUMIFS(Three_Rivers_Inc!$K$2:$K$750,Three_Rivers_Inc!$L$2:$L$750,$A9,Three_Rivers_Inc!$H$2:$H$750,Three_Rivers_Inc!B$753,Three_Rivers_Inc!$J$2:$J$750,"TRUE")</f>
        <v>0</v>
      </c>
      <c r="C9" s="50">
        <f>SUMIFS(Three_Rivers_Inc!$K$2:$K$750,Three_Rivers_Inc!$L$2:$L$750,$A9,Three_Rivers_Inc!$H$2:$H$750,Three_Rivers_Inc!C$753,Three_Rivers_Inc!$J$2:$J$750,"TRUE")</f>
        <v>0</v>
      </c>
      <c r="D9" s="50">
        <f>SUMIFS(Three_Rivers_Inc!$K$2:$K$750,Three_Rivers_Inc!$L$2:$L$750,$A9,Three_Rivers_Inc!$H$2:$H$750,Three_Rivers_Inc!D$753,Three_Rivers_Inc!$J$2:$J$750,"TRUE")</f>
        <v>0</v>
      </c>
      <c r="E9" s="50">
        <f>SUMIFS(Three_Rivers_Inc!$K$2:$K$750,Three_Rivers_Inc!$L$2:$L$750,$A9,Three_Rivers_Inc!$H$2:$H$750,Three_Rivers_Inc!E$753,Three_Rivers_Inc!$J$2:$J$750,"TRUE")</f>
        <v>0</v>
      </c>
      <c r="F9" s="50">
        <f>SUMIFS(Three_Rivers_Inc!$K$2:$K$750,Three_Rivers_Inc!$L$2:$L$750,$A9,Three_Rivers_Inc!$H$2:$H$750,Three_Rivers_Inc!F$753,Three_Rivers_Inc!$J$2:$J$750,"TRUE")</f>
        <v>0</v>
      </c>
      <c r="G9" s="50">
        <f>SUMIFS(Three_Rivers_Inc!$K$2:$K$750,Three_Rivers_Inc!$L$2:$L$750,$A9,Three_Rivers_Inc!$H$2:$H$750,Three_Rivers_Inc!G$753,Three_Rivers_Inc!$J$2:$J$750,"TRUE")</f>
        <v>0</v>
      </c>
      <c r="H9" s="50">
        <f>SUMIFS(Three_Rivers_Inc!$K$2:$K$750,Three_Rivers_Inc!$L$2:$L$750,$A9,Three_Rivers_Inc!$H$2:$H$750,Three_Rivers_Inc!H$753,Three_Rivers_Inc!$J$2:$J$750,"TRUE")</f>
        <v>0</v>
      </c>
      <c r="I9" s="50">
        <f>SUMIFS(Three_Rivers_Inc!$K$2:$K$750,Three_Rivers_Inc!$L$2:$L$750,$A9,Three_Rivers_Inc!$H$2:$H$750,Three_Rivers_Inc!I$753,Three_Rivers_Inc!$J$2:$J$750,"TRUE")</f>
        <v>0</v>
      </c>
      <c r="J9" s="50">
        <f>SUMIFS(Three_Rivers_Inc!$K$2:$K$750,Three_Rivers_Inc!$L$2:$L$750,$A9,Three_Rivers_Inc!$H$2:$H$750,Three_Rivers_Inc!J$753,Three_Rivers_Inc!$J$2:$J$750,"TRUE")</f>
        <v>0</v>
      </c>
      <c r="K9" s="50">
        <f>SUMIFS(Three_Rivers_Inc!$K$2:$K$750,Three_Rivers_Inc!$L$2:$L$750,$A9,Three_Rivers_Inc!$H$2:$H$750,Three_Rivers_Inc!K$753,Three_Rivers_Inc!$J$2:$J$750,"TRUE")</f>
        <v>0</v>
      </c>
      <c r="L9" s="50">
        <f>SUMIFS(Three_Rivers_Inc!$K$2:$K$750,Three_Rivers_Inc!$L$2:$L$750,$A9,Three_Rivers_Inc!$H$2:$H$750,Three_Rivers_Inc!L$753,Three_Rivers_Inc!$J$2:$J$750,"TRUE")</f>
        <v>0</v>
      </c>
      <c r="M9" s="55">
        <f>SUMIFS(Three_Rivers_Inc!$K$2:$K$750,Three_Rivers_Inc!$L$2:$L$750,$A9,Three_Rivers_Inc!$H$2:$H$750,Three_Rivers_Inc!M$753,Three_Rivers_Inc!$J$2:$J$750,"TRUE")</f>
        <v>0</v>
      </c>
      <c r="N9" s="156" cm="1">
        <f t="array" ref="N9">SUMPRODUCT(--(($B$1:$M$1)=N$2),$B9:$M9)</f>
        <v>0</v>
      </c>
      <c r="O9" s="149" cm="1">
        <f t="array" ref="O9">SUMPRODUCT(--(($B$1:$M$1)=O$2),$B9:$M9)</f>
        <v>0</v>
      </c>
      <c r="P9" s="149" cm="1">
        <f t="array" ref="P9">SUMPRODUCT(--(($B$1:$M$1)=P$2),$B9:$M9)</f>
        <v>0</v>
      </c>
      <c r="Q9" s="149" cm="1">
        <f t="array" ref="Q9">SUMPRODUCT(--(($B$1:$M$1)=Q$2),$B9:$M9)</f>
        <v>0</v>
      </c>
      <c r="R9" s="155" cm="1">
        <f t="array" ref="R9">SUMPRODUCT(--((Month)&lt;=Control!$C$7),$B9:$M9)</f>
        <v>0</v>
      </c>
    </row>
    <row r="10" spans="1:18" x14ac:dyDescent="0.2">
      <c r="A10" s="49" t="s">
        <v>10</v>
      </c>
      <c r="B10" s="50">
        <f ca="1">SUMIFS(Three_Rivers_Inc!$K$2:$K$750,Three_Rivers_Inc!$L$2:$L$750,$A10,Three_Rivers_Inc!$H$2:$H$750,Three_Rivers_Inc!B$753,Three_Rivers_Inc!$J$2:$J$750,"TRUE")</f>
        <v>0</v>
      </c>
      <c r="C10" s="50">
        <f ca="1">SUMIFS(Three_Rivers_Inc!$K$2:$K$750,Three_Rivers_Inc!$L$2:$L$750,$A10,Three_Rivers_Inc!$H$2:$H$750,Three_Rivers_Inc!C$753,Three_Rivers_Inc!$J$2:$J$750,"TRUE")</f>
        <v>0</v>
      </c>
      <c r="D10" s="50">
        <f ca="1">SUMIFS(Three_Rivers_Inc!$K$2:$K$750,Three_Rivers_Inc!$L$2:$L$750,$A10,Three_Rivers_Inc!$H$2:$H$750,Three_Rivers_Inc!D$753,Three_Rivers_Inc!$J$2:$J$750,"TRUE")</f>
        <v>0</v>
      </c>
      <c r="E10" s="50">
        <f ca="1">SUMIFS(Three_Rivers_Inc!$K$2:$K$750,Three_Rivers_Inc!$L$2:$L$750,$A10,Three_Rivers_Inc!$H$2:$H$750,Three_Rivers_Inc!E$753,Three_Rivers_Inc!$J$2:$J$750,"TRUE")</f>
        <v>0</v>
      </c>
      <c r="F10" s="50">
        <f ca="1">SUMIFS(Three_Rivers_Inc!$K$2:$K$750,Three_Rivers_Inc!$L$2:$L$750,$A10,Three_Rivers_Inc!$H$2:$H$750,Three_Rivers_Inc!F$753,Three_Rivers_Inc!$J$2:$J$750,"TRUE")</f>
        <v>0</v>
      </c>
      <c r="G10" s="50">
        <f>SUMIFS(Three_Rivers_Inc!$K$2:$K$750,Three_Rivers_Inc!$L$2:$L$750,$A10,Three_Rivers_Inc!$H$2:$H$750,Three_Rivers_Inc!G$753,Three_Rivers_Inc!$J$2:$J$750,"TRUE")</f>
        <v>0</v>
      </c>
      <c r="H10" s="50">
        <f>SUMIFS(Three_Rivers_Inc!$K$2:$K$750,Three_Rivers_Inc!$L$2:$L$750,$A10,Three_Rivers_Inc!$H$2:$H$750,Three_Rivers_Inc!H$753,Three_Rivers_Inc!$J$2:$J$750,"TRUE")</f>
        <v>0</v>
      </c>
      <c r="I10" s="50">
        <f>SUMIFS(Three_Rivers_Inc!$K$2:$K$750,Three_Rivers_Inc!$L$2:$L$750,$A10,Three_Rivers_Inc!$H$2:$H$750,Three_Rivers_Inc!I$753,Three_Rivers_Inc!$J$2:$J$750,"TRUE")</f>
        <v>0</v>
      </c>
      <c r="J10" s="50">
        <f>SUMIFS(Three_Rivers_Inc!$K$2:$K$750,Three_Rivers_Inc!$L$2:$L$750,$A10,Three_Rivers_Inc!$H$2:$H$750,Three_Rivers_Inc!J$753,Three_Rivers_Inc!$J$2:$J$750,"TRUE")</f>
        <v>0</v>
      </c>
      <c r="K10" s="50">
        <f>SUMIFS(Three_Rivers_Inc!$K$2:$K$750,Three_Rivers_Inc!$L$2:$L$750,$A10,Three_Rivers_Inc!$H$2:$H$750,Three_Rivers_Inc!K$753,Three_Rivers_Inc!$J$2:$J$750,"TRUE")</f>
        <v>0</v>
      </c>
      <c r="L10" s="50">
        <f>SUMIFS(Three_Rivers_Inc!$K$2:$K$750,Three_Rivers_Inc!$L$2:$L$750,$A10,Three_Rivers_Inc!$H$2:$H$750,Three_Rivers_Inc!L$753,Three_Rivers_Inc!$J$2:$J$750,"TRUE")</f>
        <v>0</v>
      </c>
      <c r="M10" s="55">
        <f>SUMIFS(Three_Rivers_Inc!$K$2:$K$750,Three_Rivers_Inc!$L$2:$L$750,$A10,Three_Rivers_Inc!$H$2:$H$750,Three_Rivers_Inc!M$753,Three_Rivers_Inc!$J$2:$J$750,"TRUE")</f>
        <v>0</v>
      </c>
      <c r="N10" s="156" cm="1">
        <f t="array" aca="1" ref="N10" ca="1">SUMPRODUCT(--(($B$1:$M$1)=N$2),$B10:$M10)</f>
        <v>0</v>
      </c>
      <c r="O10" s="149" cm="1">
        <f t="array" aca="1" ref="O10" ca="1">SUMPRODUCT(--(($B$1:$M$1)=O$2),$B10:$M10)</f>
        <v>0</v>
      </c>
      <c r="P10" s="149" cm="1">
        <f t="array" aca="1" ref="P10" ca="1">SUMPRODUCT(--(($B$1:$M$1)=P$2),$B10:$M10)</f>
        <v>0</v>
      </c>
      <c r="Q10" s="149" cm="1">
        <f t="array" aca="1" ref="Q10" ca="1">SUMPRODUCT(--(($B$1:$M$1)=Q$2),$B10:$M10)</f>
        <v>0</v>
      </c>
      <c r="R10" s="155" cm="1">
        <f t="array" aca="1" ref="R10" ca="1">SUMPRODUCT(--((Month)&lt;=Control!$C$7),$B10:$M10)</f>
        <v>0</v>
      </c>
    </row>
    <row r="11" spans="1:18" x14ac:dyDescent="0.2">
      <c r="A11" s="49" t="s">
        <v>14</v>
      </c>
      <c r="B11" s="50">
        <f ca="1">SUMIFS(Three_Rivers_Inc!$K$2:$K$750,Three_Rivers_Inc!$L$2:$L$750,$A11,Three_Rivers_Inc!$H$2:$H$750,Three_Rivers_Inc!B$753,Three_Rivers_Inc!$J$2:$J$750,"TRUE")</f>
        <v>0</v>
      </c>
      <c r="C11" s="50">
        <f ca="1">SUMIFS(Three_Rivers_Inc!$K$2:$K$750,Three_Rivers_Inc!$L$2:$L$750,$A11,Three_Rivers_Inc!$H$2:$H$750,Three_Rivers_Inc!C$753,Three_Rivers_Inc!$J$2:$J$750,"TRUE")</f>
        <v>0</v>
      </c>
      <c r="D11" s="50">
        <f ca="1">SUMIFS(Three_Rivers_Inc!$K$2:$K$750,Three_Rivers_Inc!$L$2:$L$750,$A11,Three_Rivers_Inc!$H$2:$H$750,Three_Rivers_Inc!D$753,Three_Rivers_Inc!$J$2:$J$750,"TRUE")</f>
        <v>0</v>
      </c>
      <c r="E11" s="50">
        <f ca="1">SUMIFS(Three_Rivers_Inc!$K$2:$K$750,Three_Rivers_Inc!$L$2:$L$750,$A11,Three_Rivers_Inc!$H$2:$H$750,Three_Rivers_Inc!E$753,Three_Rivers_Inc!$J$2:$J$750,"TRUE")</f>
        <v>0</v>
      </c>
      <c r="F11" s="50">
        <f ca="1">SUMIFS(Three_Rivers_Inc!$K$2:$K$750,Three_Rivers_Inc!$L$2:$L$750,$A11,Three_Rivers_Inc!$H$2:$H$750,Three_Rivers_Inc!F$753,Three_Rivers_Inc!$J$2:$J$750,"TRUE")</f>
        <v>0</v>
      </c>
      <c r="G11" s="50">
        <f>SUMIFS(Three_Rivers_Inc!$K$2:$K$750,Three_Rivers_Inc!$L$2:$L$750,$A11,Three_Rivers_Inc!$H$2:$H$750,Three_Rivers_Inc!G$753,Three_Rivers_Inc!$J$2:$J$750,"TRUE")</f>
        <v>0</v>
      </c>
      <c r="H11" s="50">
        <f>SUMIFS(Three_Rivers_Inc!$K$2:$K$750,Three_Rivers_Inc!$L$2:$L$750,$A11,Three_Rivers_Inc!$H$2:$H$750,Three_Rivers_Inc!H$753,Three_Rivers_Inc!$J$2:$J$750,"TRUE")</f>
        <v>0</v>
      </c>
      <c r="I11" s="50">
        <f>SUMIFS(Three_Rivers_Inc!$K$2:$K$750,Three_Rivers_Inc!$L$2:$L$750,$A11,Three_Rivers_Inc!$H$2:$H$750,Three_Rivers_Inc!I$753,Three_Rivers_Inc!$J$2:$J$750,"TRUE")</f>
        <v>0</v>
      </c>
      <c r="J11" s="50">
        <f>SUMIFS(Three_Rivers_Inc!$K$2:$K$750,Three_Rivers_Inc!$L$2:$L$750,$A11,Three_Rivers_Inc!$H$2:$H$750,Three_Rivers_Inc!J$753,Three_Rivers_Inc!$J$2:$J$750,"TRUE")</f>
        <v>0</v>
      </c>
      <c r="K11" s="50">
        <f>SUMIFS(Three_Rivers_Inc!$K$2:$K$750,Three_Rivers_Inc!$L$2:$L$750,$A11,Three_Rivers_Inc!$H$2:$H$750,Three_Rivers_Inc!K$753,Three_Rivers_Inc!$J$2:$J$750,"TRUE")</f>
        <v>0</v>
      </c>
      <c r="L11" s="50">
        <f>SUMIFS(Three_Rivers_Inc!$K$2:$K$750,Three_Rivers_Inc!$L$2:$L$750,$A11,Three_Rivers_Inc!$H$2:$H$750,Three_Rivers_Inc!L$753,Three_Rivers_Inc!$J$2:$J$750,"TRUE")</f>
        <v>0</v>
      </c>
      <c r="M11" s="55">
        <f>SUMIFS(Three_Rivers_Inc!$K$2:$K$750,Three_Rivers_Inc!$L$2:$L$750,$A11,Three_Rivers_Inc!$H$2:$H$750,Three_Rivers_Inc!M$753,Three_Rivers_Inc!$J$2:$J$750,"TRUE")</f>
        <v>0</v>
      </c>
      <c r="N11" s="156" cm="1">
        <f t="array" aca="1" ref="N11" ca="1">SUMPRODUCT(--(($B$1:$M$1)=N$2),$B11:$M11)</f>
        <v>0</v>
      </c>
      <c r="O11" s="149" cm="1">
        <f t="array" aca="1" ref="O11" ca="1">SUMPRODUCT(--(($B$1:$M$1)=O$2),$B11:$M11)</f>
        <v>0</v>
      </c>
      <c r="P11" s="149" cm="1">
        <f t="array" aca="1" ref="P11" ca="1">SUMPRODUCT(--(($B$1:$M$1)=P$2),$B11:$M11)</f>
        <v>0</v>
      </c>
      <c r="Q11" s="149" cm="1">
        <f t="array" aca="1" ref="Q11" ca="1">SUMPRODUCT(--(($B$1:$M$1)=Q$2),$B11:$M11)</f>
        <v>0</v>
      </c>
      <c r="R11" s="155" cm="1">
        <f t="array" aca="1" ref="R11" ca="1">SUMPRODUCT(--((Month)&lt;=Control!$C$7),$B11:$M11)</f>
        <v>0</v>
      </c>
    </row>
    <row r="12" spans="1:18" x14ac:dyDescent="0.2">
      <c r="A12" s="51" t="s">
        <v>13</v>
      </c>
      <c r="B12" s="52">
        <f>SUMIFS(Three_Rivers_Inc!$K$2:$K$750,Three_Rivers_Inc!$L$2:$L$750,$A12,Three_Rivers_Inc!$H$2:$H$750,Three_Rivers_Inc!B$753,Three_Rivers_Inc!$J$2:$J$750,"TRUE")</f>
        <v>0</v>
      </c>
      <c r="C12" s="52">
        <f>SUMIFS(Three_Rivers_Inc!$K$2:$K$750,Three_Rivers_Inc!$L$2:$L$750,$A12,Three_Rivers_Inc!$H$2:$H$750,Three_Rivers_Inc!C$753,Three_Rivers_Inc!$J$2:$J$750,"TRUE")</f>
        <v>0</v>
      </c>
      <c r="D12" s="52">
        <f>SUMIFS(Three_Rivers_Inc!$K$2:$K$750,Three_Rivers_Inc!$L$2:$L$750,$A12,Three_Rivers_Inc!$H$2:$H$750,Three_Rivers_Inc!D$753,Three_Rivers_Inc!$J$2:$J$750,"TRUE")</f>
        <v>0</v>
      </c>
      <c r="E12" s="52">
        <f>SUMIFS(Three_Rivers_Inc!$K$2:$K$750,Three_Rivers_Inc!$L$2:$L$750,$A12,Three_Rivers_Inc!$H$2:$H$750,Three_Rivers_Inc!E$753,Three_Rivers_Inc!$J$2:$J$750,"TRUE")</f>
        <v>0</v>
      </c>
      <c r="F12" s="52">
        <f>SUMIFS(Three_Rivers_Inc!$K$2:$K$750,Three_Rivers_Inc!$L$2:$L$750,$A12,Three_Rivers_Inc!$H$2:$H$750,Three_Rivers_Inc!F$753,Three_Rivers_Inc!$J$2:$J$750,"TRUE")</f>
        <v>0</v>
      </c>
      <c r="G12" s="52">
        <f>SUMIFS(Three_Rivers_Inc!$K$2:$K$750,Three_Rivers_Inc!$L$2:$L$750,$A12,Three_Rivers_Inc!$H$2:$H$750,Three_Rivers_Inc!G$753,Three_Rivers_Inc!$J$2:$J$750,"TRUE")</f>
        <v>0</v>
      </c>
      <c r="H12" s="52">
        <f>SUMIFS(Three_Rivers_Inc!$K$2:$K$750,Three_Rivers_Inc!$L$2:$L$750,$A12,Three_Rivers_Inc!$H$2:$H$750,Three_Rivers_Inc!H$753,Three_Rivers_Inc!$J$2:$J$750,"TRUE")</f>
        <v>0</v>
      </c>
      <c r="I12" s="52">
        <f>SUMIFS(Three_Rivers_Inc!$K$2:$K$750,Three_Rivers_Inc!$L$2:$L$750,$A12,Three_Rivers_Inc!$H$2:$H$750,Three_Rivers_Inc!I$753,Three_Rivers_Inc!$J$2:$J$750,"TRUE")</f>
        <v>0</v>
      </c>
      <c r="J12" s="52">
        <f>SUMIFS(Three_Rivers_Inc!$K$2:$K$750,Three_Rivers_Inc!$L$2:$L$750,$A12,Three_Rivers_Inc!$H$2:$H$750,Three_Rivers_Inc!J$753,Three_Rivers_Inc!$J$2:$J$750,"TRUE")</f>
        <v>0</v>
      </c>
      <c r="K12" s="52">
        <f>SUMIFS(Three_Rivers_Inc!$K$2:$K$750,Three_Rivers_Inc!$L$2:$L$750,$A12,Three_Rivers_Inc!$H$2:$H$750,Three_Rivers_Inc!K$753,Three_Rivers_Inc!$J$2:$J$750,"TRUE")</f>
        <v>0</v>
      </c>
      <c r="L12" s="52">
        <f>SUMIFS(Three_Rivers_Inc!$K$2:$K$750,Three_Rivers_Inc!$L$2:$L$750,$A12,Three_Rivers_Inc!$H$2:$H$750,Three_Rivers_Inc!L$753,Three_Rivers_Inc!$J$2:$J$750,"TRUE")</f>
        <v>0</v>
      </c>
      <c r="M12" s="63">
        <f>SUMIFS(Three_Rivers_Inc!$K$2:$K$750,Three_Rivers_Inc!$L$2:$L$750,$A12,Three_Rivers_Inc!$H$2:$H$750,Three_Rivers_Inc!M$753,Three_Rivers_Inc!$J$2:$J$750,"TRUE")</f>
        <v>0</v>
      </c>
      <c r="N12" s="157" cm="1">
        <f t="array" ref="N12">SUMPRODUCT(--(($B$1:$M$1)=N$2),$B12:$M12)</f>
        <v>0</v>
      </c>
      <c r="O12" s="158" cm="1">
        <f t="array" ref="O12">SUMPRODUCT(--(($B$1:$M$1)=O$2),$B12:$M12)</f>
        <v>0</v>
      </c>
      <c r="P12" s="158" cm="1">
        <f t="array" ref="P12">SUMPRODUCT(--(($B$1:$M$1)=P$2),$B12:$M12)</f>
        <v>0</v>
      </c>
      <c r="Q12" s="158" cm="1">
        <f t="array" ref="Q12">SUMPRODUCT(--(($B$1:$M$1)=Q$2),$B12:$M12)</f>
        <v>0</v>
      </c>
      <c r="R12" s="159" cm="1">
        <f t="array" ref="R12">SUMPRODUCT(--((Month)&lt;=Control!$C$7),$B12:$M12)</f>
        <v>0</v>
      </c>
    </row>
    <row r="14" spans="1:18" x14ac:dyDescent="0.2">
      <c r="A14" s="57" t="str">
        <f ca="1">Control!$C$12</f>
        <v>Braddock_Group</v>
      </c>
      <c r="B14" s="53">
        <f>EOMONTH(Control!$C$5,0)</f>
        <v>45688</v>
      </c>
      <c r="C14" s="53">
        <f t="shared" ref="C14:M14" si="1">EOMONTH(B14,1)</f>
        <v>45716</v>
      </c>
      <c r="D14" s="53">
        <f t="shared" si="1"/>
        <v>45747</v>
      </c>
      <c r="E14" s="53">
        <f t="shared" si="1"/>
        <v>45777</v>
      </c>
      <c r="F14" s="53">
        <f t="shared" si="1"/>
        <v>45808</v>
      </c>
      <c r="G14" s="53">
        <f t="shared" si="1"/>
        <v>45838</v>
      </c>
      <c r="H14" s="53">
        <f t="shared" si="1"/>
        <v>45869</v>
      </c>
      <c r="I14" s="53">
        <f t="shared" si="1"/>
        <v>45900</v>
      </c>
      <c r="J14" s="53">
        <f t="shared" si="1"/>
        <v>45930</v>
      </c>
      <c r="K14" s="53">
        <f t="shared" si="1"/>
        <v>45961</v>
      </c>
      <c r="L14" s="53">
        <f t="shared" si="1"/>
        <v>45991</v>
      </c>
      <c r="M14" s="54">
        <f t="shared" si="1"/>
        <v>46022</v>
      </c>
      <c r="N14" s="152" t="s">
        <v>56</v>
      </c>
      <c r="O14" s="152" t="s">
        <v>57</v>
      </c>
      <c r="P14" s="152" t="s">
        <v>58</v>
      </c>
      <c r="Q14" s="152" t="s">
        <v>59</v>
      </c>
      <c r="R14" s="152" t="s">
        <v>37</v>
      </c>
    </row>
    <row r="15" spans="1:18" x14ac:dyDescent="0.2">
      <c r="A15" s="72" t="s">
        <v>25</v>
      </c>
      <c r="B15" s="50">
        <f ca="1">SUMIFS(Braddock_Group!$K$2:$K$750,Braddock_Group!$L$2:$L$750,$A15,Braddock_Group!$H$2:$H$750,Braddock_Group!B$753,Braddock_Group!$J$2:$J$750,"TRUE")</f>
        <v>0</v>
      </c>
      <c r="C15" s="50">
        <f ca="1">SUMIFS(Braddock_Group!$K$2:$K$750,Braddock_Group!$L$2:$L$750,$A15,Braddock_Group!$H$2:$H$750,Braddock_Group!C$753,Braddock_Group!$J$2:$J$750,"TRUE")</f>
        <v>0</v>
      </c>
      <c r="D15" s="50">
        <f ca="1">SUMIFS(Braddock_Group!$K$2:$K$750,Braddock_Group!$L$2:$L$750,$A15,Braddock_Group!$H$2:$H$750,Braddock_Group!D$753,Braddock_Group!$J$2:$J$750,"TRUE")</f>
        <v>0</v>
      </c>
      <c r="E15" s="50">
        <f ca="1">SUMIFS(Braddock_Group!$K$2:$K$750,Braddock_Group!$L$2:$L$750,$A15,Braddock_Group!$H$2:$H$750,Braddock_Group!E$753,Braddock_Group!$J$2:$J$750,"TRUE")</f>
        <v>0</v>
      </c>
      <c r="F15" s="50">
        <f ca="1">SUMIFS(Braddock_Group!$K$2:$K$750,Braddock_Group!$L$2:$L$750,$A15,Braddock_Group!$H$2:$H$750,Braddock_Group!F$753,Braddock_Group!$J$2:$J$750,"TRUE")</f>
        <v>0</v>
      </c>
      <c r="G15" s="50">
        <f>SUMIFS(Braddock_Group!$K$2:$K$750,Braddock_Group!$L$2:$L$750,$A15,Braddock_Group!$H$2:$H$750,Braddock_Group!G$753,Braddock_Group!$J$2:$J$750,"TRUE")</f>
        <v>0</v>
      </c>
      <c r="H15" s="50">
        <f>SUMIFS(Braddock_Group!$K$2:$K$750,Braddock_Group!$L$2:$L$750,$A15,Braddock_Group!$H$2:$H$750,Braddock_Group!H$753,Braddock_Group!$J$2:$J$750,"TRUE")</f>
        <v>0</v>
      </c>
      <c r="I15" s="50">
        <f>SUMIFS(Braddock_Group!$K$2:$K$750,Braddock_Group!$L$2:$L$750,$A15,Braddock_Group!$H$2:$H$750,Braddock_Group!I$753,Braddock_Group!$J$2:$J$750,"TRUE")</f>
        <v>0</v>
      </c>
      <c r="J15" s="50">
        <f>SUMIFS(Braddock_Group!$K$2:$K$750,Braddock_Group!$L$2:$L$750,$A15,Braddock_Group!$H$2:$H$750,Braddock_Group!J$753,Braddock_Group!$J$2:$J$750,"TRUE")</f>
        <v>0</v>
      </c>
      <c r="K15" s="50">
        <f>SUMIFS(Braddock_Group!$K$2:$K$750,Braddock_Group!$L$2:$L$750,$A15,Braddock_Group!$H$2:$H$750,Braddock_Group!K$753,Braddock_Group!$J$2:$J$750,"TRUE")</f>
        <v>0</v>
      </c>
      <c r="L15" s="50">
        <f>SUMIFS(Braddock_Group!$K$2:$K$750,Braddock_Group!$L$2:$L$750,$A15,Braddock_Group!$H$2:$H$750,Braddock_Group!L$753,Braddock_Group!$J$2:$J$750,"TRUE")</f>
        <v>0</v>
      </c>
      <c r="M15" s="55">
        <f>SUMIFS(Braddock_Group!$K$2:$K$750,Braddock_Group!$L$2:$L$750,$A15,Braddock_Group!$H$2:$H$750,Braddock_Group!M$753,Braddock_Group!$J$2:$J$750,"TRUE")</f>
        <v>0</v>
      </c>
      <c r="N15" s="153" cm="1">
        <f t="array" aca="1" ref="N15" ca="1">SUMPRODUCT(--(($B$1:$M$1)=N$2),$B15:$M15)</f>
        <v>0</v>
      </c>
      <c r="O15" s="154" cm="1">
        <f t="array" aca="1" ref="O15" ca="1">SUMPRODUCT(--(($B$1:$M$1)=O$2),$B15:$M15)</f>
        <v>0</v>
      </c>
      <c r="P15" s="154" cm="1">
        <f t="array" aca="1" ref="P15" ca="1">SUMPRODUCT(--(($B$1:$M$1)=P$2),$B15:$M15)</f>
        <v>0</v>
      </c>
      <c r="Q15" s="154" cm="1">
        <f t="array" aca="1" ref="Q15" ca="1">SUMPRODUCT(--(($B$1:$M$1)=Q$2),$B15:$M15)</f>
        <v>0</v>
      </c>
      <c r="R15" s="155" cm="1">
        <f t="array" aca="1" ref="R15" ca="1">SUMPRODUCT(--((Month)&lt;=Control!$C$7),$B15:$M15)</f>
        <v>0</v>
      </c>
    </row>
    <row r="16" spans="1:18" x14ac:dyDescent="0.2">
      <c r="A16" s="72" t="s">
        <v>24</v>
      </c>
      <c r="B16" s="50">
        <f ca="1">SUMIFS(Braddock_Group!$K$2:$K$750,Braddock_Group!$L$2:$L$750,$A16,Braddock_Group!$H$2:$H$750,Braddock_Group!B$753,Braddock_Group!$J$2:$J$750,"TRUE")</f>
        <v>0</v>
      </c>
      <c r="C16" s="50">
        <f ca="1">SUMIFS(Braddock_Group!$K$2:$K$750,Braddock_Group!$L$2:$L$750,$A16,Braddock_Group!$H$2:$H$750,Braddock_Group!C$753,Braddock_Group!$J$2:$J$750,"TRUE")</f>
        <v>0</v>
      </c>
      <c r="D16" s="50">
        <f ca="1">SUMIFS(Braddock_Group!$K$2:$K$750,Braddock_Group!$L$2:$L$750,$A16,Braddock_Group!$H$2:$H$750,Braddock_Group!D$753,Braddock_Group!$J$2:$J$750,"TRUE")</f>
        <v>0</v>
      </c>
      <c r="E16" s="50">
        <f ca="1">SUMIFS(Braddock_Group!$K$2:$K$750,Braddock_Group!$L$2:$L$750,$A16,Braddock_Group!$H$2:$H$750,Braddock_Group!E$753,Braddock_Group!$J$2:$J$750,"TRUE")</f>
        <v>0</v>
      </c>
      <c r="F16" s="50">
        <f ca="1">SUMIFS(Braddock_Group!$K$2:$K$750,Braddock_Group!$L$2:$L$750,$A16,Braddock_Group!$H$2:$H$750,Braddock_Group!F$753,Braddock_Group!$J$2:$J$750,"TRUE")</f>
        <v>0</v>
      </c>
      <c r="G16" s="50">
        <f>SUMIFS(Braddock_Group!$K$2:$K$750,Braddock_Group!$L$2:$L$750,$A16,Braddock_Group!$H$2:$H$750,Braddock_Group!G$753,Braddock_Group!$J$2:$J$750,"TRUE")</f>
        <v>0</v>
      </c>
      <c r="H16" s="50">
        <f>SUMIFS(Braddock_Group!$K$2:$K$750,Braddock_Group!$L$2:$L$750,$A16,Braddock_Group!$H$2:$H$750,Braddock_Group!H$753,Braddock_Group!$J$2:$J$750,"TRUE")</f>
        <v>0</v>
      </c>
      <c r="I16" s="50">
        <f>SUMIFS(Braddock_Group!$K$2:$K$750,Braddock_Group!$L$2:$L$750,$A16,Braddock_Group!$H$2:$H$750,Braddock_Group!I$753,Braddock_Group!$J$2:$J$750,"TRUE")</f>
        <v>0</v>
      </c>
      <c r="J16" s="50">
        <f>SUMIFS(Braddock_Group!$K$2:$K$750,Braddock_Group!$L$2:$L$750,$A16,Braddock_Group!$H$2:$H$750,Braddock_Group!J$753,Braddock_Group!$J$2:$J$750,"TRUE")</f>
        <v>0</v>
      </c>
      <c r="K16" s="50">
        <f>SUMIFS(Braddock_Group!$K$2:$K$750,Braddock_Group!$L$2:$L$750,$A16,Braddock_Group!$H$2:$H$750,Braddock_Group!K$753,Braddock_Group!$J$2:$J$750,"TRUE")</f>
        <v>0</v>
      </c>
      <c r="L16" s="50">
        <f>SUMIFS(Braddock_Group!$K$2:$K$750,Braddock_Group!$L$2:$L$750,$A16,Braddock_Group!$H$2:$H$750,Braddock_Group!L$753,Braddock_Group!$J$2:$J$750,"TRUE")</f>
        <v>0</v>
      </c>
      <c r="M16" s="55">
        <f>SUMIFS(Braddock_Group!$K$2:$K$750,Braddock_Group!$L$2:$L$750,$A16,Braddock_Group!$H$2:$H$750,Braddock_Group!M$753,Braddock_Group!$J$2:$J$750,"TRUE")</f>
        <v>0</v>
      </c>
      <c r="N16" s="156" cm="1">
        <f t="array" aca="1" ref="N16" ca="1">SUMPRODUCT(--(($B$1:$M$1)=N$2),$B16:$M16)</f>
        <v>0</v>
      </c>
      <c r="O16" s="149" cm="1">
        <f t="array" aca="1" ref="O16" ca="1">SUMPRODUCT(--(($B$1:$M$1)=O$2),$B16:$M16)</f>
        <v>0</v>
      </c>
      <c r="P16" s="149" cm="1">
        <f t="array" aca="1" ref="P16" ca="1">SUMPRODUCT(--(($B$1:$M$1)=P$2),$B16:$M16)</f>
        <v>0</v>
      </c>
      <c r="Q16" s="149" cm="1">
        <f t="array" aca="1" ref="Q16" ca="1">SUMPRODUCT(--(($B$1:$M$1)=Q$2),$B16:$M16)</f>
        <v>0</v>
      </c>
      <c r="R16" s="155" cm="1">
        <f t="array" aca="1" ref="R16" ca="1">SUMPRODUCT(--((Month)&lt;=Control!$C$7),$B16:$M16)</f>
        <v>0</v>
      </c>
    </row>
    <row r="17" spans="1:18" x14ac:dyDescent="0.2">
      <c r="A17" s="72" t="s">
        <v>26</v>
      </c>
      <c r="B17" s="50">
        <f ca="1">SUMIFS(Braddock_Group!$K$2:$K$750,Braddock_Group!$L$2:$L$750,$A17,Braddock_Group!$H$2:$H$750,Braddock_Group!B$753,Braddock_Group!$J$2:$J$750,"TRUE")</f>
        <v>0</v>
      </c>
      <c r="C17" s="50">
        <f ca="1">SUMIFS(Braddock_Group!$K$2:$K$750,Braddock_Group!$L$2:$L$750,$A17,Braddock_Group!$H$2:$H$750,Braddock_Group!C$753,Braddock_Group!$J$2:$J$750,"TRUE")</f>
        <v>0</v>
      </c>
      <c r="D17" s="50">
        <f ca="1">SUMIFS(Braddock_Group!$K$2:$K$750,Braddock_Group!$L$2:$L$750,$A17,Braddock_Group!$H$2:$H$750,Braddock_Group!D$753,Braddock_Group!$J$2:$J$750,"TRUE")</f>
        <v>0</v>
      </c>
      <c r="E17" s="50">
        <f ca="1">SUMIFS(Braddock_Group!$K$2:$K$750,Braddock_Group!$L$2:$L$750,$A17,Braddock_Group!$H$2:$H$750,Braddock_Group!E$753,Braddock_Group!$J$2:$J$750,"TRUE")</f>
        <v>0</v>
      </c>
      <c r="F17" s="50">
        <f ca="1">SUMIFS(Braddock_Group!$K$2:$K$750,Braddock_Group!$L$2:$L$750,$A17,Braddock_Group!$H$2:$H$750,Braddock_Group!F$753,Braddock_Group!$J$2:$J$750,"TRUE")</f>
        <v>0</v>
      </c>
      <c r="G17" s="50">
        <f>SUMIFS(Braddock_Group!$K$2:$K$750,Braddock_Group!$L$2:$L$750,$A17,Braddock_Group!$H$2:$H$750,Braddock_Group!G$753,Braddock_Group!$J$2:$J$750,"TRUE")</f>
        <v>0</v>
      </c>
      <c r="H17" s="50">
        <f>SUMIFS(Braddock_Group!$K$2:$K$750,Braddock_Group!$L$2:$L$750,$A17,Braddock_Group!$H$2:$H$750,Braddock_Group!H$753,Braddock_Group!$J$2:$J$750,"TRUE")</f>
        <v>0</v>
      </c>
      <c r="I17" s="50">
        <f>SUMIFS(Braddock_Group!$K$2:$K$750,Braddock_Group!$L$2:$L$750,$A17,Braddock_Group!$H$2:$H$750,Braddock_Group!I$753,Braddock_Group!$J$2:$J$750,"TRUE")</f>
        <v>0</v>
      </c>
      <c r="J17" s="50">
        <f>SUMIFS(Braddock_Group!$K$2:$K$750,Braddock_Group!$L$2:$L$750,$A17,Braddock_Group!$H$2:$H$750,Braddock_Group!J$753,Braddock_Group!$J$2:$J$750,"TRUE")</f>
        <v>0</v>
      </c>
      <c r="K17" s="50">
        <f>SUMIFS(Braddock_Group!$K$2:$K$750,Braddock_Group!$L$2:$L$750,$A17,Braddock_Group!$H$2:$H$750,Braddock_Group!K$753,Braddock_Group!$J$2:$J$750,"TRUE")</f>
        <v>0</v>
      </c>
      <c r="L17" s="50">
        <f>SUMIFS(Braddock_Group!$K$2:$K$750,Braddock_Group!$L$2:$L$750,$A17,Braddock_Group!$H$2:$H$750,Braddock_Group!L$753,Braddock_Group!$J$2:$J$750,"TRUE")</f>
        <v>0</v>
      </c>
      <c r="M17" s="55">
        <f>SUMIFS(Braddock_Group!$K$2:$K$750,Braddock_Group!$L$2:$L$750,$A17,Braddock_Group!$H$2:$H$750,Braddock_Group!M$753,Braddock_Group!$J$2:$J$750,"TRUE")</f>
        <v>0</v>
      </c>
      <c r="N17" s="156" cm="1">
        <f t="array" aca="1" ref="N17" ca="1">SUMPRODUCT(--(($B$1:$M$1)=N$2),$B17:$M17)</f>
        <v>0</v>
      </c>
      <c r="O17" s="149" cm="1">
        <f t="array" aca="1" ref="O17" ca="1">SUMPRODUCT(--(($B$1:$M$1)=O$2),$B17:$M17)</f>
        <v>0</v>
      </c>
      <c r="P17" s="149" cm="1">
        <f t="array" aca="1" ref="P17" ca="1">SUMPRODUCT(--(($B$1:$M$1)=P$2),$B17:$M17)</f>
        <v>0</v>
      </c>
      <c r="Q17" s="149" cm="1">
        <f t="array" aca="1" ref="Q17" ca="1">SUMPRODUCT(--(($B$1:$M$1)=Q$2),$B17:$M17)</f>
        <v>0</v>
      </c>
      <c r="R17" s="155" cm="1">
        <f t="array" aca="1" ref="R17" ca="1">SUMPRODUCT(--((Month)&lt;=Control!$C$7),$B17:$M17)</f>
        <v>0</v>
      </c>
    </row>
    <row r="18" spans="1:18" x14ac:dyDescent="0.2">
      <c r="A18" s="72" t="s">
        <v>48</v>
      </c>
      <c r="B18" s="50">
        <f ca="1">SUMIFS(Braddock_Group!$K$2:$K$750,Braddock_Group!$L$2:$L$750,$A18,Braddock_Group!$H$2:$H$750,Braddock_Group!B$753,Braddock_Group!$J$2:$J$750,"TRUE")</f>
        <v>0</v>
      </c>
      <c r="C18" s="50">
        <f ca="1">SUMIFS(Braddock_Group!$K$2:$K$750,Braddock_Group!$L$2:$L$750,$A18,Braddock_Group!$H$2:$H$750,Braddock_Group!C$753,Braddock_Group!$J$2:$J$750,"TRUE")</f>
        <v>0</v>
      </c>
      <c r="D18" s="50">
        <f ca="1">SUMIFS(Braddock_Group!$K$2:$K$750,Braddock_Group!$L$2:$L$750,$A18,Braddock_Group!$H$2:$H$750,Braddock_Group!D$753,Braddock_Group!$J$2:$J$750,"TRUE")</f>
        <v>0</v>
      </c>
      <c r="E18" s="50">
        <f ca="1">SUMIFS(Braddock_Group!$K$2:$K$750,Braddock_Group!$L$2:$L$750,$A18,Braddock_Group!$H$2:$H$750,Braddock_Group!E$753,Braddock_Group!$J$2:$J$750,"TRUE")</f>
        <v>0</v>
      </c>
      <c r="F18" s="50">
        <f ca="1">SUMIFS(Braddock_Group!$K$2:$K$750,Braddock_Group!$L$2:$L$750,$A18,Braddock_Group!$H$2:$H$750,Braddock_Group!F$753,Braddock_Group!$J$2:$J$750,"TRUE")</f>
        <v>0</v>
      </c>
      <c r="G18" s="50">
        <f>SUMIFS(Braddock_Group!$K$2:$K$750,Braddock_Group!$L$2:$L$750,$A18,Braddock_Group!$H$2:$H$750,Braddock_Group!G$753,Braddock_Group!$J$2:$J$750,"TRUE")</f>
        <v>0</v>
      </c>
      <c r="H18" s="50">
        <f>SUMIFS(Braddock_Group!$K$2:$K$750,Braddock_Group!$L$2:$L$750,$A18,Braddock_Group!$H$2:$H$750,Braddock_Group!H$753,Braddock_Group!$J$2:$J$750,"TRUE")</f>
        <v>0</v>
      </c>
      <c r="I18" s="50">
        <f>SUMIFS(Braddock_Group!$K$2:$K$750,Braddock_Group!$L$2:$L$750,$A18,Braddock_Group!$H$2:$H$750,Braddock_Group!I$753,Braddock_Group!$J$2:$J$750,"TRUE")</f>
        <v>0</v>
      </c>
      <c r="J18" s="50">
        <f>SUMIFS(Braddock_Group!$K$2:$K$750,Braddock_Group!$L$2:$L$750,$A18,Braddock_Group!$H$2:$H$750,Braddock_Group!J$753,Braddock_Group!$J$2:$J$750,"TRUE")</f>
        <v>0</v>
      </c>
      <c r="K18" s="50">
        <f>SUMIFS(Braddock_Group!$K$2:$K$750,Braddock_Group!$L$2:$L$750,$A18,Braddock_Group!$H$2:$H$750,Braddock_Group!K$753,Braddock_Group!$J$2:$J$750,"TRUE")</f>
        <v>0</v>
      </c>
      <c r="L18" s="50">
        <f>SUMIFS(Braddock_Group!$K$2:$K$750,Braddock_Group!$L$2:$L$750,$A18,Braddock_Group!$H$2:$H$750,Braddock_Group!L$753,Braddock_Group!$J$2:$J$750,"TRUE")</f>
        <v>0</v>
      </c>
      <c r="M18" s="55">
        <f>SUMIFS(Braddock_Group!$K$2:$K$750,Braddock_Group!$L$2:$L$750,$A18,Braddock_Group!$H$2:$H$750,Braddock_Group!M$753,Braddock_Group!$J$2:$J$750,"TRUE")</f>
        <v>0</v>
      </c>
      <c r="N18" s="156" cm="1">
        <f t="array" aca="1" ref="N18" ca="1">SUMPRODUCT(--(($B$1:$M$1)=N$2),$B18:$M18)</f>
        <v>0</v>
      </c>
      <c r="O18" s="149" cm="1">
        <f t="array" aca="1" ref="O18" ca="1">SUMPRODUCT(--(($B$1:$M$1)=O$2),$B18:$M18)</f>
        <v>0</v>
      </c>
      <c r="P18" s="149" cm="1">
        <f t="array" aca="1" ref="P18" ca="1">SUMPRODUCT(--(($B$1:$M$1)=P$2),$B18:$M18)</f>
        <v>0</v>
      </c>
      <c r="Q18" s="149" cm="1">
        <f t="array" aca="1" ref="Q18" ca="1">SUMPRODUCT(--(($B$1:$M$1)=Q$2),$B18:$M18)</f>
        <v>0</v>
      </c>
      <c r="R18" s="155" cm="1">
        <f t="array" aca="1" ref="R18" ca="1">SUMPRODUCT(--((Month)&lt;=Control!$C$7),$B18:$M18)</f>
        <v>0</v>
      </c>
    </row>
    <row r="19" spans="1:18" x14ac:dyDescent="0.2">
      <c r="A19" s="72" t="s">
        <v>49</v>
      </c>
      <c r="B19" s="50">
        <f ca="1">SUMIFS(Braddock_Group!$K$2:$K$750,Braddock_Group!$L$2:$L$750,$A19,Braddock_Group!$H$2:$H$750,Braddock_Group!B$753,Braddock_Group!$J$2:$J$750,"TRUE")</f>
        <v>0</v>
      </c>
      <c r="C19" s="50">
        <f ca="1">SUMIFS(Braddock_Group!$K$2:$K$750,Braddock_Group!$L$2:$L$750,$A19,Braddock_Group!$H$2:$H$750,Braddock_Group!C$753,Braddock_Group!$J$2:$J$750,"TRUE")</f>
        <v>0</v>
      </c>
      <c r="D19" s="50">
        <f ca="1">SUMIFS(Braddock_Group!$K$2:$K$750,Braddock_Group!$L$2:$L$750,$A19,Braddock_Group!$H$2:$H$750,Braddock_Group!D$753,Braddock_Group!$J$2:$J$750,"TRUE")</f>
        <v>0</v>
      </c>
      <c r="E19" s="50">
        <f ca="1">SUMIFS(Braddock_Group!$K$2:$K$750,Braddock_Group!$L$2:$L$750,$A19,Braddock_Group!$H$2:$H$750,Braddock_Group!E$753,Braddock_Group!$J$2:$J$750,"TRUE")</f>
        <v>0</v>
      </c>
      <c r="F19" s="50">
        <f ca="1">SUMIFS(Braddock_Group!$K$2:$K$750,Braddock_Group!$L$2:$L$750,$A19,Braddock_Group!$H$2:$H$750,Braddock_Group!F$753,Braddock_Group!$J$2:$J$750,"TRUE")</f>
        <v>0</v>
      </c>
      <c r="G19" s="50">
        <f>SUMIFS(Braddock_Group!$K$2:$K$750,Braddock_Group!$L$2:$L$750,$A19,Braddock_Group!$H$2:$H$750,Braddock_Group!G$753,Braddock_Group!$J$2:$J$750,"TRUE")</f>
        <v>0</v>
      </c>
      <c r="H19" s="50">
        <f>SUMIFS(Braddock_Group!$K$2:$K$750,Braddock_Group!$L$2:$L$750,$A19,Braddock_Group!$H$2:$H$750,Braddock_Group!H$753,Braddock_Group!$J$2:$J$750,"TRUE")</f>
        <v>0</v>
      </c>
      <c r="I19" s="50">
        <f>SUMIFS(Braddock_Group!$K$2:$K$750,Braddock_Group!$L$2:$L$750,$A19,Braddock_Group!$H$2:$H$750,Braddock_Group!I$753,Braddock_Group!$J$2:$J$750,"TRUE")</f>
        <v>0</v>
      </c>
      <c r="J19" s="50">
        <f>SUMIFS(Braddock_Group!$K$2:$K$750,Braddock_Group!$L$2:$L$750,$A19,Braddock_Group!$H$2:$H$750,Braddock_Group!J$753,Braddock_Group!$J$2:$J$750,"TRUE")</f>
        <v>0</v>
      </c>
      <c r="K19" s="50">
        <f>SUMIFS(Braddock_Group!$K$2:$K$750,Braddock_Group!$L$2:$L$750,$A19,Braddock_Group!$H$2:$H$750,Braddock_Group!K$753,Braddock_Group!$J$2:$J$750,"TRUE")</f>
        <v>0</v>
      </c>
      <c r="L19" s="50">
        <f>SUMIFS(Braddock_Group!$K$2:$K$750,Braddock_Group!$L$2:$L$750,$A19,Braddock_Group!$H$2:$H$750,Braddock_Group!L$753,Braddock_Group!$J$2:$J$750,"TRUE")</f>
        <v>0</v>
      </c>
      <c r="M19" s="55">
        <f>SUMIFS(Braddock_Group!$K$2:$K$750,Braddock_Group!$L$2:$L$750,$A19,Braddock_Group!$H$2:$H$750,Braddock_Group!M$753,Braddock_Group!$J$2:$J$750,"TRUE")</f>
        <v>0</v>
      </c>
      <c r="N19" s="156" cm="1">
        <f t="array" aca="1" ref="N19" ca="1">SUMPRODUCT(--(($B$1:$M$1)=N$2),$B19:$M19)</f>
        <v>0</v>
      </c>
      <c r="O19" s="149" cm="1">
        <f t="array" aca="1" ref="O19" ca="1">SUMPRODUCT(--(($B$1:$M$1)=O$2),$B19:$M19)</f>
        <v>0</v>
      </c>
      <c r="P19" s="149" cm="1">
        <f t="array" aca="1" ref="P19" ca="1">SUMPRODUCT(--(($B$1:$M$1)=P$2),$B19:$M19)</f>
        <v>0</v>
      </c>
      <c r="Q19" s="149" cm="1">
        <f t="array" aca="1" ref="Q19" ca="1">SUMPRODUCT(--(($B$1:$M$1)=Q$2),$B19:$M19)</f>
        <v>0</v>
      </c>
      <c r="R19" s="155" cm="1">
        <f t="array" aca="1" ref="R19" ca="1">SUMPRODUCT(--((Month)&lt;=Control!$C$7),$B19:$M19)</f>
        <v>0</v>
      </c>
    </row>
    <row r="20" spans="1:18" x14ac:dyDescent="0.2">
      <c r="A20" s="72" t="s">
        <v>50</v>
      </c>
      <c r="B20" s="50">
        <f ca="1">SUMIFS(Braddock_Group!$K$2:$K$750,Braddock_Group!$L$2:$L$750,$A20,Braddock_Group!$H$2:$H$750,Braddock_Group!B$753,Braddock_Group!$J$2:$J$750,"TRUE")</f>
        <v>0</v>
      </c>
      <c r="C20" s="50">
        <f ca="1">SUMIFS(Braddock_Group!$K$2:$K$750,Braddock_Group!$L$2:$L$750,$A20,Braddock_Group!$H$2:$H$750,Braddock_Group!C$753,Braddock_Group!$J$2:$J$750,"TRUE")</f>
        <v>0</v>
      </c>
      <c r="D20" s="50">
        <f ca="1">SUMIFS(Braddock_Group!$K$2:$K$750,Braddock_Group!$L$2:$L$750,$A20,Braddock_Group!$H$2:$H$750,Braddock_Group!D$753,Braddock_Group!$J$2:$J$750,"TRUE")</f>
        <v>0</v>
      </c>
      <c r="E20" s="50">
        <f ca="1">SUMIFS(Braddock_Group!$K$2:$K$750,Braddock_Group!$L$2:$L$750,$A20,Braddock_Group!$H$2:$H$750,Braddock_Group!E$753,Braddock_Group!$J$2:$J$750,"TRUE")</f>
        <v>0</v>
      </c>
      <c r="F20" s="50">
        <f ca="1">SUMIFS(Braddock_Group!$K$2:$K$750,Braddock_Group!$L$2:$L$750,$A20,Braddock_Group!$H$2:$H$750,Braddock_Group!F$753,Braddock_Group!$J$2:$J$750,"TRUE")</f>
        <v>0</v>
      </c>
      <c r="G20" s="50">
        <f>SUMIFS(Braddock_Group!$K$2:$K$750,Braddock_Group!$L$2:$L$750,$A20,Braddock_Group!$H$2:$H$750,Braddock_Group!G$753,Braddock_Group!$J$2:$J$750,"TRUE")</f>
        <v>0</v>
      </c>
      <c r="H20" s="50">
        <f>SUMIFS(Braddock_Group!$K$2:$K$750,Braddock_Group!$L$2:$L$750,$A20,Braddock_Group!$H$2:$H$750,Braddock_Group!H$753,Braddock_Group!$J$2:$J$750,"TRUE")</f>
        <v>0</v>
      </c>
      <c r="I20" s="50">
        <f>SUMIFS(Braddock_Group!$K$2:$K$750,Braddock_Group!$L$2:$L$750,$A20,Braddock_Group!$H$2:$H$750,Braddock_Group!I$753,Braddock_Group!$J$2:$J$750,"TRUE")</f>
        <v>0</v>
      </c>
      <c r="J20" s="50">
        <f>SUMIFS(Braddock_Group!$K$2:$K$750,Braddock_Group!$L$2:$L$750,$A20,Braddock_Group!$H$2:$H$750,Braddock_Group!J$753,Braddock_Group!$J$2:$J$750,"TRUE")</f>
        <v>0</v>
      </c>
      <c r="K20" s="50">
        <f>SUMIFS(Braddock_Group!$K$2:$K$750,Braddock_Group!$L$2:$L$750,$A20,Braddock_Group!$H$2:$H$750,Braddock_Group!K$753,Braddock_Group!$J$2:$J$750,"TRUE")</f>
        <v>0</v>
      </c>
      <c r="L20" s="50">
        <f>SUMIFS(Braddock_Group!$K$2:$K$750,Braddock_Group!$L$2:$L$750,$A20,Braddock_Group!$H$2:$H$750,Braddock_Group!L$753,Braddock_Group!$J$2:$J$750,"TRUE")</f>
        <v>0</v>
      </c>
      <c r="M20" s="55">
        <f>SUMIFS(Braddock_Group!$K$2:$K$750,Braddock_Group!$L$2:$L$750,$A20,Braddock_Group!$H$2:$H$750,Braddock_Group!M$753,Braddock_Group!$J$2:$J$750,"TRUE")</f>
        <v>0</v>
      </c>
      <c r="N20" s="156" cm="1">
        <f t="array" aca="1" ref="N20" ca="1">SUMPRODUCT(--(($B$1:$M$1)=N$2),$B20:$M20)</f>
        <v>0</v>
      </c>
      <c r="O20" s="149" cm="1">
        <f t="array" aca="1" ref="O20" ca="1">SUMPRODUCT(--(($B$1:$M$1)=O$2),$B20:$M20)</f>
        <v>0</v>
      </c>
      <c r="P20" s="149" cm="1">
        <f t="array" aca="1" ref="P20" ca="1">SUMPRODUCT(--(($B$1:$M$1)=P$2),$B20:$M20)</f>
        <v>0</v>
      </c>
      <c r="Q20" s="149" cm="1">
        <f t="array" aca="1" ref="Q20" ca="1">SUMPRODUCT(--(($B$1:$M$1)=Q$2),$B20:$M20)</f>
        <v>0</v>
      </c>
      <c r="R20" s="155" cm="1">
        <f t="array" aca="1" ref="R20" ca="1">SUMPRODUCT(--((Month)&lt;=Control!$C$7),$B20:$M20)</f>
        <v>0</v>
      </c>
    </row>
    <row r="21" spans="1:18" x14ac:dyDescent="0.2">
      <c r="A21" s="72" t="s">
        <v>9</v>
      </c>
      <c r="B21" s="50">
        <f ca="1">SUMIFS(Braddock_Group!$K$2:$K$750,Braddock_Group!$L$2:$L$750,$A21,Braddock_Group!$H$2:$H$750,Braddock_Group!B$753,Braddock_Group!$J$2:$J$750,"TRUE")</f>
        <v>0</v>
      </c>
      <c r="C21" s="50">
        <f ca="1">SUMIFS(Braddock_Group!$K$2:$K$750,Braddock_Group!$L$2:$L$750,$A21,Braddock_Group!$H$2:$H$750,Braddock_Group!C$753,Braddock_Group!$J$2:$J$750,"TRUE")</f>
        <v>0</v>
      </c>
      <c r="D21" s="50">
        <f ca="1">SUMIFS(Braddock_Group!$K$2:$K$750,Braddock_Group!$L$2:$L$750,$A21,Braddock_Group!$H$2:$H$750,Braddock_Group!D$753,Braddock_Group!$J$2:$J$750,"TRUE")</f>
        <v>0</v>
      </c>
      <c r="E21" s="50">
        <f ca="1">SUMIFS(Braddock_Group!$K$2:$K$750,Braddock_Group!$L$2:$L$750,$A21,Braddock_Group!$H$2:$H$750,Braddock_Group!E$753,Braddock_Group!$J$2:$J$750,"TRUE")</f>
        <v>0</v>
      </c>
      <c r="F21" s="50">
        <f ca="1">SUMIFS(Braddock_Group!$K$2:$K$750,Braddock_Group!$L$2:$L$750,$A21,Braddock_Group!$H$2:$H$750,Braddock_Group!F$753,Braddock_Group!$J$2:$J$750,"TRUE")</f>
        <v>0</v>
      </c>
      <c r="G21" s="50">
        <f>SUMIFS(Braddock_Group!$K$2:$K$750,Braddock_Group!$L$2:$L$750,$A21,Braddock_Group!$H$2:$H$750,Braddock_Group!G$753,Braddock_Group!$J$2:$J$750,"TRUE")</f>
        <v>0</v>
      </c>
      <c r="H21" s="50">
        <f>SUMIFS(Braddock_Group!$K$2:$K$750,Braddock_Group!$L$2:$L$750,$A21,Braddock_Group!$H$2:$H$750,Braddock_Group!H$753,Braddock_Group!$J$2:$J$750,"TRUE")</f>
        <v>0</v>
      </c>
      <c r="I21" s="50">
        <f>SUMIFS(Braddock_Group!$K$2:$K$750,Braddock_Group!$L$2:$L$750,$A21,Braddock_Group!$H$2:$H$750,Braddock_Group!I$753,Braddock_Group!$J$2:$J$750,"TRUE")</f>
        <v>0</v>
      </c>
      <c r="J21" s="50">
        <f>SUMIFS(Braddock_Group!$K$2:$K$750,Braddock_Group!$L$2:$L$750,$A21,Braddock_Group!$H$2:$H$750,Braddock_Group!J$753,Braddock_Group!$J$2:$J$750,"TRUE")</f>
        <v>0</v>
      </c>
      <c r="K21" s="50">
        <f>SUMIFS(Braddock_Group!$K$2:$K$750,Braddock_Group!$L$2:$L$750,$A21,Braddock_Group!$H$2:$H$750,Braddock_Group!K$753,Braddock_Group!$J$2:$J$750,"TRUE")</f>
        <v>0</v>
      </c>
      <c r="L21" s="50">
        <f>SUMIFS(Braddock_Group!$K$2:$K$750,Braddock_Group!$L$2:$L$750,$A21,Braddock_Group!$H$2:$H$750,Braddock_Group!L$753,Braddock_Group!$J$2:$J$750,"TRUE")</f>
        <v>0</v>
      </c>
      <c r="M21" s="55">
        <f>SUMIFS(Braddock_Group!$K$2:$K$750,Braddock_Group!$L$2:$L$750,$A21,Braddock_Group!$H$2:$H$750,Braddock_Group!M$753,Braddock_Group!$J$2:$J$750,"TRUE")</f>
        <v>0</v>
      </c>
      <c r="N21" s="156" cm="1">
        <f t="array" aca="1" ref="N21" ca="1">SUMPRODUCT(--(($B$1:$M$1)=N$2),$B21:$M21)</f>
        <v>0</v>
      </c>
      <c r="O21" s="149" cm="1">
        <f t="array" aca="1" ref="O21" ca="1">SUMPRODUCT(--(($B$1:$M$1)=O$2),$B21:$M21)</f>
        <v>0</v>
      </c>
      <c r="P21" s="149" cm="1">
        <f t="array" aca="1" ref="P21" ca="1">SUMPRODUCT(--(($B$1:$M$1)=P$2),$B21:$M21)</f>
        <v>0</v>
      </c>
      <c r="Q21" s="149" cm="1">
        <f t="array" aca="1" ref="Q21" ca="1">SUMPRODUCT(--(($B$1:$M$1)=Q$2),$B21:$M21)</f>
        <v>0</v>
      </c>
      <c r="R21" s="155" cm="1">
        <f t="array" aca="1" ref="R21" ca="1">SUMPRODUCT(--((Month)&lt;=Control!$C$7),$B21:$M21)</f>
        <v>0</v>
      </c>
    </row>
    <row r="22" spans="1:18" x14ac:dyDescent="0.2">
      <c r="A22" s="72" t="s">
        <v>10</v>
      </c>
      <c r="B22" s="50">
        <f ca="1">SUMIFS(Braddock_Group!$K$2:$K$750,Braddock_Group!$L$2:$L$750,$A22,Braddock_Group!$H$2:$H$750,Braddock_Group!B$753,Braddock_Group!$J$2:$J$750,"TRUE")</f>
        <v>0</v>
      </c>
      <c r="C22" s="50">
        <f ca="1">SUMIFS(Braddock_Group!$K$2:$K$750,Braddock_Group!$L$2:$L$750,$A22,Braddock_Group!$H$2:$H$750,Braddock_Group!C$753,Braddock_Group!$J$2:$J$750,"TRUE")</f>
        <v>2255</v>
      </c>
      <c r="D22" s="50">
        <f ca="1">SUMIFS(Braddock_Group!$K$2:$K$750,Braddock_Group!$L$2:$L$750,$A22,Braddock_Group!$H$2:$H$750,Braddock_Group!D$753,Braddock_Group!$J$2:$J$750,"TRUE")</f>
        <v>2255</v>
      </c>
      <c r="E22" s="50">
        <f ca="1">SUMIFS(Braddock_Group!$K$2:$K$750,Braddock_Group!$L$2:$L$750,$A22,Braddock_Group!$H$2:$H$750,Braddock_Group!E$753,Braddock_Group!$J$2:$J$750,"TRUE")</f>
        <v>2255</v>
      </c>
      <c r="F22" s="50">
        <f ca="1">SUMIFS(Braddock_Group!$K$2:$K$750,Braddock_Group!$L$2:$L$750,$A22,Braddock_Group!$H$2:$H$750,Braddock_Group!F$753,Braddock_Group!$J$2:$J$750,"TRUE")</f>
        <v>2255</v>
      </c>
      <c r="G22" s="50">
        <f>SUMIFS(Braddock_Group!$K$2:$K$750,Braddock_Group!$L$2:$L$750,$A22,Braddock_Group!$H$2:$H$750,Braddock_Group!G$753,Braddock_Group!$J$2:$J$750,"TRUE")</f>
        <v>0</v>
      </c>
      <c r="H22" s="50">
        <f>SUMIFS(Braddock_Group!$K$2:$K$750,Braddock_Group!$L$2:$L$750,$A22,Braddock_Group!$H$2:$H$750,Braddock_Group!H$753,Braddock_Group!$J$2:$J$750,"TRUE")</f>
        <v>0</v>
      </c>
      <c r="I22" s="50">
        <f>SUMIFS(Braddock_Group!$K$2:$K$750,Braddock_Group!$L$2:$L$750,$A22,Braddock_Group!$H$2:$H$750,Braddock_Group!I$753,Braddock_Group!$J$2:$J$750,"TRUE")</f>
        <v>0</v>
      </c>
      <c r="J22" s="50">
        <f>SUMIFS(Braddock_Group!$K$2:$K$750,Braddock_Group!$L$2:$L$750,$A22,Braddock_Group!$H$2:$H$750,Braddock_Group!J$753,Braddock_Group!$J$2:$J$750,"TRUE")</f>
        <v>0</v>
      </c>
      <c r="K22" s="50">
        <f>SUMIFS(Braddock_Group!$K$2:$K$750,Braddock_Group!$L$2:$L$750,$A22,Braddock_Group!$H$2:$H$750,Braddock_Group!K$753,Braddock_Group!$J$2:$J$750,"TRUE")</f>
        <v>0</v>
      </c>
      <c r="L22" s="50">
        <f>SUMIFS(Braddock_Group!$K$2:$K$750,Braddock_Group!$L$2:$L$750,$A22,Braddock_Group!$H$2:$H$750,Braddock_Group!L$753,Braddock_Group!$J$2:$J$750,"TRUE")</f>
        <v>0</v>
      </c>
      <c r="M22" s="55">
        <f>SUMIFS(Braddock_Group!$K$2:$K$750,Braddock_Group!$L$2:$L$750,$A22,Braddock_Group!$H$2:$H$750,Braddock_Group!M$753,Braddock_Group!$J$2:$J$750,"TRUE")</f>
        <v>0</v>
      </c>
      <c r="N22" s="156" cm="1">
        <f t="array" aca="1" ref="N22" ca="1">SUMPRODUCT(--(($B$1:$M$1)=N$2),$B22:$M22)</f>
        <v>4510</v>
      </c>
      <c r="O22" s="149" cm="1">
        <f t="array" aca="1" ref="O22" ca="1">SUMPRODUCT(--(($B$1:$M$1)=O$2),$B22:$M22)</f>
        <v>4510</v>
      </c>
      <c r="P22" s="149" cm="1">
        <f t="array" aca="1" ref="P22" ca="1">SUMPRODUCT(--(($B$1:$M$1)=P$2),$B22:$M22)</f>
        <v>0</v>
      </c>
      <c r="Q22" s="149" cm="1">
        <f t="array" aca="1" ref="Q22" ca="1">SUMPRODUCT(--(($B$1:$M$1)=Q$2),$B22:$M22)</f>
        <v>0</v>
      </c>
      <c r="R22" s="155" cm="1">
        <f t="array" aca="1" ref="R22" ca="1">SUMPRODUCT(--((Month)&lt;=Control!$C$7),$B22:$M22)</f>
        <v>9020</v>
      </c>
    </row>
    <row r="23" spans="1:18" x14ac:dyDescent="0.2">
      <c r="A23" s="72" t="s">
        <v>14</v>
      </c>
      <c r="B23" s="50">
        <f ca="1">SUMIFS(Braddock_Group!$K$2:$K$750,Braddock_Group!$L$2:$L$750,$A23,Braddock_Group!$H$2:$H$750,Braddock_Group!B$753,Braddock_Group!$J$2:$J$750,"TRUE")</f>
        <v>0</v>
      </c>
      <c r="C23" s="50">
        <f ca="1">SUMIFS(Braddock_Group!$K$2:$K$750,Braddock_Group!$L$2:$L$750,$A23,Braddock_Group!$H$2:$H$750,Braddock_Group!C$753,Braddock_Group!$J$2:$J$750,"TRUE")</f>
        <v>0</v>
      </c>
      <c r="D23" s="50">
        <f ca="1">SUMIFS(Braddock_Group!$K$2:$K$750,Braddock_Group!$L$2:$L$750,$A23,Braddock_Group!$H$2:$H$750,Braddock_Group!D$753,Braddock_Group!$J$2:$J$750,"TRUE")</f>
        <v>0</v>
      </c>
      <c r="E23" s="50">
        <f ca="1">SUMIFS(Braddock_Group!$K$2:$K$750,Braddock_Group!$L$2:$L$750,$A23,Braddock_Group!$H$2:$H$750,Braddock_Group!E$753,Braddock_Group!$J$2:$J$750,"TRUE")</f>
        <v>0</v>
      </c>
      <c r="F23" s="50">
        <f ca="1">SUMIFS(Braddock_Group!$K$2:$K$750,Braddock_Group!$L$2:$L$750,$A23,Braddock_Group!$H$2:$H$750,Braddock_Group!F$753,Braddock_Group!$J$2:$J$750,"TRUE")</f>
        <v>0</v>
      </c>
      <c r="G23" s="50">
        <f>SUMIFS(Braddock_Group!$K$2:$K$750,Braddock_Group!$L$2:$L$750,$A23,Braddock_Group!$H$2:$H$750,Braddock_Group!G$753,Braddock_Group!$J$2:$J$750,"TRUE")</f>
        <v>0</v>
      </c>
      <c r="H23" s="50">
        <f>SUMIFS(Braddock_Group!$K$2:$K$750,Braddock_Group!$L$2:$L$750,$A23,Braddock_Group!$H$2:$H$750,Braddock_Group!H$753,Braddock_Group!$J$2:$J$750,"TRUE")</f>
        <v>0</v>
      </c>
      <c r="I23" s="50">
        <f>SUMIFS(Braddock_Group!$K$2:$K$750,Braddock_Group!$L$2:$L$750,$A23,Braddock_Group!$H$2:$H$750,Braddock_Group!I$753,Braddock_Group!$J$2:$J$750,"TRUE")</f>
        <v>0</v>
      </c>
      <c r="J23" s="50">
        <f>SUMIFS(Braddock_Group!$K$2:$K$750,Braddock_Group!$L$2:$L$750,$A23,Braddock_Group!$H$2:$H$750,Braddock_Group!J$753,Braddock_Group!$J$2:$J$750,"TRUE")</f>
        <v>0</v>
      </c>
      <c r="K23" s="50">
        <f>SUMIFS(Braddock_Group!$K$2:$K$750,Braddock_Group!$L$2:$L$750,$A23,Braddock_Group!$H$2:$H$750,Braddock_Group!K$753,Braddock_Group!$J$2:$J$750,"TRUE")</f>
        <v>0</v>
      </c>
      <c r="L23" s="50">
        <f>SUMIFS(Braddock_Group!$K$2:$K$750,Braddock_Group!$L$2:$L$750,$A23,Braddock_Group!$H$2:$H$750,Braddock_Group!L$753,Braddock_Group!$J$2:$J$750,"TRUE")</f>
        <v>0</v>
      </c>
      <c r="M23" s="55">
        <f>SUMIFS(Braddock_Group!$K$2:$K$750,Braddock_Group!$L$2:$L$750,$A23,Braddock_Group!$H$2:$H$750,Braddock_Group!M$753,Braddock_Group!$J$2:$J$750,"TRUE")</f>
        <v>0</v>
      </c>
      <c r="N23" s="156" cm="1">
        <f t="array" aca="1" ref="N23" ca="1">SUMPRODUCT(--(($B$1:$M$1)=N$2),$B23:$M23)</f>
        <v>0</v>
      </c>
      <c r="O23" s="149" cm="1">
        <f t="array" aca="1" ref="O23" ca="1">SUMPRODUCT(--(($B$1:$M$1)=O$2),$B23:$M23)</f>
        <v>0</v>
      </c>
      <c r="P23" s="149" cm="1">
        <f t="array" aca="1" ref="P23" ca="1">SUMPRODUCT(--(($B$1:$M$1)=P$2),$B23:$M23)</f>
        <v>0</v>
      </c>
      <c r="Q23" s="149" cm="1">
        <f t="array" aca="1" ref="Q23" ca="1">SUMPRODUCT(--(($B$1:$M$1)=Q$2),$B23:$M23)</f>
        <v>0</v>
      </c>
      <c r="R23" s="155" cm="1">
        <f t="array" aca="1" ref="R23" ca="1">SUMPRODUCT(--((Month)&lt;=Control!$C$7),$B23:$M23)</f>
        <v>0</v>
      </c>
    </row>
    <row r="24" spans="1:18" x14ac:dyDescent="0.2">
      <c r="A24" s="73" t="s">
        <v>13</v>
      </c>
      <c r="B24" s="52">
        <f ca="1">SUMIFS(Braddock_Group!$K$2:$K$750,Braddock_Group!$L$2:$L$750,$A24,Braddock_Group!$H$2:$H$750,Braddock_Group!B$753,Braddock_Group!$J$2:$J$750,"TRUE")</f>
        <v>0</v>
      </c>
      <c r="C24" s="52">
        <f ca="1">SUMIFS(Braddock_Group!$K$2:$K$750,Braddock_Group!$L$2:$L$750,$A24,Braddock_Group!$H$2:$H$750,Braddock_Group!C$753,Braddock_Group!$J$2:$J$750,"TRUE")</f>
        <v>0</v>
      </c>
      <c r="D24" s="52">
        <f ca="1">SUMIFS(Braddock_Group!$K$2:$K$750,Braddock_Group!$L$2:$L$750,$A24,Braddock_Group!$H$2:$H$750,Braddock_Group!D$753,Braddock_Group!$J$2:$J$750,"TRUE")</f>
        <v>0</v>
      </c>
      <c r="E24" s="52">
        <f ca="1">SUMIFS(Braddock_Group!$K$2:$K$750,Braddock_Group!$L$2:$L$750,$A24,Braddock_Group!$H$2:$H$750,Braddock_Group!E$753,Braddock_Group!$J$2:$J$750,"TRUE")</f>
        <v>0</v>
      </c>
      <c r="F24" s="52">
        <f ca="1">SUMIFS(Braddock_Group!$K$2:$K$750,Braddock_Group!$L$2:$L$750,$A24,Braddock_Group!$H$2:$H$750,Braddock_Group!F$753,Braddock_Group!$J$2:$J$750,"TRUE")</f>
        <v>0</v>
      </c>
      <c r="G24" s="52">
        <f>SUMIFS(Braddock_Group!$K$2:$K$750,Braddock_Group!$L$2:$L$750,$A24,Braddock_Group!$H$2:$H$750,Braddock_Group!G$753,Braddock_Group!$J$2:$J$750,"TRUE")</f>
        <v>0</v>
      </c>
      <c r="H24" s="52">
        <f>SUMIFS(Braddock_Group!$K$2:$K$750,Braddock_Group!$L$2:$L$750,$A24,Braddock_Group!$H$2:$H$750,Braddock_Group!H$753,Braddock_Group!$J$2:$J$750,"TRUE")</f>
        <v>0</v>
      </c>
      <c r="I24" s="52">
        <f>SUMIFS(Braddock_Group!$K$2:$K$750,Braddock_Group!$L$2:$L$750,$A24,Braddock_Group!$H$2:$H$750,Braddock_Group!I$753,Braddock_Group!$J$2:$J$750,"TRUE")</f>
        <v>0</v>
      </c>
      <c r="J24" s="52">
        <f>SUMIFS(Braddock_Group!$K$2:$K$750,Braddock_Group!$L$2:$L$750,$A24,Braddock_Group!$H$2:$H$750,Braddock_Group!J$753,Braddock_Group!$J$2:$J$750,"TRUE")</f>
        <v>0</v>
      </c>
      <c r="K24" s="52">
        <f>SUMIFS(Braddock_Group!$K$2:$K$750,Braddock_Group!$L$2:$L$750,$A24,Braddock_Group!$H$2:$H$750,Braddock_Group!K$753,Braddock_Group!$J$2:$J$750,"TRUE")</f>
        <v>0</v>
      </c>
      <c r="L24" s="52">
        <f>SUMIFS(Braddock_Group!$K$2:$K$750,Braddock_Group!$L$2:$L$750,$A24,Braddock_Group!$H$2:$H$750,Braddock_Group!L$753,Braddock_Group!$J$2:$J$750,"TRUE")</f>
        <v>0</v>
      </c>
      <c r="M24" s="63">
        <f>SUMIFS(Braddock_Group!$K$2:$K$750,Braddock_Group!$L$2:$L$750,$A24,Braddock_Group!$H$2:$H$750,Braddock_Group!M$753,Braddock_Group!$J$2:$J$750,"TRUE")</f>
        <v>0</v>
      </c>
      <c r="N24" s="157" cm="1">
        <f t="array" aca="1" ref="N24" ca="1">SUMPRODUCT(--(($B$1:$M$1)=N$2),$B24:$M24)</f>
        <v>0</v>
      </c>
      <c r="O24" s="158" cm="1">
        <f t="array" aca="1" ref="O24" ca="1">SUMPRODUCT(--(($B$1:$M$1)=O$2),$B24:$M24)</f>
        <v>0</v>
      </c>
      <c r="P24" s="158" cm="1">
        <f t="array" aca="1" ref="P24" ca="1">SUMPRODUCT(--(($B$1:$M$1)=P$2),$B24:$M24)</f>
        <v>0</v>
      </c>
      <c r="Q24" s="158" cm="1">
        <f t="array" aca="1" ref="Q24" ca="1">SUMPRODUCT(--(($B$1:$M$1)=Q$2),$B24:$M24)</f>
        <v>0</v>
      </c>
      <c r="R24" s="159" cm="1">
        <f t="array" aca="1" ref="R24" ca="1">SUMPRODUCT(--((Month)&lt;=Control!$C$7),$B24:$M24)</f>
        <v>0</v>
      </c>
    </row>
    <row r="26" spans="1:18" x14ac:dyDescent="0.2">
      <c r="A26" s="57" t="str">
        <f ca="1">Control!$C$13</f>
        <v>Rooney_and_Associates</v>
      </c>
      <c r="B26" s="53">
        <f>EOMONTH(Control!$C$5,0)</f>
        <v>45688</v>
      </c>
      <c r="C26" s="53">
        <f t="shared" ref="C26:M26" si="2">EOMONTH(B26,1)</f>
        <v>45716</v>
      </c>
      <c r="D26" s="53">
        <f t="shared" si="2"/>
        <v>45747</v>
      </c>
      <c r="E26" s="53">
        <f t="shared" si="2"/>
        <v>45777</v>
      </c>
      <c r="F26" s="53">
        <f t="shared" si="2"/>
        <v>45808</v>
      </c>
      <c r="G26" s="53">
        <f t="shared" si="2"/>
        <v>45838</v>
      </c>
      <c r="H26" s="53">
        <f t="shared" si="2"/>
        <v>45869</v>
      </c>
      <c r="I26" s="53">
        <f t="shared" si="2"/>
        <v>45900</v>
      </c>
      <c r="J26" s="53">
        <f t="shared" si="2"/>
        <v>45930</v>
      </c>
      <c r="K26" s="53">
        <f t="shared" si="2"/>
        <v>45961</v>
      </c>
      <c r="L26" s="53">
        <f t="shared" si="2"/>
        <v>45991</v>
      </c>
      <c r="M26" s="54">
        <f t="shared" si="2"/>
        <v>46022</v>
      </c>
      <c r="N26" s="152" t="s">
        <v>56</v>
      </c>
      <c r="O26" s="152" t="s">
        <v>57</v>
      </c>
      <c r="P26" s="152" t="s">
        <v>58</v>
      </c>
      <c r="Q26" s="152" t="s">
        <v>59</v>
      </c>
      <c r="R26" s="152" t="s">
        <v>37</v>
      </c>
    </row>
    <row r="27" spans="1:18" x14ac:dyDescent="0.2">
      <c r="A27" s="49" t="s">
        <v>25</v>
      </c>
      <c r="B27" s="50">
        <f ca="1">SUMIFS(Rooney_and_Associates!$K$2:$K$750,Rooney_and_Associates!$L$2:$L$750,$A27,Rooney_and_Associates!$H$2:$H$750,Rooney_and_Associates!B$753,Rooney_and_Associates!$J$2:$J$750,"TRUE")</f>
        <v>-575</v>
      </c>
      <c r="C27" s="50">
        <f ca="1">SUMIFS(Rooney_and_Associates!$K$2:$K$750,Rooney_and_Associates!$L$2:$L$750,$A27,Rooney_and_Associates!$H$2:$H$750,Rooney_and_Associates!C$753,Rooney_and_Associates!$J$2:$J$750,"TRUE")</f>
        <v>-575</v>
      </c>
      <c r="D27" s="50">
        <f ca="1">SUMIFS(Rooney_and_Associates!$K$2:$K$750,Rooney_and_Associates!$L$2:$L$750,$A27,Rooney_and_Associates!$H$2:$H$750,Rooney_and_Associates!D$753,Rooney_and_Associates!$J$2:$J$750,"TRUE")</f>
        <v>-575</v>
      </c>
      <c r="E27" s="50">
        <f ca="1">SUMIFS(Rooney_and_Associates!$K$2:$K$750,Rooney_and_Associates!$L$2:$L$750,$A27,Rooney_and_Associates!$H$2:$H$750,Rooney_and_Associates!E$753,Rooney_and_Associates!$J$2:$J$750,"TRUE")</f>
        <v>-575</v>
      </c>
      <c r="F27" s="50">
        <f ca="1">SUMIFS(Rooney_and_Associates!$K$2:$K$750,Rooney_and_Associates!$L$2:$L$750,$A27,Rooney_and_Associates!$H$2:$H$750,Rooney_and_Associates!F$753,Rooney_and_Associates!$J$2:$J$750,"TRUE")</f>
        <v>-575</v>
      </c>
      <c r="G27" s="50">
        <f>SUMIFS(Rooney_and_Associates!$K$2:$K$750,Rooney_and_Associates!$L$2:$L$750,$A27,Rooney_and_Associates!$H$2:$H$750,Rooney_and_Associates!G$753,Rooney_and_Associates!$J$2:$J$750,"TRUE")</f>
        <v>0</v>
      </c>
      <c r="H27" s="50">
        <f>SUMIFS(Rooney_and_Associates!$K$2:$K$750,Rooney_and_Associates!$L$2:$L$750,$A27,Rooney_and_Associates!$H$2:$H$750,Rooney_and_Associates!H$753,Rooney_and_Associates!$J$2:$J$750,"TRUE")</f>
        <v>0</v>
      </c>
      <c r="I27" s="50">
        <f>SUMIFS(Rooney_and_Associates!$K$2:$K$750,Rooney_and_Associates!$L$2:$L$750,$A27,Rooney_and_Associates!$H$2:$H$750,Rooney_and_Associates!I$753,Rooney_and_Associates!$J$2:$J$750,"TRUE")</f>
        <v>0</v>
      </c>
      <c r="J27" s="50">
        <f>SUMIFS(Rooney_and_Associates!$K$2:$K$750,Rooney_and_Associates!$L$2:$L$750,$A27,Rooney_and_Associates!$H$2:$H$750,Rooney_and_Associates!J$753,Rooney_and_Associates!$J$2:$J$750,"TRUE")</f>
        <v>0</v>
      </c>
      <c r="K27" s="50">
        <f>SUMIFS(Rooney_and_Associates!$K$2:$K$750,Rooney_and_Associates!$L$2:$L$750,$A27,Rooney_and_Associates!$H$2:$H$750,Rooney_and_Associates!K$753,Rooney_and_Associates!$J$2:$J$750,"TRUE")</f>
        <v>0</v>
      </c>
      <c r="L27" s="50">
        <f>SUMIFS(Rooney_and_Associates!$K$2:$K$750,Rooney_and_Associates!$L$2:$L$750,$A27,Rooney_and_Associates!$H$2:$H$750,Rooney_and_Associates!L$753,Rooney_and_Associates!$J$2:$J$750,"TRUE")</f>
        <v>0</v>
      </c>
      <c r="M27" s="55">
        <f>SUMIFS(Rooney_and_Associates!$K$2:$K$750,Rooney_and_Associates!$L$2:$L$750,$A27,Rooney_and_Associates!$H$2:$H$750,Rooney_and_Associates!M$753,Rooney_and_Associates!$J$2:$J$750,"TRUE")</f>
        <v>0</v>
      </c>
      <c r="N27" s="153" cm="1">
        <f t="array" aca="1" ref="N27" ca="1">SUMPRODUCT(--(($B$1:$M$1)=N$2),$B27:$M27)</f>
        <v>-1725</v>
      </c>
      <c r="O27" s="154" cm="1">
        <f t="array" aca="1" ref="O27" ca="1">SUMPRODUCT(--(($B$1:$M$1)=O$2),$B27:$M27)</f>
        <v>-1150</v>
      </c>
      <c r="P27" s="154" cm="1">
        <f t="array" aca="1" ref="P27" ca="1">SUMPRODUCT(--(($B$1:$M$1)=P$2),$B27:$M27)</f>
        <v>0</v>
      </c>
      <c r="Q27" s="154" cm="1">
        <f t="array" aca="1" ref="Q27" ca="1">SUMPRODUCT(--(($B$1:$M$1)=Q$2),$B27:$M27)</f>
        <v>0</v>
      </c>
      <c r="R27" s="155" cm="1">
        <f t="array" aca="1" ref="R27" ca="1">SUMPRODUCT(--((Month)&lt;=Control!$C$7),$B27:$M27)</f>
        <v>-2875</v>
      </c>
    </row>
    <row r="28" spans="1:18" x14ac:dyDescent="0.2">
      <c r="A28" s="49" t="s">
        <v>24</v>
      </c>
      <c r="B28" s="50">
        <f>SUMIFS(Rooney_and_Associates!$K$2:$K$750,Rooney_and_Associates!$L$2:$L$750,$A28,Rooney_and_Associates!$H$2:$H$750,Rooney_and_Associates!B$753,Rooney_and_Associates!$J$2:$J$750,"TRUE")</f>
        <v>0</v>
      </c>
      <c r="C28" s="50">
        <f>SUMIFS(Rooney_and_Associates!$K$2:$K$750,Rooney_and_Associates!$L$2:$L$750,$A28,Rooney_and_Associates!$H$2:$H$750,Rooney_and_Associates!C$753,Rooney_and_Associates!$J$2:$J$750,"TRUE")</f>
        <v>0</v>
      </c>
      <c r="D28" s="50">
        <f>SUMIFS(Rooney_and_Associates!$K$2:$K$750,Rooney_and_Associates!$L$2:$L$750,$A28,Rooney_and_Associates!$H$2:$H$750,Rooney_and_Associates!D$753,Rooney_and_Associates!$J$2:$J$750,"TRUE")</f>
        <v>0</v>
      </c>
      <c r="E28" s="50">
        <f>SUMIFS(Rooney_and_Associates!$K$2:$K$750,Rooney_and_Associates!$L$2:$L$750,$A28,Rooney_and_Associates!$H$2:$H$750,Rooney_and_Associates!E$753,Rooney_and_Associates!$J$2:$J$750,"TRUE")</f>
        <v>0</v>
      </c>
      <c r="F28" s="50">
        <f>SUMIFS(Rooney_and_Associates!$K$2:$K$750,Rooney_and_Associates!$L$2:$L$750,$A28,Rooney_and_Associates!$H$2:$H$750,Rooney_and_Associates!F$753,Rooney_and_Associates!$J$2:$J$750,"TRUE")</f>
        <v>0</v>
      </c>
      <c r="G28" s="50">
        <f>SUMIFS(Rooney_and_Associates!$K$2:$K$750,Rooney_and_Associates!$L$2:$L$750,$A28,Rooney_and_Associates!$H$2:$H$750,Rooney_and_Associates!G$753,Rooney_and_Associates!$J$2:$J$750,"TRUE")</f>
        <v>0</v>
      </c>
      <c r="H28" s="50">
        <f>SUMIFS(Rooney_and_Associates!$K$2:$K$750,Rooney_and_Associates!$L$2:$L$750,$A28,Rooney_and_Associates!$H$2:$H$750,Rooney_and_Associates!H$753,Rooney_and_Associates!$J$2:$J$750,"TRUE")</f>
        <v>0</v>
      </c>
      <c r="I28" s="50">
        <f>SUMIFS(Rooney_and_Associates!$K$2:$K$750,Rooney_and_Associates!$L$2:$L$750,$A28,Rooney_and_Associates!$H$2:$H$750,Rooney_and_Associates!I$753,Rooney_and_Associates!$J$2:$J$750,"TRUE")</f>
        <v>0</v>
      </c>
      <c r="J28" s="50">
        <f>SUMIFS(Rooney_and_Associates!$K$2:$K$750,Rooney_and_Associates!$L$2:$L$750,$A28,Rooney_and_Associates!$H$2:$H$750,Rooney_and_Associates!J$753,Rooney_and_Associates!$J$2:$J$750,"TRUE")</f>
        <v>0</v>
      </c>
      <c r="K28" s="50">
        <f>SUMIFS(Rooney_and_Associates!$K$2:$K$750,Rooney_and_Associates!$L$2:$L$750,$A28,Rooney_and_Associates!$H$2:$H$750,Rooney_and_Associates!K$753,Rooney_and_Associates!$J$2:$J$750,"TRUE")</f>
        <v>0</v>
      </c>
      <c r="L28" s="50">
        <f>SUMIFS(Rooney_and_Associates!$K$2:$K$750,Rooney_and_Associates!$L$2:$L$750,$A28,Rooney_and_Associates!$H$2:$H$750,Rooney_and_Associates!L$753,Rooney_and_Associates!$J$2:$J$750,"TRUE")</f>
        <v>0</v>
      </c>
      <c r="M28" s="55">
        <f>SUMIFS(Rooney_and_Associates!$K$2:$K$750,Rooney_and_Associates!$L$2:$L$750,$A28,Rooney_and_Associates!$H$2:$H$750,Rooney_and_Associates!M$753,Rooney_and_Associates!$J$2:$J$750,"TRUE")</f>
        <v>0</v>
      </c>
      <c r="N28" s="156" cm="1">
        <f t="array" ref="N28">SUMPRODUCT(--(($B$1:$M$1)=N$2),$B28:$M28)</f>
        <v>0</v>
      </c>
      <c r="O28" s="149" cm="1">
        <f t="array" ref="O28">SUMPRODUCT(--(($B$1:$M$1)=O$2),$B28:$M28)</f>
        <v>0</v>
      </c>
      <c r="P28" s="149" cm="1">
        <f t="array" ref="P28">SUMPRODUCT(--(($B$1:$M$1)=P$2),$B28:$M28)</f>
        <v>0</v>
      </c>
      <c r="Q28" s="149" cm="1">
        <f t="array" ref="Q28">SUMPRODUCT(--(($B$1:$M$1)=Q$2),$B28:$M28)</f>
        <v>0</v>
      </c>
      <c r="R28" s="155" cm="1">
        <f t="array" ref="R28">SUMPRODUCT(--((Month)&lt;=Control!$C$7),$B28:$M28)</f>
        <v>0</v>
      </c>
    </row>
    <row r="29" spans="1:18" x14ac:dyDescent="0.2">
      <c r="A29" s="49" t="s">
        <v>26</v>
      </c>
      <c r="B29" s="50">
        <f>SUMIFS(Rooney_and_Associates!$K$2:$K$750,Rooney_and_Associates!$L$2:$L$750,$A29,Rooney_and_Associates!$H$2:$H$750,Rooney_and_Associates!B$753,Rooney_and_Associates!$J$2:$J$750,"TRUE")</f>
        <v>0</v>
      </c>
      <c r="C29" s="50">
        <f>SUMIFS(Rooney_and_Associates!$K$2:$K$750,Rooney_and_Associates!$L$2:$L$750,$A29,Rooney_and_Associates!$H$2:$H$750,Rooney_and_Associates!C$753,Rooney_and_Associates!$J$2:$J$750,"TRUE")</f>
        <v>0</v>
      </c>
      <c r="D29" s="50">
        <f>SUMIFS(Rooney_and_Associates!$K$2:$K$750,Rooney_and_Associates!$L$2:$L$750,$A29,Rooney_and_Associates!$H$2:$H$750,Rooney_and_Associates!D$753,Rooney_and_Associates!$J$2:$J$750,"TRUE")</f>
        <v>0</v>
      </c>
      <c r="E29" s="50">
        <f>SUMIFS(Rooney_and_Associates!$K$2:$K$750,Rooney_and_Associates!$L$2:$L$750,$A29,Rooney_and_Associates!$H$2:$H$750,Rooney_and_Associates!E$753,Rooney_and_Associates!$J$2:$J$750,"TRUE")</f>
        <v>0</v>
      </c>
      <c r="F29" s="50">
        <f>SUMIFS(Rooney_and_Associates!$K$2:$K$750,Rooney_and_Associates!$L$2:$L$750,$A29,Rooney_and_Associates!$H$2:$H$750,Rooney_and_Associates!F$753,Rooney_and_Associates!$J$2:$J$750,"TRUE")</f>
        <v>0</v>
      </c>
      <c r="G29" s="50">
        <f>SUMIFS(Rooney_and_Associates!$K$2:$K$750,Rooney_and_Associates!$L$2:$L$750,$A29,Rooney_and_Associates!$H$2:$H$750,Rooney_and_Associates!G$753,Rooney_and_Associates!$J$2:$J$750,"TRUE")</f>
        <v>0</v>
      </c>
      <c r="H29" s="50">
        <f>SUMIFS(Rooney_and_Associates!$K$2:$K$750,Rooney_and_Associates!$L$2:$L$750,$A29,Rooney_and_Associates!$H$2:$H$750,Rooney_and_Associates!H$753,Rooney_and_Associates!$J$2:$J$750,"TRUE")</f>
        <v>0</v>
      </c>
      <c r="I29" s="50">
        <f>SUMIFS(Rooney_and_Associates!$K$2:$K$750,Rooney_and_Associates!$L$2:$L$750,$A29,Rooney_and_Associates!$H$2:$H$750,Rooney_and_Associates!I$753,Rooney_and_Associates!$J$2:$J$750,"TRUE")</f>
        <v>0</v>
      </c>
      <c r="J29" s="50">
        <f>SUMIFS(Rooney_and_Associates!$K$2:$K$750,Rooney_and_Associates!$L$2:$L$750,$A29,Rooney_and_Associates!$H$2:$H$750,Rooney_and_Associates!J$753,Rooney_and_Associates!$J$2:$J$750,"TRUE")</f>
        <v>0</v>
      </c>
      <c r="K29" s="50">
        <f>SUMIFS(Rooney_and_Associates!$K$2:$K$750,Rooney_and_Associates!$L$2:$L$750,$A29,Rooney_and_Associates!$H$2:$H$750,Rooney_and_Associates!K$753,Rooney_and_Associates!$J$2:$J$750,"TRUE")</f>
        <v>0</v>
      </c>
      <c r="L29" s="50">
        <f>SUMIFS(Rooney_and_Associates!$K$2:$K$750,Rooney_and_Associates!$L$2:$L$750,$A29,Rooney_and_Associates!$H$2:$H$750,Rooney_and_Associates!L$753,Rooney_and_Associates!$J$2:$J$750,"TRUE")</f>
        <v>0</v>
      </c>
      <c r="M29" s="55">
        <f>SUMIFS(Rooney_and_Associates!$K$2:$K$750,Rooney_and_Associates!$L$2:$L$750,$A29,Rooney_and_Associates!$H$2:$H$750,Rooney_and_Associates!M$753,Rooney_and_Associates!$J$2:$J$750,"TRUE")</f>
        <v>0</v>
      </c>
      <c r="N29" s="156" cm="1">
        <f t="array" ref="N29">SUMPRODUCT(--(($B$1:$M$1)=N$2),$B29:$M29)</f>
        <v>0</v>
      </c>
      <c r="O29" s="149" cm="1">
        <f t="array" ref="O29">SUMPRODUCT(--(($B$1:$M$1)=O$2),$B29:$M29)</f>
        <v>0</v>
      </c>
      <c r="P29" s="149" cm="1">
        <f t="array" ref="P29">SUMPRODUCT(--(($B$1:$M$1)=P$2),$B29:$M29)</f>
        <v>0</v>
      </c>
      <c r="Q29" s="149" cm="1">
        <f t="array" ref="Q29">SUMPRODUCT(--(($B$1:$M$1)=Q$2),$B29:$M29)</f>
        <v>0</v>
      </c>
      <c r="R29" s="155" cm="1">
        <f t="array" ref="R29">SUMPRODUCT(--((Month)&lt;=Control!$C$7),$B29:$M29)</f>
        <v>0</v>
      </c>
    </row>
    <row r="30" spans="1:18" x14ac:dyDescent="0.2">
      <c r="A30" s="49" t="s">
        <v>48</v>
      </c>
      <c r="B30" s="50">
        <f ca="1">SUMIFS(Rooney_and_Associates!$K$2:$K$750,Rooney_and_Associates!$L$2:$L$750,$A30,Rooney_and_Associates!$H$2:$H$750,Rooney_and_Associates!B$753,Rooney_and_Associates!$J$2:$J$750,"TRUE")</f>
        <v>0</v>
      </c>
      <c r="C30" s="50">
        <f ca="1">SUMIFS(Rooney_and_Associates!$K$2:$K$750,Rooney_and_Associates!$L$2:$L$750,$A30,Rooney_and_Associates!$H$2:$H$750,Rooney_and_Associates!C$753,Rooney_and_Associates!$J$2:$J$750,"TRUE")</f>
        <v>0</v>
      </c>
      <c r="D30" s="50">
        <f ca="1">SUMIFS(Rooney_and_Associates!$K$2:$K$750,Rooney_and_Associates!$L$2:$L$750,$A30,Rooney_and_Associates!$H$2:$H$750,Rooney_and_Associates!D$753,Rooney_and_Associates!$J$2:$J$750,"TRUE")</f>
        <v>0</v>
      </c>
      <c r="E30" s="50">
        <f ca="1">SUMIFS(Rooney_and_Associates!$K$2:$K$750,Rooney_and_Associates!$L$2:$L$750,$A30,Rooney_and_Associates!$H$2:$H$750,Rooney_and_Associates!E$753,Rooney_and_Associates!$J$2:$J$750,"TRUE")</f>
        <v>0</v>
      </c>
      <c r="F30" s="50">
        <f ca="1">SUMIFS(Rooney_and_Associates!$K$2:$K$750,Rooney_and_Associates!$L$2:$L$750,$A30,Rooney_and_Associates!$H$2:$H$750,Rooney_and_Associates!F$753,Rooney_and_Associates!$J$2:$J$750,"TRUE")</f>
        <v>0</v>
      </c>
      <c r="G30" s="50">
        <f>SUMIFS(Rooney_and_Associates!$K$2:$K$750,Rooney_and_Associates!$L$2:$L$750,$A30,Rooney_and_Associates!$H$2:$H$750,Rooney_and_Associates!G$753,Rooney_and_Associates!$J$2:$J$750,"TRUE")</f>
        <v>0</v>
      </c>
      <c r="H30" s="50">
        <f>SUMIFS(Rooney_and_Associates!$K$2:$K$750,Rooney_and_Associates!$L$2:$L$750,$A30,Rooney_and_Associates!$H$2:$H$750,Rooney_and_Associates!H$753,Rooney_and_Associates!$J$2:$J$750,"TRUE")</f>
        <v>0</v>
      </c>
      <c r="I30" s="50">
        <f>SUMIFS(Rooney_and_Associates!$K$2:$K$750,Rooney_and_Associates!$L$2:$L$750,$A30,Rooney_and_Associates!$H$2:$H$750,Rooney_and_Associates!I$753,Rooney_and_Associates!$J$2:$J$750,"TRUE")</f>
        <v>0</v>
      </c>
      <c r="J30" s="50">
        <f>SUMIFS(Rooney_and_Associates!$K$2:$K$750,Rooney_and_Associates!$L$2:$L$750,$A30,Rooney_and_Associates!$H$2:$H$750,Rooney_and_Associates!J$753,Rooney_and_Associates!$J$2:$J$750,"TRUE")</f>
        <v>0</v>
      </c>
      <c r="K30" s="50">
        <f>SUMIFS(Rooney_and_Associates!$K$2:$K$750,Rooney_and_Associates!$L$2:$L$750,$A30,Rooney_and_Associates!$H$2:$H$750,Rooney_and_Associates!K$753,Rooney_and_Associates!$J$2:$J$750,"TRUE")</f>
        <v>0</v>
      </c>
      <c r="L30" s="50">
        <f>SUMIFS(Rooney_and_Associates!$K$2:$K$750,Rooney_and_Associates!$L$2:$L$750,$A30,Rooney_and_Associates!$H$2:$H$750,Rooney_and_Associates!L$753,Rooney_and_Associates!$J$2:$J$750,"TRUE")</f>
        <v>0</v>
      </c>
      <c r="M30" s="55">
        <f>SUMIFS(Rooney_and_Associates!$K$2:$K$750,Rooney_and_Associates!$L$2:$L$750,$A30,Rooney_and_Associates!$H$2:$H$750,Rooney_and_Associates!M$753,Rooney_and_Associates!$J$2:$J$750,"TRUE")</f>
        <v>0</v>
      </c>
      <c r="N30" s="156" cm="1">
        <f t="array" aca="1" ref="N30" ca="1">SUMPRODUCT(--(($B$1:$M$1)=N$2),$B30:$M30)</f>
        <v>0</v>
      </c>
      <c r="O30" s="149" cm="1">
        <f t="array" aca="1" ref="O30" ca="1">SUMPRODUCT(--(($B$1:$M$1)=O$2),$B30:$M30)</f>
        <v>0</v>
      </c>
      <c r="P30" s="149" cm="1">
        <f t="array" aca="1" ref="P30" ca="1">SUMPRODUCT(--(($B$1:$M$1)=P$2),$B30:$M30)</f>
        <v>0</v>
      </c>
      <c r="Q30" s="149" cm="1">
        <f t="array" aca="1" ref="Q30" ca="1">SUMPRODUCT(--(($B$1:$M$1)=Q$2),$B30:$M30)</f>
        <v>0</v>
      </c>
      <c r="R30" s="155" cm="1">
        <f t="array" aca="1" ref="R30" ca="1">SUMPRODUCT(--((Month)&lt;=Control!$C$7),$B30:$M30)</f>
        <v>0</v>
      </c>
    </row>
    <row r="31" spans="1:18" x14ac:dyDescent="0.2">
      <c r="A31" s="49" t="s">
        <v>49</v>
      </c>
      <c r="B31" s="50">
        <f>SUMIFS(Rooney_and_Associates!$K$2:$K$750,Rooney_and_Associates!$L$2:$L$750,$A31,Rooney_and_Associates!$H$2:$H$750,Rooney_and_Associates!B$753,Rooney_and_Associates!$J$2:$J$750,"TRUE")</f>
        <v>0</v>
      </c>
      <c r="C31" s="50">
        <f>SUMIFS(Rooney_and_Associates!$K$2:$K$750,Rooney_and_Associates!$L$2:$L$750,$A31,Rooney_and_Associates!$H$2:$H$750,Rooney_and_Associates!C$753,Rooney_and_Associates!$J$2:$J$750,"TRUE")</f>
        <v>0</v>
      </c>
      <c r="D31" s="50">
        <f>SUMIFS(Rooney_and_Associates!$K$2:$K$750,Rooney_and_Associates!$L$2:$L$750,$A31,Rooney_and_Associates!$H$2:$H$750,Rooney_and_Associates!D$753,Rooney_and_Associates!$J$2:$J$750,"TRUE")</f>
        <v>0</v>
      </c>
      <c r="E31" s="50">
        <f>SUMIFS(Rooney_and_Associates!$K$2:$K$750,Rooney_and_Associates!$L$2:$L$750,$A31,Rooney_and_Associates!$H$2:$H$750,Rooney_and_Associates!E$753,Rooney_and_Associates!$J$2:$J$750,"TRUE")</f>
        <v>0</v>
      </c>
      <c r="F31" s="50">
        <f>SUMIFS(Rooney_and_Associates!$K$2:$K$750,Rooney_and_Associates!$L$2:$L$750,$A31,Rooney_and_Associates!$H$2:$H$750,Rooney_and_Associates!F$753,Rooney_and_Associates!$J$2:$J$750,"TRUE")</f>
        <v>0</v>
      </c>
      <c r="G31" s="50">
        <f>SUMIFS(Rooney_and_Associates!$K$2:$K$750,Rooney_and_Associates!$L$2:$L$750,$A31,Rooney_and_Associates!$H$2:$H$750,Rooney_and_Associates!G$753,Rooney_and_Associates!$J$2:$J$750,"TRUE")</f>
        <v>0</v>
      </c>
      <c r="H31" s="50">
        <f>SUMIFS(Rooney_and_Associates!$K$2:$K$750,Rooney_and_Associates!$L$2:$L$750,$A31,Rooney_and_Associates!$H$2:$H$750,Rooney_and_Associates!H$753,Rooney_and_Associates!$J$2:$J$750,"TRUE")</f>
        <v>0</v>
      </c>
      <c r="I31" s="50">
        <f>SUMIFS(Rooney_and_Associates!$K$2:$K$750,Rooney_and_Associates!$L$2:$L$750,$A31,Rooney_and_Associates!$H$2:$H$750,Rooney_and_Associates!I$753,Rooney_and_Associates!$J$2:$J$750,"TRUE")</f>
        <v>0</v>
      </c>
      <c r="J31" s="50">
        <f>SUMIFS(Rooney_and_Associates!$K$2:$K$750,Rooney_and_Associates!$L$2:$L$750,$A31,Rooney_and_Associates!$H$2:$H$750,Rooney_and_Associates!J$753,Rooney_and_Associates!$J$2:$J$750,"TRUE")</f>
        <v>0</v>
      </c>
      <c r="K31" s="50">
        <f>SUMIFS(Rooney_and_Associates!$K$2:$K$750,Rooney_and_Associates!$L$2:$L$750,$A31,Rooney_and_Associates!$H$2:$H$750,Rooney_and_Associates!K$753,Rooney_and_Associates!$J$2:$J$750,"TRUE")</f>
        <v>0</v>
      </c>
      <c r="L31" s="50">
        <f>SUMIFS(Rooney_and_Associates!$K$2:$K$750,Rooney_and_Associates!$L$2:$L$750,$A31,Rooney_and_Associates!$H$2:$H$750,Rooney_and_Associates!L$753,Rooney_and_Associates!$J$2:$J$750,"TRUE")</f>
        <v>0</v>
      </c>
      <c r="M31" s="55">
        <f>SUMIFS(Rooney_and_Associates!$K$2:$K$750,Rooney_and_Associates!$L$2:$L$750,$A31,Rooney_and_Associates!$H$2:$H$750,Rooney_and_Associates!M$753,Rooney_and_Associates!$J$2:$J$750,"TRUE")</f>
        <v>0</v>
      </c>
      <c r="N31" s="156" cm="1">
        <f t="array" ref="N31">SUMPRODUCT(--(($B$1:$M$1)=N$2),$B31:$M31)</f>
        <v>0</v>
      </c>
      <c r="O31" s="149" cm="1">
        <f t="array" ref="O31">SUMPRODUCT(--(($B$1:$M$1)=O$2),$B31:$M31)</f>
        <v>0</v>
      </c>
      <c r="P31" s="149" cm="1">
        <f t="array" ref="P31">SUMPRODUCT(--(($B$1:$M$1)=P$2),$B31:$M31)</f>
        <v>0</v>
      </c>
      <c r="Q31" s="149" cm="1">
        <f t="array" ref="Q31">SUMPRODUCT(--(($B$1:$M$1)=Q$2),$B31:$M31)</f>
        <v>0</v>
      </c>
      <c r="R31" s="155" cm="1">
        <f t="array" ref="R31">SUMPRODUCT(--((Month)&lt;=Control!$C$7),$B31:$M31)</f>
        <v>0</v>
      </c>
    </row>
    <row r="32" spans="1:18" x14ac:dyDescent="0.2">
      <c r="A32" s="49" t="s">
        <v>50</v>
      </c>
      <c r="B32" s="50">
        <f>SUMIFS(Rooney_and_Associates!$K$2:$K$750,Rooney_and_Associates!$L$2:$L$750,$A32,Rooney_and_Associates!$H$2:$H$750,Rooney_and_Associates!B$753,Rooney_and_Associates!$J$2:$J$750,"TRUE")</f>
        <v>0</v>
      </c>
      <c r="C32" s="50">
        <f>SUMIFS(Rooney_and_Associates!$K$2:$K$750,Rooney_and_Associates!$L$2:$L$750,$A32,Rooney_and_Associates!$H$2:$H$750,Rooney_and_Associates!C$753,Rooney_and_Associates!$J$2:$J$750,"TRUE")</f>
        <v>0</v>
      </c>
      <c r="D32" s="50">
        <f>SUMIFS(Rooney_and_Associates!$K$2:$K$750,Rooney_and_Associates!$L$2:$L$750,$A32,Rooney_and_Associates!$H$2:$H$750,Rooney_and_Associates!D$753,Rooney_and_Associates!$J$2:$J$750,"TRUE")</f>
        <v>0</v>
      </c>
      <c r="E32" s="50">
        <f>SUMIFS(Rooney_and_Associates!$K$2:$K$750,Rooney_and_Associates!$L$2:$L$750,$A32,Rooney_and_Associates!$H$2:$H$750,Rooney_and_Associates!E$753,Rooney_and_Associates!$J$2:$J$750,"TRUE")</f>
        <v>0</v>
      </c>
      <c r="F32" s="50">
        <f>SUMIFS(Rooney_and_Associates!$K$2:$K$750,Rooney_and_Associates!$L$2:$L$750,$A32,Rooney_and_Associates!$H$2:$H$750,Rooney_and_Associates!F$753,Rooney_and_Associates!$J$2:$J$750,"TRUE")</f>
        <v>0</v>
      </c>
      <c r="G32" s="50">
        <f>SUMIFS(Rooney_and_Associates!$K$2:$K$750,Rooney_and_Associates!$L$2:$L$750,$A32,Rooney_and_Associates!$H$2:$H$750,Rooney_and_Associates!G$753,Rooney_and_Associates!$J$2:$J$750,"TRUE")</f>
        <v>0</v>
      </c>
      <c r="H32" s="50">
        <f>SUMIFS(Rooney_and_Associates!$K$2:$K$750,Rooney_and_Associates!$L$2:$L$750,$A32,Rooney_and_Associates!$H$2:$H$750,Rooney_and_Associates!H$753,Rooney_and_Associates!$J$2:$J$750,"TRUE")</f>
        <v>0</v>
      </c>
      <c r="I32" s="50">
        <f>SUMIFS(Rooney_and_Associates!$K$2:$K$750,Rooney_and_Associates!$L$2:$L$750,$A32,Rooney_and_Associates!$H$2:$H$750,Rooney_and_Associates!I$753,Rooney_and_Associates!$J$2:$J$750,"TRUE")</f>
        <v>0</v>
      </c>
      <c r="J32" s="50">
        <f>SUMIFS(Rooney_and_Associates!$K$2:$K$750,Rooney_and_Associates!$L$2:$L$750,$A32,Rooney_and_Associates!$H$2:$H$750,Rooney_and_Associates!J$753,Rooney_and_Associates!$J$2:$J$750,"TRUE")</f>
        <v>0</v>
      </c>
      <c r="K32" s="50">
        <f>SUMIFS(Rooney_and_Associates!$K$2:$K$750,Rooney_and_Associates!$L$2:$L$750,$A32,Rooney_and_Associates!$H$2:$H$750,Rooney_and_Associates!K$753,Rooney_and_Associates!$J$2:$J$750,"TRUE")</f>
        <v>0</v>
      </c>
      <c r="L32" s="50">
        <f>SUMIFS(Rooney_and_Associates!$K$2:$K$750,Rooney_and_Associates!$L$2:$L$750,$A32,Rooney_and_Associates!$H$2:$H$750,Rooney_and_Associates!L$753,Rooney_and_Associates!$J$2:$J$750,"TRUE")</f>
        <v>0</v>
      </c>
      <c r="M32" s="55">
        <f>SUMIFS(Rooney_and_Associates!$K$2:$K$750,Rooney_and_Associates!$L$2:$L$750,$A32,Rooney_and_Associates!$H$2:$H$750,Rooney_and_Associates!M$753,Rooney_and_Associates!$J$2:$J$750,"TRUE")</f>
        <v>0</v>
      </c>
      <c r="N32" s="156" cm="1">
        <f t="array" ref="N32">SUMPRODUCT(--(($B$1:$M$1)=N$2),$B32:$M32)</f>
        <v>0</v>
      </c>
      <c r="O32" s="149" cm="1">
        <f t="array" ref="O32">SUMPRODUCT(--(($B$1:$M$1)=O$2),$B32:$M32)</f>
        <v>0</v>
      </c>
      <c r="P32" s="149" cm="1">
        <f t="array" ref="P32">SUMPRODUCT(--(($B$1:$M$1)=P$2),$B32:$M32)</f>
        <v>0</v>
      </c>
      <c r="Q32" s="149" cm="1">
        <f t="array" ref="Q32">SUMPRODUCT(--(($B$1:$M$1)=Q$2),$B32:$M32)</f>
        <v>0</v>
      </c>
      <c r="R32" s="155" cm="1">
        <f t="array" ref="R32">SUMPRODUCT(--((Month)&lt;=Control!$C$7),$B32:$M32)</f>
        <v>0</v>
      </c>
    </row>
    <row r="33" spans="1:18" x14ac:dyDescent="0.2">
      <c r="A33" s="49" t="s">
        <v>9</v>
      </c>
      <c r="B33" s="50">
        <f ca="1">SUMIFS(Rooney_and_Associates!$K$2:$K$750,Rooney_and_Associates!$L$2:$L$750,$A33,Rooney_and_Associates!$H$2:$H$750,Rooney_and_Associates!B$753,Rooney_and_Associates!$J$2:$J$750,"TRUE")</f>
        <v>0</v>
      </c>
      <c r="C33" s="50">
        <f ca="1">SUMIFS(Rooney_and_Associates!$K$2:$K$750,Rooney_and_Associates!$L$2:$L$750,$A33,Rooney_and_Associates!$H$2:$H$750,Rooney_and_Associates!C$753,Rooney_and_Associates!$J$2:$J$750,"TRUE")</f>
        <v>0</v>
      </c>
      <c r="D33" s="50">
        <f ca="1">SUMIFS(Rooney_and_Associates!$K$2:$K$750,Rooney_and_Associates!$L$2:$L$750,$A33,Rooney_and_Associates!$H$2:$H$750,Rooney_and_Associates!D$753,Rooney_and_Associates!$J$2:$J$750,"TRUE")</f>
        <v>0</v>
      </c>
      <c r="E33" s="50">
        <f ca="1">SUMIFS(Rooney_and_Associates!$K$2:$K$750,Rooney_and_Associates!$L$2:$L$750,$A33,Rooney_and_Associates!$H$2:$H$750,Rooney_and_Associates!E$753,Rooney_and_Associates!$J$2:$J$750,"TRUE")</f>
        <v>0</v>
      </c>
      <c r="F33" s="50">
        <f ca="1">SUMIFS(Rooney_and_Associates!$K$2:$K$750,Rooney_and_Associates!$L$2:$L$750,$A33,Rooney_and_Associates!$H$2:$H$750,Rooney_and_Associates!F$753,Rooney_and_Associates!$J$2:$J$750,"TRUE")</f>
        <v>0</v>
      </c>
      <c r="G33" s="50">
        <f>SUMIFS(Rooney_and_Associates!$K$2:$K$750,Rooney_and_Associates!$L$2:$L$750,$A33,Rooney_and_Associates!$H$2:$H$750,Rooney_and_Associates!G$753,Rooney_and_Associates!$J$2:$J$750,"TRUE")</f>
        <v>0</v>
      </c>
      <c r="H33" s="50">
        <f>SUMIFS(Rooney_and_Associates!$K$2:$K$750,Rooney_and_Associates!$L$2:$L$750,$A33,Rooney_and_Associates!$H$2:$H$750,Rooney_and_Associates!H$753,Rooney_and_Associates!$J$2:$J$750,"TRUE")</f>
        <v>0</v>
      </c>
      <c r="I33" s="50">
        <f>SUMIFS(Rooney_and_Associates!$K$2:$K$750,Rooney_and_Associates!$L$2:$L$750,$A33,Rooney_and_Associates!$H$2:$H$750,Rooney_and_Associates!I$753,Rooney_and_Associates!$J$2:$J$750,"TRUE")</f>
        <v>0</v>
      </c>
      <c r="J33" s="50">
        <f>SUMIFS(Rooney_and_Associates!$K$2:$K$750,Rooney_and_Associates!$L$2:$L$750,$A33,Rooney_and_Associates!$H$2:$H$750,Rooney_and_Associates!J$753,Rooney_and_Associates!$J$2:$J$750,"TRUE")</f>
        <v>0</v>
      </c>
      <c r="K33" s="50">
        <f>SUMIFS(Rooney_and_Associates!$K$2:$K$750,Rooney_and_Associates!$L$2:$L$750,$A33,Rooney_and_Associates!$H$2:$H$750,Rooney_and_Associates!K$753,Rooney_and_Associates!$J$2:$J$750,"TRUE")</f>
        <v>0</v>
      </c>
      <c r="L33" s="50">
        <f>SUMIFS(Rooney_and_Associates!$K$2:$K$750,Rooney_and_Associates!$L$2:$L$750,$A33,Rooney_and_Associates!$H$2:$H$750,Rooney_and_Associates!L$753,Rooney_and_Associates!$J$2:$J$750,"TRUE")</f>
        <v>0</v>
      </c>
      <c r="M33" s="55">
        <f>SUMIFS(Rooney_and_Associates!$K$2:$K$750,Rooney_and_Associates!$L$2:$L$750,$A33,Rooney_and_Associates!$H$2:$H$750,Rooney_and_Associates!M$753,Rooney_and_Associates!$J$2:$J$750,"TRUE")</f>
        <v>0</v>
      </c>
      <c r="N33" s="156" cm="1">
        <f t="array" aca="1" ref="N33" ca="1">SUMPRODUCT(--(($B$1:$M$1)=N$2),$B33:$M33)</f>
        <v>0</v>
      </c>
      <c r="O33" s="149" cm="1">
        <f t="array" aca="1" ref="O33" ca="1">SUMPRODUCT(--(($B$1:$M$1)=O$2),$B33:$M33)</f>
        <v>0</v>
      </c>
      <c r="P33" s="149" cm="1">
        <f t="array" aca="1" ref="P33" ca="1">SUMPRODUCT(--(($B$1:$M$1)=P$2),$B33:$M33)</f>
        <v>0</v>
      </c>
      <c r="Q33" s="149" cm="1">
        <f t="array" aca="1" ref="Q33" ca="1">SUMPRODUCT(--(($B$1:$M$1)=Q$2),$B33:$M33)</f>
        <v>0</v>
      </c>
      <c r="R33" s="155" cm="1">
        <f t="array" aca="1" ref="R33" ca="1">SUMPRODUCT(--((Month)&lt;=Control!$C$7),$B33:$M33)</f>
        <v>0</v>
      </c>
    </row>
    <row r="34" spans="1:18" x14ac:dyDescent="0.2">
      <c r="A34" s="49" t="s">
        <v>10</v>
      </c>
      <c r="B34" s="50">
        <f ca="1">SUMIFS(Rooney_and_Associates!$K$2:$K$750,Rooney_and_Associates!$L$2:$L$750,$A34,Rooney_and_Associates!$H$2:$H$750,Rooney_and_Associates!B$753,Rooney_and_Associates!$J$2:$J$750,"TRUE")</f>
        <v>0</v>
      </c>
      <c r="C34" s="50">
        <f ca="1">SUMIFS(Rooney_and_Associates!$K$2:$K$750,Rooney_and_Associates!$L$2:$L$750,$A34,Rooney_and_Associates!$H$2:$H$750,Rooney_and_Associates!C$753,Rooney_and_Associates!$J$2:$J$750,"TRUE")</f>
        <v>1000</v>
      </c>
      <c r="D34" s="50">
        <f ca="1">SUMIFS(Rooney_and_Associates!$K$2:$K$750,Rooney_and_Associates!$L$2:$L$750,$A34,Rooney_and_Associates!$H$2:$H$750,Rooney_and_Associates!D$753,Rooney_and_Associates!$J$2:$J$750,"TRUE")</f>
        <v>1000</v>
      </c>
      <c r="E34" s="50">
        <f ca="1">SUMIFS(Rooney_and_Associates!$K$2:$K$750,Rooney_and_Associates!$L$2:$L$750,$A34,Rooney_and_Associates!$H$2:$H$750,Rooney_and_Associates!E$753,Rooney_and_Associates!$J$2:$J$750,"TRUE")</f>
        <v>1000</v>
      </c>
      <c r="F34" s="50">
        <f ca="1">SUMIFS(Rooney_and_Associates!$K$2:$K$750,Rooney_and_Associates!$L$2:$L$750,$A34,Rooney_and_Associates!$H$2:$H$750,Rooney_and_Associates!F$753,Rooney_and_Associates!$J$2:$J$750,"TRUE")</f>
        <v>1000</v>
      </c>
      <c r="G34" s="50">
        <f>SUMIFS(Rooney_and_Associates!$K$2:$K$750,Rooney_and_Associates!$L$2:$L$750,$A34,Rooney_and_Associates!$H$2:$H$750,Rooney_and_Associates!G$753,Rooney_and_Associates!$J$2:$J$750,"TRUE")</f>
        <v>0</v>
      </c>
      <c r="H34" s="50">
        <f>SUMIFS(Rooney_and_Associates!$K$2:$K$750,Rooney_and_Associates!$L$2:$L$750,$A34,Rooney_and_Associates!$H$2:$H$750,Rooney_and_Associates!H$753,Rooney_and_Associates!$J$2:$J$750,"TRUE")</f>
        <v>0</v>
      </c>
      <c r="I34" s="50">
        <f>SUMIFS(Rooney_and_Associates!$K$2:$K$750,Rooney_and_Associates!$L$2:$L$750,$A34,Rooney_and_Associates!$H$2:$H$750,Rooney_and_Associates!I$753,Rooney_and_Associates!$J$2:$J$750,"TRUE")</f>
        <v>0</v>
      </c>
      <c r="J34" s="50">
        <f>SUMIFS(Rooney_and_Associates!$K$2:$K$750,Rooney_and_Associates!$L$2:$L$750,$A34,Rooney_and_Associates!$H$2:$H$750,Rooney_and_Associates!J$753,Rooney_and_Associates!$J$2:$J$750,"TRUE")</f>
        <v>0</v>
      </c>
      <c r="K34" s="50">
        <f>SUMIFS(Rooney_and_Associates!$K$2:$K$750,Rooney_and_Associates!$L$2:$L$750,$A34,Rooney_and_Associates!$H$2:$H$750,Rooney_and_Associates!K$753,Rooney_and_Associates!$J$2:$J$750,"TRUE")</f>
        <v>0</v>
      </c>
      <c r="L34" s="50">
        <f>SUMIFS(Rooney_and_Associates!$K$2:$K$750,Rooney_and_Associates!$L$2:$L$750,$A34,Rooney_and_Associates!$H$2:$H$750,Rooney_and_Associates!L$753,Rooney_and_Associates!$J$2:$J$750,"TRUE")</f>
        <v>0</v>
      </c>
      <c r="M34" s="55">
        <f>SUMIFS(Rooney_and_Associates!$K$2:$K$750,Rooney_and_Associates!$L$2:$L$750,$A34,Rooney_and_Associates!$H$2:$H$750,Rooney_and_Associates!M$753,Rooney_and_Associates!$J$2:$J$750,"TRUE")</f>
        <v>0</v>
      </c>
      <c r="N34" s="156" cm="1">
        <f t="array" aca="1" ref="N34" ca="1">SUMPRODUCT(--(($B$1:$M$1)=N$2),$B34:$M34)</f>
        <v>2000</v>
      </c>
      <c r="O34" s="149" cm="1">
        <f t="array" aca="1" ref="O34" ca="1">SUMPRODUCT(--(($B$1:$M$1)=O$2),$B34:$M34)</f>
        <v>2000</v>
      </c>
      <c r="P34" s="149" cm="1">
        <f t="array" aca="1" ref="P34" ca="1">SUMPRODUCT(--(($B$1:$M$1)=P$2),$B34:$M34)</f>
        <v>0</v>
      </c>
      <c r="Q34" s="149" cm="1">
        <f t="array" aca="1" ref="Q34" ca="1">SUMPRODUCT(--(($B$1:$M$1)=Q$2),$B34:$M34)</f>
        <v>0</v>
      </c>
      <c r="R34" s="155" cm="1">
        <f t="array" aca="1" ref="R34" ca="1">SUMPRODUCT(--((Month)&lt;=Control!$C$7),$B34:$M34)</f>
        <v>4000</v>
      </c>
    </row>
    <row r="35" spans="1:18" x14ac:dyDescent="0.2">
      <c r="A35" s="49" t="s">
        <v>14</v>
      </c>
      <c r="B35" s="50">
        <f ca="1">SUMIFS(Rooney_and_Associates!$K$2:$K$750,Rooney_and_Associates!$L$2:$L$750,$A35,Rooney_and_Associates!$H$2:$H$750,Rooney_and_Associates!B$753,Rooney_and_Associates!$J$2:$J$750,"TRUE")</f>
        <v>0</v>
      </c>
      <c r="C35" s="50">
        <f ca="1">SUMIFS(Rooney_and_Associates!$K$2:$K$750,Rooney_and_Associates!$L$2:$L$750,$A35,Rooney_and_Associates!$H$2:$H$750,Rooney_and_Associates!C$753,Rooney_and_Associates!$J$2:$J$750,"TRUE")</f>
        <v>0</v>
      </c>
      <c r="D35" s="50">
        <f ca="1">SUMIFS(Rooney_and_Associates!$K$2:$K$750,Rooney_and_Associates!$L$2:$L$750,$A35,Rooney_and_Associates!$H$2:$H$750,Rooney_and_Associates!D$753,Rooney_and_Associates!$J$2:$J$750,"TRUE")</f>
        <v>0</v>
      </c>
      <c r="E35" s="50">
        <f ca="1">SUMIFS(Rooney_and_Associates!$K$2:$K$750,Rooney_and_Associates!$L$2:$L$750,$A35,Rooney_and_Associates!$H$2:$H$750,Rooney_and_Associates!E$753,Rooney_and_Associates!$J$2:$J$750,"TRUE")</f>
        <v>0</v>
      </c>
      <c r="F35" s="50">
        <f ca="1">SUMIFS(Rooney_and_Associates!$K$2:$K$750,Rooney_and_Associates!$L$2:$L$750,$A35,Rooney_and_Associates!$H$2:$H$750,Rooney_and_Associates!F$753,Rooney_and_Associates!$J$2:$J$750,"TRUE")</f>
        <v>0</v>
      </c>
      <c r="G35" s="50">
        <f>SUMIFS(Rooney_and_Associates!$K$2:$K$750,Rooney_and_Associates!$L$2:$L$750,$A35,Rooney_and_Associates!$H$2:$H$750,Rooney_and_Associates!G$753,Rooney_and_Associates!$J$2:$J$750,"TRUE")</f>
        <v>0</v>
      </c>
      <c r="H35" s="50">
        <f>SUMIFS(Rooney_and_Associates!$K$2:$K$750,Rooney_and_Associates!$L$2:$L$750,$A35,Rooney_and_Associates!$H$2:$H$750,Rooney_and_Associates!H$753,Rooney_and_Associates!$J$2:$J$750,"TRUE")</f>
        <v>0</v>
      </c>
      <c r="I35" s="50">
        <f>SUMIFS(Rooney_and_Associates!$K$2:$K$750,Rooney_and_Associates!$L$2:$L$750,$A35,Rooney_and_Associates!$H$2:$H$750,Rooney_and_Associates!I$753,Rooney_and_Associates!$J$2:$J$750,"TRUE")</f>
        <v>0</v>
      </c>
      <c r="J35" s="50">
        <f>SUMIFS(Rooney_and_Associates!$K$2:$K$750,Rooney_and_Associates!$L$2:$L$750,$A35,Rooney_and_Associates!$H$2:$H$750,Rooney_and_Associates!J$753,Rooney_and_Associates!$J$2:$J$750,"TRUE")</f>
        <v>0</v>
      </c>
      <c r="K35" s="50">
        <f>SUMIFS(Rooney_and_Associates!$K$2:$K$750,Rooney_and_Associates!$L$2:$L$750,$A35,Rooney_and_Associates!$H$2:$H$750,Rooney_and_Associates!K$753,Rooney_and_Associates!$J$2:$J$750,"TRUE")</f>
        <v>0</v>
      </c>
      <c r="L35" s="50">
        <f>SUMIFS(Rooney_and_Associates!$K$2:$K$750,Rooney_and_Associates!$L$2:$L$750,$A35,Rooney_and_Associates!$H$2:$H$750,Rooney_and_Associates!L$753,Rooney_and_Associates!$J$2:$J$750,"TRUE")</f>
        <v>0</v>
      </c>
      <c r="M35" s="55">
        <f>SUMIFS(Rooney_and_Associates!$K$2:$K$750,Rooney_and_Associates!$L$2:$L$750,$A35,Rooney_and_Associates!$H$2:$H$750,Rooney_and_Associates!M$753,Rooney_and_Associates!$J$2:$J$750,"TRUE")</f>
        <v>0</v>
      </c>
      <c r="N35" s="156" cm="1">
        <f t="array" aca="1" ref="N35" ca="1">SUMPRODUCT(--(($B$1:$M$1)=N$2),$B35:$M35)</f>
        <v>0</v>
      </c>
      <c r="O35" s="149" cm="1">
        <f t="array" aca="1" ref="O35" ca="1">SUMPRODUCT(--(($B$1:$M$1)=O$2),$B35:$M35)</f>
        <v>0</v>
      </c>
      <c r="P35" s="149" cm="1">
        <f t="array" aca="1" ref="P35" ca="1">SUMPRODUCT(--(($B$1:$M$1)=P$2),$B35:$M35)</f>
        <v>0</v>
      </c>
      <c r="Q35" s="149" cm="1">
        <f t="array" aca="1" ref="Q35" ca="1">SUMPRODUCT(--(($B$1:$M$1)=Q$2),$B35:$M35)</f>
        <v>0</v>
      </c>
      <c r="R35" s="155" cm="1">
        <f t="array" aca="1" ref="R35" ca="1">SUMPRODUCT(--((Month)&lt;=Control!$C$7),$B35:$M35)</f>
        <v>0</v>
      </c>
    </row>
    <row r="36" spans="1:18" x14ac:dyDescent="0.2">
      <c r="A36" s="51" t="s">
        <v>13</v>
      </c>
      <c r="B36" s="52">
        <f ca="1">SUMIFS(Rooney_and_Associates!$K$2:$K$750,Rooney_and_Associates!$L$2:$L$750,$A36,Rooney_and_Associates!$H$2:$H$750,Rooney_and_Associates!B$753,Rooney_and_Associates!$J$2:$J$750,"TRUE")</f>
        <v>0</v>
      </c>
      <c r="C36" s="52">
        <f ca="1">SUMIFS(Rooney_and_Associates!$K$2:$K$750,Rooney_and_Associates!$L$2:$L$750,$A36,Rooney_and_Associates!$H$2:$H$750,Rooney_and_Associates!C$753,Rooney_and_Associates!$J$2:$J$750,"TRUE")</f>
        <v>0</v>
      </c>
      <c r="D36" s="52">
        <f ca="1">SUMIFS(Rooney_and_Associates!$K$2:$K$750,Rooney_and_Associates!$L$2:$L$750,$A36,Rooney_and_Associates!$H$2:$H$750,Rooney_and_Associates!D$753,Rooney_and_Associates!$J$2:$J$750,"TRUE")</f>
        <v>0</v>
      </c>
      <c r="E36" s="52">
        <f ca="1">SUMIFS(Rooney_and_Associates!$K$2:$K$750,Rooney_and_Associates!$L$2:$L$750,$A36,Rooney_and_Associates!$H$2:$H$750,Rooney_and_Associates!E$753,Rooney_and_Associates!$J$2:$J$750,"TRUE")</f>
        <v>0</v>
      </c>
      <c r="F36" s="52">
        <f ca="1">SUMIFS(Rooney_and_Associates!$K$2:$K$750,Rooney_and_Associates!$L$2:$L$750,$A36,Rooney_and_Associates!$H$2:$H$750,Rooney_and_Associates!F$753,Rooney_and_Associates!$J$2:$J$750,"TRUE")</f>
        <v>0</v>
      </c>
      <c r="G36" s="52">
        <f>SUMIFS(Rooney_and_Associates!$K$2:$K$750,Rooney_and_Associates!$L$2:$L$750,$A36,Rooney_and_Associates!$H$2:$H$750,Rooney_and_Associates!G$753,Rooney_and_Associates!$J$2:$J$750,"TRUE")</f>
        <v>0</v>
      </c>
      <c r="H36" s="52">
        <f>SUMIFS(Rooney_and_Associates!$K$2:$K$750,Rooney_and_Associates!$L$2:$L$750,$A36,Rooney_and_Associates!$H$2:$H$750,Rooney_and_Associates!H$753,Rooney_and_Associates!$J$2:$J$750,"TRUE")</f>
        <v>0</v>
      </c>
      <c r="I36" s="52">
        <f>SUMIFS(Rooney_and_Associates!$K$2:$K$750,Rooney_and_Associates!$L$2:$L$750,$A36,Rooney_and_Associates!$H$2:$H$750,Rooney_and_Associates!I$753,Rooney_and_Associates!$J$2:$J$750,"TRUE")</f>
        <v>0</v>
      </c>
      <c r="J36" s="52">
        <f>SUMIFS(Rooney_and_Associates!$K$2:$K$750,Rooney_and_Associates!$L$2:$L$750,$A36,Rooney_and_Associates!$H$2:$H$750,Rooney_and_Associates!J$753,Rooney_and_Associates!$J$2:$J$750,"TRUE")</f>
        <v>0</v>
      </c>
      <c r="K36" s="52">
        <f>SUMIFS(Rooney_and_Associates!$K$2:$K$750,Rooney_and_Associates!$L$2:$L$750,$A36,Rooney_and_Associates!$H$2:$H$750,Rooney_and_Associates!K$753,Rooney_and_Associates!$J$2:$J$750,"TRUE")</f>
        <v>0</v>
      </c>
      <c r="L36" s="52">
        <f>SUMIFS(Rooney_and_Associates!$K$2:$K$750,Rooney_and_Associates!$L$2:$L$750,$A36,Rooney_and_Associates!$H$2:$H$750,Rooney_and_Associates!L$753,Rooney_and_Associates!$J$2:$J$750,"TRUE")</f>
        <v>0</v>
      </c>
      <c r="M36" s="63">
        <f>SUMIFS(Rooney_and_Associates!$K$2:$K$750,Rooney_and_Associates!$L$2:$L$750,$A36,Rooney_and_Associates!$H$2:$H$750,Rooney_and_Associates!M$753,Rooney_and_Associates!$J$2:$J$750,"TRUE")</f>
        <v>0</v>
      </c>
      <c r="N36" s="157" cm="1">
        <f t="array" aca="1" ref="N36" ca="1">SUMPRODUCT(--(($B$1:$M$1)=N$2),$B36:$M36)</f>
        <v>0</v>
      </c>
      <c r="O36" s="158" cm="1">
        <f t="array" aca="1" ref="O36" ca="1">SUMPRODUCT(--(($B$1:$M$1)=O$2),$B36:$M36)</f>
        <v>0</v>
      </c>
      <c r="P36" s="158" cm="1">
        <f t="array" aca="1" ref="P36" ca="1">SUMPRODUCT(--(($B$1:$M$1)=P$2),$B36:$M36)</f>
        <v>0</v>
      </c>
      <c r="Q36" s="158" cm="1">
        <f t="array" aca="1" ref="Q36" ca="1">SUMPRODUCT(--(($B$1:$M$1)=Q$2),$B36:$M36)</f>
        <v>0</v>
      </c>
      <c r="R36" s="159" cm="1">
        <f t="array" aca="1" ref="R36" ca="1">SUMPRODUCT(--((Month)&lt;=Control!$C$7),$B36:$M36)</f>
        <v>0</v>
      </c>
    </row>
    <row r="38" spans="1:18" x14ac:dyDescent="0.2">
      <c r="A38" s="57" t="str">
        <f ca="1">Control!$C$14</f>
        <v>412_LLC</v>
      </c>
      <c r="B38" s="53">
        <f>EOMONTH(Control!$C$5,0)</f>
        <v>45688</v>
      </c>
      <c r="C38" s="53">
        <f t="shared" ref="C38:M38" si="3">EOMONTH(B38,1)</f>
        <v>45716</v>
      </c>
      <c r="D38" s="53">
        <f t="shared" si="3"/>
        <v>45747</v>
      </c>
      <c r="E38" s="53">
        <f t="shared" si="3"/>
        <v>45777</v>
      </c>
      <c r="F38" s="53">
        <f t="shared" si="3"/>
        <v>45808</v>
      </c>
      <c r="G38" s="53">
        <f t="shared" si="3"/>
        <v>45838</v>
      </c>
      <c r="H38" s="53">
        <f t="shared" si="3"/>
        <v>45869</v>
      </c>
      <c r="I38" s="53">
        <f t="shared" si="3"/>
        <v>45900</v>
      </c>
      <c r="J38" s="53">
        <f t="shared" si="3"/>
        <v>45930</v>
      </c>
      <c r="K38" s="53">
        <f t="shared" si="3"/>
        <v>45961</v>
      </c>
      <c r="L38" s="53">
        <f t="shared" si="3"/>
        <v>45991</v>
      </c>
      <c r="M38" s="54">
        <f t="shared" si="3"/>
        <v>46022</v>
      </c>
      <c r="N38" s="152" t="s">
        <v>56</v>
      </c>
      <c r="O38" s="152" t="s">
        <v>57</v>
      </c>
      <c r="P38" s="152" t="s">
        <v>58</v>
      </c>
      <c r="Q38" s="152" t="s">
        <v>59</v>
      </c>
      <c r="R38" s="152" t="s">
        <v>37</v>
      </c>
    </row>
    <row r="39" spans="1:18" x14ac:dyDescent="0.2">
      <c r="A39" s="49" t="s">
        <v>25</v>
      </c>
      <c r="B39" s="50">
        <f ca="1">SUMIFS('412_LLC'!$K$2:$K$750,'412_LLC'!$L$2:$L$750,$A39,'412_LLC'!$H$2:$H$750,'412_LLC'!B$753,'412_LLC'!$J$2:$J$750,"TRUE")</f>
        <v>0</v>
      </c>
      <c r="C39" s="50">
        <f ca="1">SUMIFS('412_LLC'!$K$2:$K$750,'412_LLC'!$L$2:$L$750,$A39,'412_LLC'!$H$2:$H$750,'412_LLC'!C$753,'412_LLC'!$J$2:$J$750,"TRUE")</f>
        <v>0</v>
      </c>
      <c r="D39" s="50">
        <f ca="1">SUMIFS('412_LLC'!$K$2:$K$750,'412_LLC'!$L$2:$L$750,$A39,'412_LLC'!$H$2:$H$750,'412_LLC'!D$753,'412_LLC'!$J$2:$J$750,"TRUE")</f>
        <v>0</v>
      </c>
      <c r="E39" s="50">
        <f ca="1">SUMIFS('412_LLC'!$K$2:$K$750,'412_LLC'!$L$2:$L$750,$A39,'412_LLC'!$H$2:$H$750,'412_LLC'!E$753,'412_LLC'!$J$2:$J$750,"TRUE")</f>
        <v>0</v>
      </c>
      <c r="F39" s="50">
        <f ca="1">SUMIFS('412_LLC'!$K$2:$K$750,'412_LLC'!$L$2:$L$750,$A39,'412_LLC'!$H$2:$H$750,'412_LLC'!F$753,'412_LLC'!$J$2:$J$750,"TRUE")</f>
        <v>0</v>
      </c>
      <c r="G39" s="50">
        <f>SUMIFS('412_LLC'!$K$2:$K$750,'412_LLC'!$L$2:$L$750,$A39,'412_LLC'!$H$2:$H$750,'412_LLC'!G$753,'412_LLC'!$J$2:$J$750,"TRUE")</f>
        <v>0</v>
      </c>
      <c r="H39" s="50">
        <f>SUMIFS('412_LLC'!$K$2:$K$750,'412_LLC'!$L$2:$L$750,$A39,'412_LLC'!$H$2:$H$750,'412_LLC'!H$753,'412_LLC'!$J$2:$J$750,"TRUE")</f>
        <v>0</v>
      </c>
      <c r="I39" s="50">
        <f>SUMIFS('412_LLC'!$K$2:$K$750,'412_LLC'!$L$2:$L$750,$A39,'412_LLC'!$H$2:$H$750,'412_LLC'!I$753,'412_LLC'!$J$2:$J$750,"TRUE")</f>
        <v>0</v>
      </c>
      <c r="J39" s="50">
        <f>SUMIFS('412_LLC'!$K$2:$K$750,'412_LLC'!$L$2:$L$750,$A39,'412_LLC'!$H$2:$H$750,'412_LLC'!J$753,'412_LLC'!$J$2:$J$750,"TRUE")</f>
        <v>0</v>
      </c>
      <c r="K39" s="50">
        <f>SUMIFS('412_LLC'!$K$2:$K$750,'412_LLC'!$L$2:$L$750,$A39,'412_LLC'!$H$2:$H$750,'412_LLC'!K$753,'412_LLC'!$J$2:$J$750,"TRUE")</f>
        <v>0</v>
      </c>
      <c r="L39" s="50">
        <f>SUMIFS('412_LLC'!$K$2:$K$750,'412_LLC'!$L$2:$L$750,$A39,'412_LLC'!$H$2:$H$750,'412_LLC'!L$753,'412_LLC'!$J$2:$J$750,"TRUE")</f>
        <v>0</v>
      </c>
      <c r="M39" s="55">
        <f>SUMIFS('412_LLC'!$K$2:$K$750,'412_LLC'!$L$2:$L$750,$A39,'412_LLC'!$H$2:$H$750,'412_LLC'!M$753,'412_LLC'!$J$2:$J$750,"TRUE")</f>
        <v>0</v>
      </c>
      <c r="N39" s="153" cm="1">
        <f t="array" aca="1" ref="N39" ca="1">SUMPRODUCT(--(($B$1:$M$1)=N$2),$B39:$M39)</f>
        <v>0</v>
      </c>
      <c r="O39" s="154" cm="1">
        <f t="array" aca="1" ref="O39" ca="1">SUMPRODUCT(--(($B$1:$M$1)=O$2),$B39:$M39)</f>
        <v>0</v>
      </c>
      <c r="P39" s="154" cm="1">
        <f t="array" aca="1" ref="P39" ca="1">SUMPRODUCT(--(($B$1:$M$1)=P$2),$B39:$M39)</f>
        <v>0</v>
      </c>
      <c r="Q39" s="154" cm="1">
        <f t="array" aca="1" ref="Q39" ca="1">SUMPRODUCT(--(($B$1:$M$1)=Q$2),$B39:$M39)</f>
        <v>0</v>
      </c>
      <c r="R39" s="155" cm="1">
        <f t="array" aca="1" ref="R39" ca="1">SUMPRODUCT(--((Month)&lt;=Control!$C$7),$B39:$M39)</f>
        <v>0</v>
      </c>
    </row>
    <row r="40" spans="1:18" x14ac:dyDescent="0.2">
      <c r="A40" s="49" t="s">
        <v>24</v>
      </c>
      <c r="B40" s="50">
        <f>SUMIFS('412_LLC'!$K$2:$K$750,'412_LLC'!$L$2:$L$750,$A40,'412_LLC'!$H$2:$H$750,'412_LLC'!B$753,'412_LLC'!$J$2:$J$750,"TRUE")</f>
        <v>0</v>
      </c>
      <c r="C40" s="50">
        <f>SUMIFS('412_LLC'!$K$2:$K$750,'412_LLC'!$L$2:$L$750,$A40,'412_LLC'!$H$2:$H$750,'412_LLC'!C$753,'412_LLC'!$J$2:$J$750,"TRUE")</f>
        <v>0</v>
      </c>
      <c r="D40" s="50">
        <f>SUMIFS('412_LLC'!$K$2:$K$750,'412_LLC'!$L$2:$L$750,$A40,'412_LLC'!$H$2:$H$750,'412_LLC'!D$753,'412_LLC'!$J$2:$J$750,"TRUE")</f>
        <v>0</v>
      </c>
      <c r="E40" s="50">
        <f>SUMIFS('412_LLC'!$K$2:$K$750,'412_LLC'!$L$2:$L$750,$A40,'412_LLC'!$H$2:$H$750,'412_LLC'!E$753,'412_LLC'!$J$2:$J$750,"TRUE")</f>
        <v>0</v>
      </c>
      <c r="F40" s="50">
        <f>SUMIFS('412_LLC'!$K$2:$K$750,'412_LLC'!$L$2:$L$750,$A40,'412_LLC'!$H$2:$H$750,'412_LLC'!F$753,'412_LLC'!$J$2:$J$750,"TRUE")</f>
        <v>0</v>
      </c>
      <c r="G40" s="50">
        <f>SUMIFS('412_LLC'!$K$2:$K$750,'412_LLC'!$L$2:$L$750,$A40,'412_LLC'!$H$2:$H$750,'412_LLC'!G$753,'412_LLC'!$J$2:$J$750,"TRUE")</f>
        <v>0</v>
      </c>
      <c r="H40" s="50">
        <f>SUMIFS('412_LLC'!$K$2:$K$750,'412_LLC'!$L$2:$L$750,$A40,'412_LLC'!$H$2:$H$750,'412_LLC'!H$753,'412_LLC'!$J$2:$J$750,"TRUE")</f>
        <v>0</v>
      </c>
      <c r="I40" s="50">
        <f>SUMIFS('412_LLC'!$K$2:$K$750,'412_LLC'!$L$2:$L$750,$A40,'412_LLC'!$H$2:$H$750,'412_LLC'!I$753,'412_LLC'!$J$2:$J$750,"TRUE")</f>
        <v>0</v>
      </c>
      <c r="J40" s="50">
        <f>SUMIFS('412_LLC'!$K$2:$K$750,'412_LLC'!$L$2:$L$750,$A40,'412_LLC'!$H$2:$H$750,'412_LLC'!J$753,'412_LLC'!$J$2:$J$750,"TRUE")</f>
        <v>0</v>
      </c>
      <c r="K40" s="50">
        <f>SUMIFS('412_LLC'!$K$2:$K$750,'412_LLC'!$L$2:$L$750,$A40,'412_LLC'!$H$2:$H$750,'412_LLC'!K$753,'412_LLC'!$J$2:$J$750,"TRUE")</f>
        <v>0</v>
      </c>
      <c r="L40" s="50">
        <f>SUMIFS('412_LLC'!$K$2:$K$750,'412_LLC'!$L$2:$L$750,$A40,'412_LLC'!$H$2:$H$750,'412_LLC'!L$753,'412_LLC'!$J$2:$J$750,"TRUE")</f>
        <v>0</v>
      </c>
      <c r="M40" s="55">
        <f>SUMIFS('412_LLC'!$K$2:$K$750,'412_LLC'!$L$2:$L$750,$A40,'412_LLC'!$H$2:$H$750,'412_LLC'!M$753,'412_LLC'!$J$2:$J$750,"TRUE")</f>
        <v>0</v>
      </c>
      <c r="N40" s="156" cm="1">
        <f t="array" ref="N40">SUMPRODUCT(--(($B$1:$M$1)=N$2),$B40:$M40)</f>
        <v>0</v>
      </c>
      <c r="O40" s="149" cm="1">
        <f t="array" ref="O40">SUMPRODUCT(--(($B$1:$M$1)=O$2),$B40:$M40)</f>
        <v>0</v>
      </c>
      <c r="P40" s="149" cm="1">
        <f t="array" ref="P40">SUMPRODUCT(--(($B$1:$M$1)=P$2),$B40:$M40)</f>
        <v>0</v>
      </c>
      <c r="Q40" s="149" cm="1">
        <f t="array" ref="Q40">SUMPRODUCT(--(($B$1:$M$1)=Q$2),$B40:$M40)</f>
        <v>0</v>
      </c>
      <c r="R40" s="155" cm="1">
        <f t="array" ref="R40">SUMPRODUCT(--((Month)&lt;=Control!$C$7),$B40:$M40)</f>
        <v>0</v>
      </c>
    </row>
    <row r="41" spans="1:18" x14ac:dyDescent="0.2">
      <c r="A41" s="49" t="s">
        <v>26</v>
      </c>
      <c r="B41" s="50">
        <f>SUMIFS('412_LLC'!$K$2:$K$750,'412_LLC'!$L$2:$L$750,$A41,'412_LLC'!$H$2:$H$750,'412_LLC'!B$753,'412_LLC'!$J$2:$J$750,"TRUE")</f>
        <v>0</v>
      </c>
      <c r="C41" s="50">
        <f>SUMIFS('412_LLC'!$K$2:$K$750,'412_LLC'!$L$2:$L$750,$A41,'412_LLC'!$H$2:$H$750,'412_LLC'!C$753,'412_LLC'!$J$2:$J$750,"TRUE")</f>
        <v>0</v>
      </c>
      <c r="D41" s="50">
        <f>SUMIFS('412_LLC'!$K$2:$K$750,'412_LLC'!$L$2:$L$750,$A41,'412_LLC'!$H$2:$H$750,'412_LLC'!D$753,'412_LLC'!$J$2:$J$750,"TRUE")</f>
        <v>0</v>
      </c>
      <c r="E41" s="50">
        <f>SUMIFS('412_LLC'!$K$2:$K$750,'412_LLC'!$L$2:$L$750,$A41,'412_LLC'!$H$2:$H$750,'412_LLC'!E$753,'412_LLC'!$J$2:$J$750,"TRUE")</f>
        <v>0</v>
      </c>
      <c r="F41" s="50">
        <f>SUMIFS('412_LLC'!$K$2:$K$750,'412_LLC'!$L$2:$L$750,$A41,'412_LLC'!$H$2:$H$750,'412_LLC'!F$753,'412_LLC'!$J$2:$J$750,"TRUE")</f>
        <v>0</v>
      </c>
      <c r="G41" s="50">
        <f>SUMIFS('412_LLC'!$K$2:$K$750,'412_LLC'!$L$2:$L$750,$A41,'412_LLC'!$H$2:$H$750,'412_LLC'!G$753,'412_LLC'!$J$2:$J$750,"TRUE")</f>
        <v>0</v>
      </c>
      <c r="H41" s="50">
        <f>SUMIFS('412_LLC'!$K$2:$K$750,'412_LLC'!$L$2:$L$750,$A41,'412_LLC'!$H$2:$H$750,'412_LLC'!H$753,'412_LLC'!$J$2:$J$750,"TRUE")</f>
        <v>0</v>
      </c>
      <c r="I41" s="50">
        <f>SUMIFS('412_LLC'!$K$2:$K$750,'412_LLC'!$L$2:$L$750,$A41,'412_LLC'!$H$2:$H$750,'412_LLC'!I$753,'412_LLC'!$J$2:$J$750,"TRUE")</f>
        <v>0</v>
      </c>
      <c r="J41" s="50">
        <f>SUMIFS('412_LLC'!$K$2:$K$750,'412_LLC'!$L$2:$L$750,$A41,'412_LLC'!$H$2:$H$750,'412_LLC'!J$753,'412_LLC'!$J$2:$J$750,"TRUE")</f>
        <v>0</v>
      </c>
      <c r="K41" s="50">
        <f>SUMIFS('412_LLC'!$K$2:$K$750,'412_LLC'!$L$2:$L$750,$A41,'412_LLC'!$H$2:$H$750,'412_LLC'!K$753,'412_LLC'!$J$2:$J$750,"TRUE")</f>
        <v>0</v>
      </c>
      <c r="L41" s="50">
        <f>SUMIFS('412_LLC'!$K$2:$K$750,'412_LLC'!$L$2:$L$750,$A41,'412_LLC'!$H$2:$H$750,'412_LLC'!L$753,'412_LLC'!$J$2:$J$750,"TRUE")</f>
        <v>0</v>
      </c>
      <c r="M41" s="55">
        <f>SUMIFS('412_LLC'!$K$2:$K$750,'412_LLC'!$L$2:$L$750,$A41,'412_LLC'!$H$2:$H$750,'412_LLC'!M$753,'412_LLC'!$J$2:$J$750,"TRUE")</f>
        <v>0</v>
      </c>
      <c r="N41" s="156" cm="1">
        <f t="array" ref="N41">SUMPRODUCT(--(($B$1:$M$1)=N$2),$B41:$M41)</f>
        <v>0</v>
      </c>
      <c r="O41" s="149" cm="1">
        <f t="array" ref="O41">SUMPRODUCT(--(($B$1:$M$1)=O$2),$B41:$M41)</f>
        <v>0</v>
      </c>
      <c r="P41" s="149" cm="1">
        <f t="array" ref="P41">SUMPRODUCT(--(($B$1:$M$1)=P$2),$B41:$M41)</f>
        <v>0</v>
      </c>
      <c r="Q41" s="149" cm="1">
        <f t="array" ref="Q41">SUMPRODUCT(--(($B$1:$M$1)=Q$2),$B41:$M41)</f>
        <v>0</v>
      </c>
      <c r="R41" s="155" cm="1">
        <f t="array" ref="R41">SUMPRODUCT(--((Month)&lt;=Control!$C$7),$B41:$M41)</f>
        <v>0</v>
      </c>
    </row>
    <row r="42" spans="1:18" x14ac:dyDescent="0.2">
      <c r="A42" s="49" t="s">
        <v>48</v>
      </c>
      <c r="B42" s="50">
        <f ca="1">SUMIFS('412_LLC'!$K$2:$K$750,'412_LLC'!$L$2:$L$750,$A42,'412_LLC'!$H$2:$H$750,'412_LLC'!B$753,'412_LLC'!$J$2:$J$750,"TRUE")</f>
        <v>0</v>
      </c>
      <c r="C42" s="50">
        <f ca="1">SUMIFS('412_LLC'!$K$2:$K$750,'412_LLC'!$L$2:$L$750,$A42,'412_LLC'!$H$2:$H$750,'412_LLC'!C$753,'412_LLC'!$J$2:$J$750,"TRUE")</f>
        <v>0</v>
      </c>
      <c r="D42" s="50">
        <f ca="1">SUMIFS('412_LLC'!$K$2:$K$750,'412_LLC'!$L$2:$L$750,$A42,'412_LLC'!$H$2:$H$750,'412_LLC'!D$753,'412_LLC'!$J$2:$J$750,"TRUE")</f>
        <v>0</v>
      </c>
      <c r="E42" s="50">
        <f ca="1">SUMIFS('412_LLC'!$K$2:$K$750,'412_LLC'!$L$2:$L$750,$A42,'412_LLC'!$H$2:$H$750,'412_LLC'!E$753,'412_LLC'!$J$2:$J$750,"TRUE")</f>
        <v>0</v>
      </c>
      <c r="F42" s="50">
        <f ca="1">SUMIFS('412_LLC'!$K$2:$K$750,'412_LLC'!$L$2:$L$750,$A42,'412_LLC'!$H$2:$H$750,'412_LLC'!F$753,'412_LLC'!$J$2:$J$750,"TRUE")</f>
        <v>0</v>
      </c>
      <c r="G42" s="50">
        <f>SUMIFS('412_LLC'!$K$2:$K$750,'412_LLC'!$L$2:$L$750,$A42,'412_LLC'!$H$2:$H$750,'412_LLC'!G$753,'412_LLC'!$J$2:$J$750,"TRUE")</f>
        <v>0</v>
      </c>
      <c r="H42" s="50">
        <f>SUMIFS('412_LLC'!$K$2:$K$750,'412_LLC'!$L$2:$L$750,$A42,'412_LLC'!$H$2:$H$750,'412_LLC'!H$753,'412_LLC'!$J$2:$J$750,"TRUE")</f>
        <v>0</v>
      </c>
      <c r="I42" s="50">
        <f>SUMIFS('412_LLC'!$K$2:$K$750,'412_LLC'!$L$2:$L$750,$A42,'412_LLC'!$H$2:$H$750,'412_LLC'!I$753,'412_LLC'!$J$2:$J$750,"TRUE")</f>
        <v>0</v>
      </c>
      <c r="J42" s="50">
        <f>SUMIFS('412_LLC'!$K$2:$K$750,'412_LLC'!$L$2:$L$750,$A42,'412_LLC'!$H$2:$H$750,'412_LLC'!J$753,'412_LLC'!$J$2:$J$750,"TRUE")</f>
        <v>0</v>
      </c>
      <c r="K42" s="50">
        <f>SUMIFS('412_LLC'!$K$2:$K$750,'412_LLC'!$L$2:$L$750,$A42,'412_LLC'!$H$2:$H$750,'412_LLC'!K$753,'412_LLC'!$J$2:$J$750,"TRUE")</f>
        <v>0</v>
      </c>
      <c r="L42" s="50">
        <f>SUMIFS('412_LLC'!$K$2:$K$750,'412_LLC'!$L$2:$L$750,$A42,'412_LLC'!$H$2:$H$750,'412_LLC'!L$753,'412_LLC'!$J$2:$J$750,"TRUE")</f>
        <v>0</v>
      </c>
      <c r="M42" s="55">
        <f>SUMIFS('412_LLC'!$K$2:$K$750,'412_LLC'!$L$2:$L$750,$A42,'412_LLC'!$H$2:$H$750,'412_LLC'!M$753,'412_LLC'!$J$2:$J$750,"TRUE")</f>
        <v>0</v>
      </c>
      <c r="N42" s="156" cm="1">
        <f t="array" aca="1" ref="N42" ca="1">SUMPRODUCT(--(($B$1:$M$1)=N$2),$B42:$M42)</f>
        <v>0</v>
      </c>
      <c r="O42" s="149" cm="1">
        <f t="array" aca="1" ref="O42" ca="1">SUMPRODUCT(--(($B$1:$M$1)=O$2),$B42:$M42)</f>
        <v>0</v>
      </c>
      <c r="P42" s="149" cm="1">
        <f t="array" aca="1" ref="P42" ca="1">SUMPRODUCT(--(($B$1:$M$1)=P$2),$B42:$M42)</f>
        <v>0</v>
      </c>
      <c r="Q42" s="149" cm="1">
        <f t="array" aca="1" ref="Q42" ca="1">SUMPRODUCT(--(($B$1:$M$1)=Q$2),$B42:$M42)</f>
        <v>0</v>
      </c>
      <c r="R42" s="155" cm="1">
        <f t="array" aca="1" ref="R42" ca="1">SUMPRODUCT(--((Month)&lt;=Control!$C$7),$B42:$M42)</f>
        <v>0</v>
      </c>
    </row>
    <row r="43" spans="1:18" x14ac:dyDescent="0.2">
      <c r="A43" s="49" t="s">
        <v>49</v>
      </c>
      <c r="B43" s="50">
        <f>SUMIFS('412_LLC'!$K$2:$K$750,'412_LLC'!$L$2:$L$750,$A43,'412_LLC'!$H$2:$H$750,'412_LLC'!B$753,'412_LLC'!$J$2:$J$750,"TRUE")</f>
        <v>0</v>
      </c>
      <c r="C43" s="50">
        <f>SUMIFS('412_LLC'!$K$2:$K$750,'412_LLC'!$L$2:$L$750,$A43,'412_LLC'!$H$2:$H$750,'412_LLC'!C$753,'412_LLC'!$J$2:$J$750,"TRUE")</f>
        <v>0</v>
      </c>
      <c r="D43" s="50">
        <f>SUMIFS('412_LLC'!$K$2:$K$750,'412_LLC'!$L$2:$L$750,$A43,'412_LLC'!$H$2:$H$750,'412_LLC'!D$753,'412_LLC'!$J$2:$J$750,"TRUE")</f>
        <v>0</v>
      </c>
      <c r="E43" s="50">
        <f>SUMIFS('412_LLC'!$K$2:$K$750,'412_LLC'!$L$2:$L$750,$A43,'412_LLC'!$H$2:$H$750,'412_LLC'!E$753,'412_LLC'!$J$2:$J$750,"TRUE")</f>
        <v>0</v>
      </c>
      <c r="F43" s="50">
        <f>SUMIFS('412_LLC'!$K$2:$K$750,'412_LLC'!$L$2:$L$750,$A43,'412_LLC'!$H$2:$H$750,'412_LLC'!F$753,'412_LLC'!$J$2:$J$750,"TRUE")</f>
        <v>0</v>
      </c>
      <c r="G43" s="50">
        <f>SUMIFS('412_LLC'!$K$2:$K$750,'412_LLC'!$L$2:$L$750,$A43,'412_LLC'!$H$2:$H$750,'412_LLC'!G$753,'412_LLC'!$J$2:$J$750,"TRUE")</f>
        <v>0</v>
      </c>
      <c r="H43" s="50">
        <f>SUMIFS('412_LLC'!$K$2:$K$750,'412_LLC'!$L$2:$L$750,$A43,'412_LLC'!$H$2:$H$750,'412_LLC'!H$753,'412_LLC'!$J$2:$J$750,"TRUE")</f>
        <v>0</v>
      </c>
      <c r="I43" s="50">
        <f>SUMIFS('412_LLC'!$K$2:$K$750,'412_LLC'!$L$2:$L$750,$A43,'412_LLC'!$H$2:$H$750,'412_LLC'!I$753,'412_LLC'!$J$2:$J$750,"TRUE")</f>
        <v>0</v>
      </c>
      <c r="J43" s="50">
        <f>SUMIFS('412_LLC'!$K$2:$K$750,'412_LLC'!$L$2:$L$750,$A43,'412_LLC'!$H$2:$H$750,'412_LLC'!J$753,'412_LLC'!$J$2:$J$750,"TRUE")</f>
        <v>0</v>
      </c>
      <c r="K43" s="50">
        <f>SUMIFS('412_LLC'!$K$2:$K$750,'412_LLC'!$L$2:$L$750,$A43,'412_LLC'!$H$2:$H$750,'412_LLC'!K$753,'412_LLC'!$J$2:$J$750,"TRUE")</f>
        <v>0</v>
      </c>
      <c r="L43" s="50">
        <f>SUMIFS('412_LLC'!$K$2:$K$750,'412_LLC'!$L$2:$L$750,$A43,'412_LLC'!$H$2:$H$750,'412_LLC'!L$753,'412_LLC'!$J$2:$J$750,"TRUE")</f>
        <v>0</v>
      </c>
      <c r="M43" s="55">
        <f>SUMIFS('412_LLC'!$K$2:$K$750,'412_LLC'!$L$2:$L$750,$A43,'412_LLC'!$H$2:$H$750,'412_LLC'!M$753,'412_LLC'!$J$2:$J$750,"TRUE")</f>
        <v>0</v>
      </c>
      <c r="N43" s="156" cm="1">
        <f t="array" ref="N43">SUMPRODUCT(--(($B$1:$M$1)=N$2),$B43:$M43)</f>
        <v>0</v>
      </c>
      <c r="O43" s="149" cm="1">
        <f t="array" ref="O43">SUMPRODUCT(--(($B$1:$M$1)=O$2),$B43:$M43)</f>
        <v>0</v>
      </c>
      <c r="P43" s="149" cm="1">
        <f t="array" ref="P43">SUMPRODUCT(--(($B$1:$M$1)=P$2),$B43:$M43)</f>
        <v>0</v>
      </c>
      <c r="Q43" s="149" cm="1">
        <f t="array" ref="Q43">SUMPRODUCT(--(($B$1:$M$1)=Q$2),$B43:$M43)</f>
        <v>0</v>
      </c>
      <c r="R43" s="155" cm="1">
        <f t="array" ref="R43">SUMPRODUCT(--((Month)&lt;=Control!$C$7),$B43:$M43)</f>
        <v>0</v>
      </c>
    </row>
    <row r="44" spans="1:18" x14ac:dyDescent="0.2">
      <c r="A44" s="49" t="s">
        <v>50</v>
      </c>
      <c r="B44" s="50">
        <f>SUMIFS('412_LLC'!$K$2:$K$750,'412_LLC'!$L$2:$L$750,$A44,'412_LLC'!$H$2:$H$750,'412_LLC'!B$753,'412_LLC'!$J$2:$J$750,"TRUE")</f>
        <v>0</v>
      </c>
      <c r="C44" s="50">
        <f>SUMIFS('412_LLC'!$K$2:$K$750,'412_LLC'!$L$2:$L$750,$A44,'412_LLC'!$H$2:$H$750,'412_LLC'!C$753,'412_LLC'!$J$2:$J$750,"TRUE")</f>
        <v>0</v>
      </c>
      <c r="D44" s="50">
        <f>SUMIFS('412_LLC'!$K$2:$K$750,'412_LLC'!$L$2:$L$750,$A44,'412_LLC'!$H$2:$H$750,'412_LLC'!D$753,'412_LLC'!$J$2:$J$750,"TRUE")</f>
        <v>0</v>
      </c>
      <c r="E44" s="50">
        <f>SUMIFS('412_LLC'!$K$2:$K$750,'412_LLC'!$L$2:$L$750,$A44,'412_LLC'!$H$2:$H$750,'412_LLC'!E$753,'412_LLC'!$J$2:$J$750,"TRUE")</f>
        <v>0</v>
      </c>
      <c r="F44" s="50">
        <f>SUMIFS('412_LLC'!$K$2:$K$750,'412_LLC'!$L$2:$L$750,$A44,'412_LLC'!$H$2:$H$750,'412_LLC'!F$753,'412_LLC'!$J$2:$J$750,"TRUE")</f>
        <v>0</v>
      </c>
      <c r="G44" s="50">
        <f>SUMIFS('412_LLC'!$K$2:$K$750,'412_LLC'!$L$2:$L$750,$A44,'412_LLC'!$H$2:$H$750,'412_LLC'!G$753,'412_LLC'!$J$2:$J$750,"TRUE")</f>
        <v>0</v>
      </c>
      <c r="H44" s="50">
        <f>SUMIFS('412_LLC'!$K$2:$K$750,'412_LLC'!$L$2:$L$750,$A44,'412_LLC'!$H$2:$H$750,'412_LLC'!H$753,'412_LLC'!$J$2:$J$750,"TRUE")</f>
        <v>0</v>
      </c>
      <c r="I44" s="50">
        <f>SUMIFS('412_LLC'!$K$2:$K$750,'412_LLC'!$L$2:$L$750,$A44,'412_LLC'!$H$2:$H$750,'412_LLC'!I$753,'412_LLC'!$J$2:$J$750,"TRUE")</f>
        <v>0</v>
      </c>
      <c r="J44" s="50">
        <f>SUMIFS('412_LLC'!$K$2:$K$750,'412_LLC'!$L$2:$L$750,$A44,'412_LLC'!$H$2:$H$750,'412_LLC'!J$753,'412_LLC'!$J$2:$J$750,"TRUE")</f>
        <v>0</v>
      </c>
      <c r="K44" s="50">
        <f>SUMIFS('412_LLC'!$K$2:$K$750,'412_LLC'!$L$2:$L$750,$A44,'412_LLC'!$H$2:$H$750,'412_LLC'!K$753,'412_LLC'!$J$2:$J$750,"TRUE")</f>
        <v>0</v>
      </c>
      <c r="L44" s="50">
        <f>SUMIFS('412_LLC'!$K$2:$K$750,'412_LLC'!$L$2:$L$750,$A44,'412_LLC'!$H$2:$H$750,'412_LLC'!L$753,'412_LLC'!$J$2:$J$750,"TRUE")</f>
        <v>0</v>
      </c>
      <c r="M44" s="55">
        <f>SUMIFS('412_LLC'!$K$2:$K$750,'412_LLC'!$L$2:$L$750,$A44,'412_LLC'!$H$2:$H$750,'412_LLC'!M$753,'412_LLC'!$J$2:$J$750,"TRUE")</f>
        <v>0</v>
      </c>
      <c r="N44" s="156" cm="1">
        <f t="array" ref="N44">SUMPRODUCT(--(($B$1:$M$1)=N$2),$B44:$M44)</f>
        <v>0</v>
      </c>
      <c r="O44" s="149" cm="1">
        <f t="array" ref="O44">SUMPRODUCT(--(($B$1:$M$1)=O$2),$B44:$M44)</f>
        <v>0</v>
      </c>
      <c r="P44" s="149" cm="1">
        <f t="array" ref="P44">SUMPRODUCT(--(($B$1:$M$1)=P$2),$B44:$M44)</f>
        <v>0</v>
      </c>
      <c r="Q44" s="149" cm="1">
        <f t="array" ref="Q44">SUMPRODUCT(--(($B$1:$M$1)=Q$2),$B44:$M44)</f>
        <v>0</v>
      </c>
      <c r="R44" s="155" cm="1">
        <f t="array" ref="R44">SUMPRODUCT(--((Month)&lt;=Control!$C$7),$B44:$M44)</f>
        <v>0</v>
      </c>
    </row>
    <row r="45" spans="1:18" x14ac:dyDescent="0.2">
      <c r="A45" s="49" t="s">
        <v>9</v>
      </c>
      <c r="B45" s="50">
        <f ca="1">SUMIFS('412_LLC'!$K$2:$K$750,'412_LLC'!$L$2:$L$750,$A45,'412_LLC'!$H$2:$H$750,'412_LLC'!B$753,'412_LLC'!$J$2:$J$750,"TRUE")</f>
        <v>0</v>
      </c>
      <c r="C45" s="50">
        <f ca="1">SUMIFS('412_LLC'!$K$2:$K$750,'412_LLC'!$L$2:$L$750,$A45,'412_LLC'!$H$2:$H$750,'412_LLC'!C$753,'412_LLC'!$J$2:$J$750,"TRUE")</f>
        <v>0</v>
      </c>
      <c r="D45" s="50">
        <f ca="1">SUMIFS('412_LLC'!$K$2:$K$750,'412_LLC'!$L$2:$L$750,$A45,'412_LLC'!$H$2:$H$750,'412_LLC'!D$753,'412_LLC'!$J$2:$J$750,"TRUE")</f>
        <v>0</v>
      </c>
      <c r="E45" s="50">
        <f ca="1">SUMIFS('412_LLC'!$K$2:$K$750,'412_LLC'!$L$2:$L$750,$A45,'412_LLC'!$H$2:$H$750,'412_LLC'!E$753,'412_LLC'!$J$2:$J$750,"TRUE")</f>
        <v>0</v>
      </c>
      <c r="F45" s="50">
        <f ca="1">SUMIFS('412_LLC'!$K$2:$K$750,'412_LLC'!$L$2:$L$750,$A45,'412_LLC'!$H$2:$H$750,'412_LLC'!F$753,'412_LLC'!$J$2:$J$750,"TRUE")</f>
        <v>0</v>
      </c>
      <c r="G45" s="50">
        <f>SUMIFS('412_LLC'!$K$2:$K$750,'412_LLC'!$L$2:$L$750,$A45,'412_LLC'!$H$2:$H$750,'412_LLC'!G$753,'412_LLC'!$J$2:$J$750,"TRUE")</f>
        <v>0</v>
      </c>
      <c r="H45" s="50">
        <f>SUMIFS('412_LLC'!$K$2:$K$750,'412_LLC'!$L$2:$L$750,$A45,'412_LLC'!$H$2:$H$750,'412_LLC'!H$753,'412_LLC'!$J$2:$J$750,"TRUE")</f>
        <v>0</v>
      </c>
      <c r="I45" s="50">
        <f>SUMIFS('412_LLC'!$K$2:$K$750,'412_LLC'!$L$2:$L$750,$A45,'412_LLC'!$H$2:$H$750,'412_LLC'!I$753,'412_LLC'!$J$2:$J$750,"TRUE")</f>
        <v>0</v>
      </c>
      <c r="J45" s="50">
        <f>SUMIFS('412_LLC'!$K$2:$K$750,'412_LLC'!$L$2:$L$750,$A45,'412_LLC'!$H$2:$H$750,'412_LLC'!J$753,'412_LLC'!$J$2:$J$750,"TRUE")</f>
        <v>0</v>
      </c>
      <c r="K45" s="50">
        <f>SUMIFS('412_LLC'!$K$2:$K$750,'412_LLC'!$L$2:$L$750,$A45,'412_LLC'!$H$2:$H$750,'412_LLC'!K$753,'412_LLC'!$J$2:$J$750,"TRUE")</f>
        <v>0</v>
      </c>
      <c r="L45" s="50">
        <f>SUMIFS('412_LLC'!$K$2:$K$750,'412_LLC'!$L$2:$L$750,$A45,'412_LLC'!$H$2:$H$750,'412_LLC'!L$753,'412_LLC'!$J$2:$J$750,"TRUE")</f>
        <v>0</v>
      </c>
      <c r="M45" s="55">
        <f>SUMIFS('412_LLC'!$K$2:$K$750,'412_LLC'!$L$2:$L$750,$A45,'412_LLC'!$H$2:$H$750,'412_LLC'!M$753,'412_LLC'!$J$2:$J$750,"TRUE")</f>
        <v>0</v>
      </c>
      <c r="N45" s="156" cm="1">
        <f t="array" aca="1" ref="N45" ca="1">SUMPRODUCT(--(($B$1:$M$1)=N$2),$B45:$M45)</f>
        <v>0</v>
      </c>
      <c r="O45" s="149" cm="1">
        <f t="array" aca="1" ref="O45" ca="1">SUMPRODUCT(--(($B$1:$M$1)=O$2),$B45:$M45)</f>
        <v>0</v>
      </c>
      <c r="P45" s="149" cm="1">
        <f t="array" aca="1" ref="P45" ca="1">SUMPRODUCT(--(($B$1:$M$1)=P$2),$B45:$M45)</f>
        <v>0</v>
      </c>
      <c r="Q45" s="149" cm="1">
        <f t="array" aca="1" ref="Q45" ca="1">SUMPRODUCT(--(($B$1:$M$1)=Q$2),$B45:$M45)</f>
        <v>0</v>
      </c>
      <c r="R45" s="155" cm="1">
        <f t="array" aca="1" ref="R45" ca="1">SUMPRODUCT(--((Month)&lt;=Control!$C$7),$B45:$M45)</f>
        <v>0</v>
      </c>
    </row>
    <row r="46" spans="1:18" x14ac:dyDescent="0.2">
      <c r="A46" s="49" t="s">
        <v>10</v>
      </c>
      <c r="B46" s="50">
        <f ca="1">SUMIFS('412_LLC'!$K$2:$K$750,'412_LLC'!$L$2:$L$750,$A46,'412_LLC'!$H$2:$H$750,'412_LLC'!B$753,'412_LLC'!$J$2:$J$750,"TRUE")</f>
        <v>0</v>
      </c>
      <c r="C46" s="50">
        <f ca="1">SUMIFS('412_LLC'!$K$2:$K$750,'412_LLC'!$L$2:$L$750,$A46,'412_LLC'!$H$2:$H$750,'412_LLC'!C$753,'412_LLC'!$J$2:$J$750,"TRUE")</f>
        <v>1000</v>
      </c>
      <c r="D46" s="50">
        <f ca="1">SUMIFS('412_LLC'!$K$2:$K$750,'412_LLC'!$L$2:$L$750,$A46,'412_LLC'!$H$2:$H$750,'412_LLC'!D$753,'412_LLC'!$J$2:$J$750,"TRUE")</f>
        <v>1000</v>
      </c>
      <c r="E46" s="50">
        <f ca="1">SUMIFS('412_LLC'!$K$2:$K$750,'412_LLC'!$L$2:$L$750,$A46,'412_LLC'!$H$2:$H$750,'412_LLC'!E$753,'412_LLC'!$J$2:$J$750,"TRUE")</f>
        <v>1000</v>
      </c>
      <c r="F46" s="50">
        <f ca="1">SUMIFS('412_LLC'!$K$2:$K$750,'412_LLC'!$L$2:$L$750,$A46,'412_LLC'!$H$2:$H$750,'412_LLC'!F$753,'412_LLC'!$J$2:$J$750,"TRUE")</f>
        <v>1000</v>
      </c>
      <c r="G46" s="50">
        <f>SUMIFS('412_LLC'!$K$2:$K$750,'412_LLC'!$L$2:$L$750,$A46,'412_LLC'!$H$2:$H$750,'412_LLC'!G$753,'412_LLC'!$J$2:$J$750,"TRUE")</f>
        <v>0</v>
      </c>
      <c r="H46" s="50">
        <f>SUMIFS('412_LLC'!$K$2:$K$750,'412_LLC'!$L$2:$L$750,$A46,'412_LLC'!$H$2:$H$750,'412_LLC'!H$753,'412_LLC'!$J$2:$J$750,"TRUE")</f>
        <v>0</v>
      </c>
      <c r="I46" s="50">
        <f>SUMIFS('412_LLC'!$K$2:$K$750,'412_LLC'!$L$2:$L$750,$A46,'412_LLC'!$H$2:$H$750,'412_LLC'!I$753,'412_LLC'!$J$2:$J$750,"TRUE")</f>
        <v>0</v>
      </c>
      <c r="J46" s="50">
        <f>SUMIFS('412_LLC'!$K$2:$K$750,'412_LLC'!$L$2:$L$750,$A46,'412_LLC'!$H$2:$H$750,'412_LLC'!J$753,'412_LLC'!$J$2:$J$750,"TRUE")</f>
        <v>0</v>
      </c>
      <c r="K46" s="50">
        <f>SUMIFS('412_LLC'!$K$2:$K$750,'412_LLC'!$L$2:$L$750,$A46,'412_LLC'!$H$2:$H$750,'412_LLC'!K$753,'412_LLC'!$J$2:$J$750,"TRUE")</f>
        <v>0</v>
      </c>
      <c r="L46" s="50">
        <f>SUMIFS('412_LLC'!$K$2:$K$750,'412_LLC'!$L$2:$L$750,$A46,'412_LLC'!$H$2:$H$750,'412_LLC'!L$753,'412_LLC'!$J$2:$J$750,"TRUE")</f>
        <v>0</v>
      </c>
      <c r="M46" s="55">
        <f>SUMIFS('412_LLC'!$K$2:$K$750,'412_LLC'!$L$2:$L$750,$A46,'412_LLC'!$H$2:$H$750,'412_LLC'!M$753,'412_LLC'!$J$2:$J$750,"TRUE")</f>
        <v>0</v>
      </c>
      <c r="N46" s="156" cm="1">
        <f t="array" aca="1" ref="N46" ca="1">SUMPRODUCT(--(($B$1:$M$1)=N$2),$B46:$M46)</f>
        <v>2000</v>
      </c>
      <c r="O46" s="149" cm="1">
        <f t="array" aca="1" ref="O46" ca="1">SUMPRODUCT(--(($B$1:$M$1)=O$2),$B46:$M46)</f>
        <v>2000</v>
      </c>
      <c r="P46" s="149" cm="1">
        <f t="array" aca="1" ref="P46" ca="1">SUMPRODUCT(--(($B$1:$M$1)=P$2),$B46:$M46)</f>
        <v>0</v>
      </c>
      <c r="Q46" s="149" cm="1">
        <f t="array" aca="1" ref="Q46" ca="1">SUMPRODUCT(--(($B$1:$M$1)=Q$2),$B46:$M46)</f>
        <v>0</v>
      </c>
      <c r="R46" s="155" cm="1">
        <f t="array" aca="1" ref="R46" ca="1">SUMPRODUCT(--((Month)&lt;=Control!$C$7),$B46:$M46)</f>
        <v>4000</v>
      </c>
    </row>
    <row r="47" spans="1:18" x14ac:dyDescent="0.2">
      <c r="A47" s="49" t="s">
        <v>14</v>
      </c>
      <c r="B47" s="50">
        <f ca="1">SUMIFS('412_LLC'!$K$2:$K$750,'412_LLC'!$L$2:$L$750,$A47,'412_LLC'!$H$2:$H$750,'412_LLC'!B$753,'412_LLC'!$J$2:$J$750,"TRUE")</f>
        <v>0</v>
      </c>
      <c r="C47" s="50">
        <f ca="1">SUMIFS('412_LLC'!$K$2:$K$750,'412_LLC'!$L$2:$L$750,$A47,'412_LLC'!$H$2:$H$750,'412_LLC'!C$753,'412_LLC'!$J$2:$J$750,"TRUE")</f>
        <v>0</v>
      </c>
      <c r="D47" s="50">
        <f ca="1">SUMIFS('412_LLC'!$K$2:$K$750,'412_LLC'!$L$2:$L$750,$A47,'412_LLC'!$H$2:$H$750,'412_LLC'!D$753,'412_LLC'!$J$2:$J$750,"TRUE")</f>
        <v>0</v>
      </c>
      <c r="E47" s="50">
        <f ca="1">SUMIFS('412_LLC'!$K$2:$K$750,'412_LLC'!$L$2:$L$750,$A47,'412_LLC'!$H$2:$H$750,'412_LLC'!E$753,'412_LLC'!$J$2:$J$750,"TRUE")</f>
        <v>0</v>
      </c>
      <c r="F47" s="50">
        <f ca="1">SUMIFS('412_LLC'!$K$2:$K$750,'412_LLC'!$L$2:$L$750,$A47,'412_LLC'!$H$2:$H$750,'412_LLC'!F$753,'412_LLC'!$J$2:$J$750,"TRUE")</f>
        <v>0</v>
      </c>
      <c r="G47" s="50">
        <f>SUMIFS('412_LLC'!$K$2:$K$750,'412_LLC'!$L$2:$L$750,$A47,'412_LLC'!$H$2:$H$750,'412_LLC'!G$753,'412_LLC'!$J$2:$J$750,"TRUE")</f>
        <v>0</v>
      </c>
      <c r="H47" s="50">
        <f>SUMIFS('412_LLC'!$K$2:$K$750,'412_LLC'!$L$2:$L$750,$A47,'412_LLC'!$H$2:$H$750,'412_LLC'!H$753,'412_LLC'!$J$2:$J$750,"TRUE")</f>
        <v>0</v>
      </c>
      <c r="I47" s="50">
        <f>SUMIFS('412_LLC'!$K$2:$K$750,'412_LLC'!$L$2:$L$750,$A47,'412_LLC'!$H$2:$H$750,'412_LLC'!I$753,'412_LLC'!$J$2:$J$750,"TRUE")</f>
        <v>0</v>
      </c>
      <c r="J47" s="50">
        <f>SUMIFS('412_LLC'!$K$2:$K$750,'412_LLC'!$L$2:$L$750,$A47,'412_LLC'!$H$2:$H$750,'412_LLC'!J$753,'412_LLC'!$J$2:$J$750,"TRUE")</f>
        <v>0</v>
      </c>
      <c r="K47" s="50">
        <f>SUMIFS('412_LLC'!$K$2:$K$750,'412_LLC'!$L$2:$L$750,$A47,'412_LLC'!$H$2:$H$750,'412_LLC'!K$753,'412_LLC'!$J$2:$J$750,"TRUE")</f>
        <v>0</v>
      </c>
      <c r="L47" s="50">
        <f>SUMIFS('412_LLC'!$K$2:$K$750,'412_LLC'!$L$2:$L$750,$A47,'412_LLC'!$H$2:$H$750,'412_LLC'!L$753,'412_LLC'!$J$2:$J$750,"TRUE")</f>
        <v>0</v>
      </c>
      <c r="M47" s="55">
        <f>SUMIFS('412_LLC'!$K$2:$K$750,'412_LLC'!$L$2:$L$750,$A47,'412_LLC'!$H$2:$H$750,'412_LLC'!M$753,'412_LLC'!$J$2:$J$750,"TRUE")</f>
        <v>0</v>
      </c>
      <c r="N47" s="156" cm="1">
        <f t="array" aca="1" ref="N47" ca="1">SUMPRODUCT(--(($B$1:$M$1)=N$2),$B47:$M47)</f>
        <v>0</v>
      </c>
      <c r="O47" s="149" cm="1">
        <f t="array" aca="1" ref="O47" ca="1">SUMPRODUCT(--(($B$1:$M$1)=O$2),$B47:$M47)</f>
        <v>0</v>
      </c>
      <c r="P47" s="149" cm="1">
        <f t="array" aca="1" ref="P47" ca="1">SUMPRODUCT(--(($B$1:$M$1)=P$2),$B47:$M47)</f>
        <v>0</v>
      </c>
      <c r="Q47" s="149" cm="1">
        <f t="array" aca="1" ref="Q47" ca="1">SUMPRODUCT(--(($B$1:$M$1)=Q$2),$B47:$M47)</f>
        <v>0</v>
      </c>
      <c r="R47" s="155" cm="1">
        <f t="array" aca="1" ref="R47" ca="1">SUMPRODUCT(--((Month)&lt;=Control!$C$7),$B47:$M47)</f>
        <v>0</v>
      </c>
    </row>
    <row r="48" spans="1:18" x14ac:dyDescent="0.2">
      <c r="A48" s="51" t="s">
        <v>13</v>
      </c>
      <c r="B48" s="52">
        <f ca="1">SUMIFS('412_LLC'!$K$2:$K$750,'412_LLC'!$L$2:$L$750,$A48,'412_LLC'!$H$2:$H$750,'412_LLC'!B$753,'412_LLC'!$J$2:$J$750,"TRUE")</f>
        <v>0</v>
      </c>
      <c r="C48" s="52">
        <f ca="1">SUMIFS('412_LLC'!$K$2:$K$750,'412_LLC'!$L$2:$L$750,$A48,'412_LLC'!$H$2:$H$750,'412_LLC'!C$753,'412_LLC'!$J$2:$J$750,"TRUE")</f>
        <v>0</v>
      </c>
      <c r="D48" s="52">
        <f ca="1">SUMIFS('412_LLC'!$K$2:$K$750,'412_LLC'!$L$2:$L$750,$A48,'412_LLC'!$H$2:$H$750,'412_LLC'!D$753,'412_LLC'!$J$2:$J$750,"TRUE")</f>
        <v>0</v>
      </c>
      <c r="E48" s="52">
        <f ca="1">SUMIFS('412_LLC'!$K$2:$K$750,'412_LLC'!$L$2:$L$750,$A48,'412_LLC'!$H$2:$H$750,'412_LLC'!E$753,'412_LLC'!$J$2:$J$750,"TRUE")</f>
        <v>0</v>
      </c>
      <c r="F48" s="52">
        <f ca="1">SUMIFS('412_LLC'!$K$2:$K$750,'412_LLC'!$L$2:$L$750,$A48,'412_LLC'!$H$2:$H$750,'412_LLC'!F$753,'412_LLC'!$J$2:$J$750,"TRUE")</f>
        <v>0</v>
      </c>
      <c r="G48" s="52">
        <f>SUMIFS('412_LLC'!$K$2:$K$750,'412_LLC'!$L$2:$L$750,$A48,'412_LLC'!$H$2:$H$750,'412_LLC'!G$753,'412_LLC'!$J$2:$J$750,"TRUE")</f>
        <v>0</v>
      </c>
      <c r="H48" s="52">
        <f>SUMIFS('412_LLC'!$K$2:$K$750,'412_LLC'!$L$2:$L$750,$A48,'412_LLC'!$H$2:$H$750,'412_LLC'!H$753,'412_LLC'!$J$2:$J$750,"TRUE")</f>
        <v>0</v>
      </c>
      <c r="I48" s="52">
        <f>SUMIFS('412_LLC'!$K$2:$K$750,'412_LLC'!$L$2:$L$750,$A48,'412_LLC'!$H$2:$H$750,'412_LLC'!I$753,'412_LLC'!$J$2:$J$750,"TRUE")</f>
        <v>0</v>
      </c>
      <c r="J48" s="52">
        <f>SUMIFS('412_LLC'!$K$2:$K$750,'412_LLC'!$L$2:$L$750,$A48,'412_LLC'!$H$2:$H$750,'412_LLC'!J$753,'412_LLC'!$J$2:$J$750,"TRUE")</f>
        <v>0</v>
      </c>
      <c r="K48" s="52">
        <f>SUMIFS('412_LLC'!$K$2:$K$750,'412_LLC'!$L$2:$L$750,$A48,'412_LLC'!$H$2:$H$750,'412_LLC'!K$753,'412_LLC'!$J$2:$J$750,"TRUE")</f>
        <v>0</v>
      </c>
      <c r="L48" s="52">
        <f>SUMIFS('412_LLC'!$K$2:$K$750,'412_LLC'!$L$2:$L$750,$A48,'412_LLC'!$H$2:$H$750,'412_LLC'!L$753,'412_LLC'!$J$2:$J$750,"TRUE")</f>
        <v>0</v>
      </c>
      <c r="M48" s="63">
        <f>SUMIFS('412_LLC'!$K$2:$K$750,'412_LLC'!$L$2:$L$750,$A48,'412_LLC'!$H$2:$H$750,'412_LLC'!M$753,'412_LLC'!$J$2:$J$750,"TRUE")</f>
        <v>0</v>
      </c>
      <c r="N48" s="157" cm="1">
        <f t="array" aca="1" ref="N48" ca="1">SUMPRODUCT(--(($B$1:$M$1)=N$2),$B48:$M48)</f>
        <v>0</v>
      </c>
      <c r="O48" s="158" cm="1">
        <f t="array" aca="1" ref="O48" ca="1">SUMPRODUCT(--(($B$1:$M$1)=O$2),$B48:$M48)</f>
        <v>0</v>
      </c>
      <c r="P48" s="158" cm="1">
        <f t="array" aca="1" ref="P48" ca="1">SUMPRODUCT(--(($B$1:$M$1)=P$2),$B48:$M48)</f>
        <v>0</v>
      </c>
      <c r="Q48" s="158" cm="1">
        <f t="array" aca="1" ref="Q48" ca="1">SUMPRODUCT(--(($B$1:$M$1)=Q$2),$B48:$M48)</f>
        <v>0</v>
      </c>
      <c r="R48" s="159" cm="1">
        <f t="array" aca="1" ref="R48" ca="1">SUMPRODUCT(--((Month)&lt;=Control!$C$7),$B48:$M48)</f>
        <v>0</v>
      </c>
    </row>
    <row r="50" spans="1:18" x14ac:dyDescent="0.2">
      <c r="A50" s="57" t="str">
        <f ca="1">Control!$C$15</f>
        <v>Purses_by_Hannah</v>
      </c>
      <c r="B50" s="53">
        <f>EOMONTH(Control!$C$5,0)</f>
        <v>45688</v>
      </c>
      <c r="C50" s="53">
        <f t="shared" ref="C50:M50" si="4">EOMONTH(B50,1)</f>
        <v>45716</v>
      </c>
      <c r="D50" s="53">
        <f t="shared" si="4"/>
        <v>45747</v>
      </c>
      <c r="E50" s="53">
        <f t="shared" si="4"/>
        <v>45777</v>
      </c>
      <c r="F50" s="53">
        <f t="shared" si="4"/>
        <v>45808</v>
      </c>
      <c r="G50" s="53">
        <f t="shared" si="4"/>
        <v>45838</v>
      </c>
      <c r="H50" s="53">
        <f t="shared" si="4"/>
        <v>45869</v>
      </c>
      <c r="I50" s="53">
        <f t="shared" si="4"/>
        <v>45900</v>
      </c>
      <c r="J50" s="53">
        <f t="shared" si="4"/>
        <v>45930</v>
      </c>
      <c r="K50" s="53">
        <f t="shared" si="4"/>
        <v>45961</v>
      </c>
      <c r="L50" s="53">
        <f t="shared" si="4"/>
        <v>45991</v>
      </c>
      <c r="M50" s="54">
        <f t="shared" si="4"/>
        <v>46022</v>
      </c>
      <c r="N50" s="152" t="s">
        <v>56</v>
      </c>
      <c r="O50" s="152" t="s">
        <v>57</v>
      </c>
      <c r="P50" s="152" t="s">
        <v>58</v>
      </c>
      <c r="Q50" s="152" t="s">
        <v>59</v>
      </c>
      <c r="R50" s="152" t="s">
        <v>37</v>
      </c>
    </row>
    <row r="51" spans="1:18" x14ac:dyDescent="0.2">
      <c r="A51" s="49" t="s">
        <v>25</v>
      </c>
      <c r="B51" s="50">
        <f>SUMIFS(Purses_by_Hannah!$K$2:$K$750,Purses_by_Hannah!$L$2:$L$750,$A51,Purses_by_Hannah!$H$2:$H$750,Purses_by_Hannah!B$753,Purses_by_Hannah!$J$2:$J$750,"TRUE")</f>
        <v>0</v>
      </c>
      <c r="C51" s="50">
        <f>SUMIFS(Purses_by_Hannah!$K$2:$K$750,Purses_by_Hannah!$L$2:$L$750,$A51,Purses_by_Hannah!$H$2:$H$750,Purses_by_Hannah!C$753,Purses_by_Hannah!$J$2:$J$750,"TRUE")</f>
        <v>0</v>
      </c>
      <c r="D51" s="50">
        <f>SUMIFS(Purses_by_Hannah!$K$2:$K$750,Purses_by_Hannah!$L$2:$L$750,$A51,Purses_by_Hannah!$H$2:$H$750,Purses_by_Hannah!D$753,Purses_by_Hannah!$J$2:$J$750,"TRUE")</f>
        <v>0</v>
      </c>
      <c r="E51" s="50">
        <f>SUMIFS(Purses_by_Hannah!$K$2:$K$750,Purses_by_Hannah!$L$2:$L$750,$A51,Purses_by_Hannah!$H$2:$H$750,Purses_by_Hannah!E$753,Purses_by_Hannah!$J$2:$J$750,"TRUE")</f>
        <v>0</v>
      </c>
      <c r="F51" s="50">
        <f>SUMIFS(Purses_by_Hannah!$K$2:$K$750,Purses_by_Hannah!$L$2:$L$750,$A51,Purses_by_Hannah!$H$2:$H$750,Purses_by_Hannah!F$753,Purses_by_Hannah!$J$2:$J$750,"TRUE")</f>
        <v>0</v>
      </c>
      <c r="G51" s="50">
        <f>SUMIFS(Purses_by_Hannah!$K$2:$K$750,Purses_by_Hannah!$L$2:$L$750,$A51,Purses_by_Hannah!$H$2:$H$750,Purses_by_Hannah!G$753,Purses_by_Hannah!$J$2:$J$750,"TRUE")</f>
        <v>0</v>
      </c>
      <c r="H51" s="50">
        <f>SUMIFS(Purses_by_Hannah!$K$2:$K$750,Purses_by_Hannah!$L$2:$L$750,$A51,Purses_by_Hannah!$H$2:$H$750,Purses_by_Hannah!H$753,Purses_by_Hannah!$J$2:$J$750,"TRUE")</f>
        <v>0</v>
      </c>
      <c r="I51" s="50">
        <f>SUMIFS(Purses_by_Hannah!$K$2:$K$750,Purses_by_Hannah!$L$2:$L$750,$A51,Purses_by_Hannah!$H$2:$H$750,Purses_by_Hannah!I$753,Purses_by_Hannah!$J$2:$J$750,"TRUE")</f>
        <v>0</v>
      </c>
      <c r="J51" s="50">
        <f>SUMIFS(Purses_by_Hannah!$K$2:$K$750,Purses_by_Hannah!$L$2:$L$750,$A51,Purses_by_Hannah!$H$2:$H$750,Purses_by_Hannah!J$753,Purses_by_Hannah!$J$2:$J$750,"TRUE")</f>
        <v>0</v>
      </c>
      <c r="K51" s="50">
        <f>SUMIFS(Purses_by_Hannah!$K$2:$K$750,Purses_by_Hannah!$L$2:$L$750,$A51,Purses_by_Hannah!$H$2:$H$750,Purses_by_Hannah!K$753,Purses_by_Hannah!$J$2:$J$750,"TRUE")</f>
        <v>0</v>
      </c>
      <c r="L51" s="50">
        <f>SUMIFS(Purses_by_Hannah!$K$2:$K$750,Purses_by_Hannah!$L$2:$L$750,$A51,Purses_by_Hannah!$H$2:$H$750,Purses_by_Hannah!L$753,Purses_by_Hannah!$J$2:$J$750,"TRUE")</f>
        <v>0</v>
      </c>
      <c r="M51" s="55">
        <f>SUMIFS(Purses_by_Hannah!$K$2:$K$750,Purses_by_Hannah!$L$2:$L$750,$A51,Purses_by_Hannah!$H$2:$H$750,Purses_by_Hannah!M$753,Purses_by_Hannah!$J$2:$J$750,"TRUE")</f>
        <v>0</v>
      </c>
      <c r="N51" s="153" cm="1">
        <f t="array" ref="N51">SUMPRODUCT(--(($B$1:$M$1)=N$2),$B51:$M51)</f>
        <v>0</v>
      </c>
      <c r="O51" s="154" cm="1">
        <f t="array" ref="O51">SUMPRODUCT(--(($B$1:$M$1)=O$2),$B51:$M51)</f>
        <v>0</v>
      </c>
      <c r="P51" s="154" cm="1">
        <f t="array" ref="P51">SUMPRODUCT(--(($B$1:$M$1)=P$2),$B51:$M51)</f>
        <v>0</v>
      </c>
      <c r="Q51" s="154" cm="1">
        <f t="array" ref="Q51">SUMPRODUCT(--(($B$1:$M$1)=Q$2),$B51:$M51)</f>
        <v>0</v>
      </c>
      <c r="R51" s="155" cm="1">
        <f t="array" ref="R51">SUMPRODUCT(--((Month)&lt;=Control!$C$7),$B51:$M51)</f>
        <v>0</v>
      </c>
    </row>
    <row r="52" spans="1:18" x14ac:dyDescent="0.2">
      <c r="A52" s="49" t="s">
        <v>24</v>
      </c>
      <c r="B52" s="50">
        <f ca="1">SUMIFS(Purses_by_Hannah!$K$2:$K$750,Purses_by_Hannah!$L$2:$L$750,$A52,Purses_by_Hannah!$H$2:$H$750,Purses_by_Hannah!B$753,Purses_by_Hannah!$J$2:$J$750,"TRUE")</f>
        <v>0</v>
      </c>
      <c r="C52" s="50">
        <f ca="1">SUMIFS(Purses_by_Hannah!$K$2:$K$750,Purses_by_Hannah!$L$2:$L$750,$A52,Purses_by_Hannah!$H$2:$H$750,Purses_by_Hannah!C$753,Purses_by_Hannah!$J$2:$J$750,"TRUE")</f>
        <v>0</v>
      </c>
      <c r="D52" s="50">
        <f ca="1">SUMIFS(Purses_by_Hannah!$K$2:$K$750,Purses_by_Hannah!$L$2:$L$750,$A52,Purses_by_Hannah!$H$2:$H$750,Purses_by_Hannah!D$753,Purses_by_Hannah!$J$2:$J$750,"TRUE")</f>
        <v>0</v>
      </c>
      <c r="E52" s="50">
        <f ca="1">SUMIFS(Purses_by_Hannah!$K$2:$K$750,Purses_by_Hannah!$L$2:$L$750,$A52,Purses_by_Hannah!$H$2:$H$750,Purses_by_Hannah!E$753,Purses_by_Hannah!$J$2:$J$750,"TRUE")</f>
        <v>0</v>
      </c>
      <c r="F52" s="50">
        <f ca="1">SUMIFS(Purses_by_Hannah!$K$2:$K$750,Purses_by_Hannah!$L$2:$L$750,$A52,Purses_by_Hannah!$H$2:$H$750,Purses_by_Hannah!F$753,Purses_by_Hannah!$J$2:$J$750,"TRUE")</f>
        <v>0</v>
      </c>
      <c r="G52" s="50">
        <f>SUMIFS(Purses_by_Hannah!$K$2:$K$750,Purses_by_Hannah!$L$2:$L$750,$A52,Purses_by_Hannah!$H$2:$H$750,Purses_by_Hannah!G$753,Purses_by_Hannah!$J$2:$J$750,"TRUE")</f>
        <v>0</v>
      </c>
      <c r="H52" s="50">
        <f>SUMIFS(Purses_by_Hannah!$K$2:$K$750,Purses_by_Hannah!$L$2:$L$750,$A52,Purses_by_Hannah!$H$2:$H$750,Purses_by_Hannah!H$753,Purses_by_Hannah!$J$2:$J$750,"TRUE")</f>
        <v>0</v>
      </c>
      <c r="I52" s="50">
        <f>SUMIFS(Purses_by_Hannah!$K$2:$K$750,Purses_by_Hannah!$L$2:$L$750,$A52,Purses_by_Hannah!$H$2:$H$750,Purses_by_Hannah!I$753,Purses_by_Hannah!$J$2:$J$750,"TRUE")</f>
        <v>0</v>
      </c>
      <c r="J52" s="50">
        <f>SUMIFS(Purses_by_Hannah!$K$2:$K$750,Purses_by_Hannah!$L$2:$L$750,$A52,Purses_by_Hannah!$H$2:$H$750,Purses_by_Hannah!J$753,Purses_by_Hannah!$J$2:$J$750,"TRUE")</f>
        <v>0</v>
      </c>
      <c r="K52" s="50">
        <f>SUMIFS(Purses_by_Hannah!$K$2:$K$750,Purses_by_Hannah!$L$2:$L$750,$A52,Purses_by_Hannah!$H$2:$H$750,Purses_by_Hannah!K$753,Purses_by_Hannah!$J$2:$J$750,"TRUE")</f>
        <v>0</v>
      </c>
      <c r="L52" s="50">
        <f>SUMIFS(Purses_by_Hannah!$K$2:$K$750,Purses_by_Hannah!$L$2:$L$750,$A52,Purses_by_Hannah!$H$2:$H$750,Purses_by_Hannah!L$753,Purses_by_Hannah!$J$2:$J$750,"TRUE")</f>
        <v>0</v>
      </c>
      <c r="M52" s="55">
        <f>SUMIFS(Purses_by_Hannah!$K$2:$K$750,Purses_by_Hannah!$L$2:$L$750,$A52,Purses_by_Hannah!$H$2:$H$750,Purses_by_Hannah!M$753,Purses_by_Hannah!$J$2:$J$750,"TRUE")</f>
        <v>0</v>
      </c>
      <c r="N52" s="156" cm="1">
        <f t="array" aca="1" ref="N52" ca="1">SUMPRODUCT(--(($B$1:$M$1)=N$2),$B52:$M52)</f>
        <v>0</v>
      </c>
      <c r="O52" s="149" cm="1">
        <f t="array" aca="1" ref="O52" ca="1">SUMPRODUCT(--(($B$1:$M$1)=O$2),$B52:$M52)</f>
        <v>0</v>
      </c>
      <c r="P52" s="149" cm="1">
        <f t="array" aca="1" ref="P52" ca="1">SUMPRODUCT(--(($B$1:$M$1)=P$2),$B52:$M52)</f>
        <v>0</v>
      </c>
      <c r="Q52" s="149" cm="1">
        <f t="array" aca="1" ref="Q52" ca="1">SUMPRODUCT(--(($B$1:$M$1)=Q$2),$B52:$M52)</f>
        <v>0</v>
      </c>
      <c r="R52" s="155" cm="1">
        <f t="array" aca="1" ref="R52" ca="1">SUMPRODUCT(--((Month)&lt;=Control!$C$7),$B52:$M52)</f>
        <v>0</v>
      </c>
    </row>
    <row r="53" spans="1:18" x14ac:dyDescent="0.2">
      <c r="A53" s="49" t="s">
        <v>26</v>
      </c>
      <c r="B53" s="50">
        <f>SUMIFS(Purses_by_Hannah!$K$2:$K$750,Purses_by_Hannah!$L$2:$L$750,$A53,Purses_by_Hannah!$H$2:$H$750,Purses_by_Hannah!B$753,Purses_by_Hannah!$J$2:$J$750,"TRUE")</f>
        <v>0</v>
      </c>
      <c r="C53" s="50">
        <f>SUMIFS(Purses_by_Hannah!$K$2:$K$750,Purses_by_Hannah!$L$2:$L$750,$A53,Purses_by_Hannah!$H$2:$H$750,Purses_by_Hannah!C$753,Purses_by_Hannah!$J$2:$J$750,"TRUE")</f>
        <v>0</v>
      </c>
      <c r="D53" s="50">
        <f>SUMIFS(Purses_by_Hannah!$K$2:$K$750,Purses_by_Hannah!$L$2:$L$750,$A53,Purses_by_Hannah!$H$2:$H$750,Purses_by_Hannah!D$753,Purses_by_Hannah!$J$2:$J$750,"TRUE")</f>
        <v>0</v>
      </c>
      <c r="E53" s="50">
        <f>SUMIFS(Purses_by_Hannah!$K$2:$K$750,Purses_by_Hannah!$L$2:$L$750,$A53,Purses_by_Hannah!$H$2:$H$750,Purses_by_Hannah!E$753,Purses_by_Hannah!$J$2:$J$750,"TRUE")</f>
        <v>0</v>
      </c>
      <c r="F53" s="50">
        <f>SUMIFS(Purses_by_Hannah!$K$2:$K$750,Purses_by_Hannah!$L$2:$L$750,$A53,Purses_by_Hannah!$H$2:$H$750,Purses_by_Hannah!F$753,Purses_by_Hannah!$J$2:$J$750,"TRUE")</f>
        <v>0</v>
      </c>
      <c r="G53" s="50">
        <f>SUMIFS(Purses_by_Hannah!$K$2:$K$750,Purses_by_Hannah!$L$2:$L$750,$A53,Purses_by_Hannah!$H$2:$H$750,Purses_by_Hannah!G$753,Purses_by_Hannah!$J$2:$J$750,"TRUE")</f>
        <v>0</v>
      </c>
      <c r="H53" s="50">
        <f>SUMIFS(Purses_by_Hannah!$K$2:$K$750,Purses_by_Hannah!$L$2:$L$750,$A53,Purses_by_Hannah!$H$2:$H$750,Purses_by_Hannah!H$753,Purses_by_Hannah!$J$2:$J$750,"TRUE")</f>
        <v>0</v>
      </c>
      <c r="I53" s="50">
        <f>SUMIFS(Purses_by_Hannah!$K$2:$K$750,Purses_by_Hannah!$L$2:$L$750,$A53,Purses_by_Hannah!$H$2:$H$750,Purses_by_Hannah!I$753,Purses_by_Hannah!$J$2:$J$750,"TRUE")</f>
        <v>0</v>
      </c>
      <c r="J53" s="50">
        <f>SUMIFS(Purses_by_Hannah!$K$2:$K$750,Purses_by_Hannah!$L$2:$L$750,$A53,Purses_by_Hannah!$H$2:$H$750,Purses_by_Hannah!J$753,Purses_by_Hannah!$J$2:$J$750,"TRUE")</f>
        <v>0</v>
      </c>
      <c r="K53" s="50">
        <f>SUMIFS(Purses_by_Hannah!$K$2:$K$750,Purses_by_Hannah!$L$2:$L$750,$A53,Purses_by_Hannah!$H$2:$H$750,Purses_by_Hannah!K$753,Purses_by_Hannah!$J$2:$J$750,"TRUE")</f>
        <v>0</v>
      </c>
      <c r="L53" s="50">
        <f>SUMIFS(Purses_by_Hannah!$K$2:$K$750,Purses_by_Hannah!$L$2:$L$750,$A53,Purses_by_Hannah!$H$2:$H$750,Purses_by_Hannah!L$753,Purses_by_Hannah!$J$2:$J$750,"TRUE")</f>
        <v>0</v>
      </c>
      <c r="M53" s="55">
        <f>SUMIFS(Purses_by_Hannah!$K$2:$K$750,Purses_by_Hannah!$L$2:$L$750,$A53,Purses_by_Hannah!$H$2:$H$750,Purses_by_Hannah!M$753,Purses_by_Hannah!$J$2:$J$750,"TRUE")</f>
        <v>0</v>
      </c>
      <c r="N53" s="156" cm="1">
        <f t="array" ref="N53">SUMPRODUCT(--(($B$1:$M$1)=N$2),$B53:$M53)</f>
        <v>0</v>
      </c>
      <c r="O53" s="149" cm="1">
        <f t="array" ref="O53">SUMPRODUCT(--(($B$1:$M$1)=O$2),$B53:$M53)</f>
        <v>0</v>
      </c>
      <c r="P53" s="149" cm="1">
        <f t="array" ref="P53">SUMPRODUCT(--(($B$1:$M$1)=P$2),$B53:$M53)</f>
        <v>0</v>
      </c>
      <c r="Q53" s="149" cm="1">
        <f t="array" ref="Q53">SUMPRODUCT(--(($B$1:$M$1)=Q$2),$B53:$M53)</f>
        <v>0</v>
      </c>
      <c r="R53" s="155" cm="1">
        <f t="array" ref="R53">SUMPRODUCT(--((Month)&lt;=Control!$C$7),$B53:$M53)</f>
        <v>0</v>
      </c>
    </row>
    <row r="54" spans="1:18" x14ac:dyDescent="0.2">
      <c r="A54" s="49" t="s">
        <v>48</v>
      </c>
      <c r="B54" s="50">
        <f>SUMIFS(Purses_by_Hannah!$K$2:$K$750,Purses_by_Hannah!$L$2:$L$750,$A54,Purses_by_Hannah!$H$2:$H$750,Purses_by_Hannah!B$753,Purses_by_Hannah!$J$2:$J$750,"TRUE")</f>
        <v>0</v>
      </c>
      <c r="C54" s="50">
        <f>SUMIFS(Purses_by_Hannah!$K$2:$K$750,Purses_by_Hannah!$L$2:$L$750,$A54,Purses_by_Hannah!$H$2:$H$750,Purses_by_Hannah!C$753,Purses_by_Hannah!$J$2:$J$750,"TRUE")</f>
        <v>0</v>
      </c>
      <c r="D54" s="50">
        <f>SUMIFS(Purses_by_Hannah!$K$2:$K$750,Purses_by_Hannah!$L$2:$L$750,$A54,Purses_by_Hannah!$H$2:$H$750,Purses_by_Hannah!D$753,Purses_by_Hannah!$J$2:$J$750,"TRUE")</f>
        <v>0</v>
      </c>
      <c r="E54" s="50">
        <f>SUMIFS(Purses_by_Hannah!$K$2:$K$750,Purses_by_Hannah!$L$2:$L$750,$A54,Purses_by_Hannah!$H$2:$H$750,Purses_by_Hannah!E$753,Purses_by_Hannah!$J$2:$J$750,"TRUE")</f>
        <v>0</v>
      </c>
      <c r="F54" s="50">
        <f>SUMIFS(Purses_by_Hannah!$K$2:$K$750,Purses_by_Hannah!$L$2:$L$750,$A54,Purses_by_Hannah!$H$2:$H$750,Purses_by_Hannah!F$753,Purses_by_Hannah!$J$2:$J$750,"TRUE")</f>
        <v>0</v>
      </c>
      <c r="G54" s="50">
        <f>SUMIFS(Purses_by_Hannah!$K$2:$K$750,Purses_by_Hannah!$L$2:$L$750,$A54,Purses_by_Hannah!$H$2:$H$750,Purses_by_Hannah!G$753,Purses_by_Hannah!$J$2:$J$750,"TRUE")</f>
        <v>0</v>
      </c>
      <c r="H54" s="50">
        <f>SUMIFS(Purses_by_Hannah!$K$2:$K$750,Purses_by_Hannah!$L$2:$L$750,$A54,Purses_by_Hannah!$H$2:$H$750,Purses_by_Hannah!H$753,Purses_by_Hannah!$J$2:$J$750,"TRUE")</f>
        <v>0</v>
      </c>
      <c r="I54" s="50">
        <f>SUMIFS(Purses_by_Hannah!$K$2:$K$750,Purses_by_Hannah!$L$2:$L$750,$A54,Purses_by_Hannah!$H$2:$H$750,Purses_by_Hannah!I$753,Purses_by_Hannah!$J$2:$J$750,"TRUE")</f>
        <v>0</v>
      </c>
      <c r="J54" s="50">
        <f>SUMIFS(Purses_by_Hannah!$K$2:$K$750,Purses_by_Hannah!$L$2:$L$750,$A54,Purses_by_Hannah!$H$2:$H$750,Purses_by_Hannah!J$753,Purses_by_Hannah!$J$2:$J$750,"TRUE")</f>
        <v>0</v>
      </c>
      <c r="K54" s="50">
        <f>SUMIFS(Purses_by_Hannah!$K$2:$K$750,Purses_by_Hannah!$L$2:$L$750,$A54,Purses_by_Hannah!$H$2:$H$750,Purses_by_Hannah!K$753,Purses_by_Hannah!$J$2:$J$750,"TRUE")</f>
        <v>0</v>
      </c>
      <c r="L54" s="50">
        <f>SUMIFS(Purses_by_Hannah!$K$2:$K$750,Purses_by_Hannah!$L$2:$L$750,$A54,Purses_by_Hannah!$H$2:$H$750,Purses_by_Hannah!L$753,Purses_by_Hannah!$J$2:$J$750,"TRUE")</f>
        <v>0</v>
      </c>
      <c r="M54" s="55">
        <f>SUMIFS(Purses_by_Hannah!$K$2:$K$750,Purses_by_Hannah!$L$2:$L$750,$A54,Purses_by_Hannah!$H$2:$H$750,Purses_by_Hannah!M$753,Purses_by_Hannah!$J$2:$J$750,"TRUE")</f>
        <v>0</v>
      </c>
      <c r="N54" s="156" cm="1">
        <f t="array" ref="N54">SUMPRODUCT(--(($B$1:$M$1)=N$2),$B54:$M54)</f>
        <v>0</v>
      </c>
      <c r="O54" s="149" cm="1">
        <f t="array" ref="O54">SUMPRODUCT(--(($B$1:$M$1)=O$2),$B54:$M54)</f>
        <v>0</v>
      </c>
      <c r="P54" s="149" cm="1">
        <f t="array" ref="P54">SUMPRODUCT(--(($B$1:$M$1)=P$2),$B54:$M54)</f>
        <v>0</v>
      </c>
      <c r="Q54" s="149" cm="1">
        <f t="array" ref="Q54">SUMPRODUCT(--(($B$1:$M$1)=Q$2),$B54:$M54)</f>
        <v>0</v>
      </c>
      <c r="R54" s="155" cm="1">
        <f t="array" ref="R54">SUMPRODUCT(--((Month)&lt;=Control!$C$7),$B54:$M54)</f>
        <v>0</v>
      </c>
    </row>
    <row r="55" spans="1:18" x14ac:dyDescent="0.2">
      <c r="A55" s="49" t="s">
        <v>49</v>
      </c>
      <c r="B55" s="50">
        <f ca="1">SUMIFS(Purses_by_Hannah!$K$2:$K$750,Purses_by_Hannah!$L$2:$L$750,$A55,Purses_by_Hannah!$H$2:$H$750,Purses_by_Hannah!B$753,Purses_by_Hannah!$J$2:$J$750,"TRUE")</f>
        <v>0</v>
      </c>
      <c r="C55" s="50">
        <f ca="1">SUMIFS(Purses_by_Hannah!$K$2:$K$750,Purses_by_Hannah!$L$2:$L$750,$A55,Purses_by_Hannah!$H$2:$H$750,Purses_by_Hannah!C$753,Purses_by_Hannah!$J$2:$J$750,"TRUE")</f>
        <v>0</v>
      </c>
      <c r="D55" s="50">
        <f ca="1">SUMIFS(Purses_by_Hannah!$K$2:$K$750,Purses_by_Hannah!$L$2:$L$750,$A55,Purses_by_Hannah!$H$2:$H$750,Purses_by_Hannah!D$753,Purses_by_Hannah!$J$2:$J$750,"TRUE")</f>
        <v>0</v>
      </c>
      <c r="E55" s="50">
        <f ca="1">SUMIFS(Purses_by_Hannah!$K$2:$K$750,Purses_by_Hannah!$L$2:$L$750,$A55,Purses_by_Hannah!$H$2:$H$750,Purses_by_Hannah!E$753,Purses_by_Hannah!$J$2:$J$750,"TRUE")</f>
        <v>0</v>
      </c>
      <c r="F55" s="50">
        <f ca="1">SUMIFS(Purses_by_Hannah!$K$2:$K$750,Purses_by_Hannah!$L$2:$L$750,$A55,Purses_by_Hannah!$H$2:$H$750,Purses_by_Hannah!F$753,Purses_by_Hannah!$J$2:$J$750,"TRUE")</f>
        <v>0</v>
      </c>
      <c r="G55" s="50">
        <f>SUMIFS(Purses_by_Hannah!$K$2:$K$750,Purses_by_Hannah!$L$2:$L$750,$A55,Purses_by_Hannah!$H$2:$H$750,Purses_by_Hannah!G$753,Purses_by_Hannah!$J$2:$J$750,"TRUE")</f>
        <v>0</v>
      </c>
      <c r="H55" s="50">
        <f>SUMIFS(Purses_by_Hannah!$K$2:$K$750,Purses_by_Hannah!$L$2:$L$750,$A55,Purses_by_Hannah!$H$2:$H$750,Purses_by_Hannah!H$753,Purses_by_Hannah!$J$2:$J$750,"TRUE")</f>
        <v>0</v>
      </c>
      <c r="I55" s="50">
        <f>SUMIFS(Purses_by_Hannah!$K$2:$K$750,Purses_by_Hannah!$L$2:$L$750,$A55,Purses_by_Hannah!$H$2:$H$750,Purses_by_Hannah!I$753,Purses_by_Hannah!$J$2:$J$750,"TRUE")</f>
        <v>0</v>
      </c>
      <c r="J55" s="50">
        <f>SUMIFS(Purses_by_Hannah!$K$2:$K$750,Purses_by_Hannah!$L$2:$L$750,$A55,Purses_by_Hannah!$H$2:$H$750,Purses_by_Hannah!J$753,Purses_by_Hannah!$J$2:$J$750,"TRUE")</f>
        <v>0</v>
      </c>
      <c r="K55" s="50">
        <f>SUMIFS(Purses_by_Hannah!$K$2:$K$750,Purses_by_Hannah!$L$2:$L$750,$A55,Purses_by_Hannah!$H$2:$H$750,Purses_by_Hannah!K$753,Purses_by_Hannah!$J$2:$J$750,"TRUE")</f>
        <v>0</v>
      </c>
      <c r="L55" s="50">
        <f>SUMIFS(Purses_by_Hannah!$K$2:$K$750,Purses_by_Hannah!$L$2:$L$750,$A55,Purses_by_Hannah!$H$2:$H$750,Purses_by_Hannah!L$753,Purses_by_Hannah!$J$2:$J$750,"TRUE")</f>
        <v>0</v>
      </c>
      <c r="M55" s="55">
        <f>SUMIFS(Purses_by_Hannah!$K$2:$K$750,Purses_by_Hannah!$L$2:$L$750,$A55,Purses_by_Hannah!$H$2:$H$750,Purses_by_Hannah!M$753,Purses_by_Hannah!$J$2:$J$750,"TRUE")</f>
        <v>0</v>
      </c>
      <c r="N55" s="156" cm="1">
        <f t="array" aca="1" ref="N55" ca="1">SUMPRODUCT(--(($B$1:$M$1)=N$2),$B55:$M55)</f>
        <v>0</v>
      </c>
      <c r="O55" s="149" cm="1">
        <f t="array" aca="1" ref="O55" ca="1">SUMPRODUCT(--(($B$1:$M$1)=O$2),$B55:$M55)</f>
        <v>0</v>
      </c>
      <c r="P55" s="149" cm="1">
        <f t="array" aca="1" ref="P55" ca="1">SUMPRODUCT(--(($B$1:$M$1)=P$2),$B55:$M55)</f>
        <v>0</v>
      </c>
      <c r="Q55" s="149" cm="1">
        <f t="array" aca="1" ref="Q55" ca="1">SUMPRODUCT(--(($B$1:$M$1)=Q$2),$B55:$M55)</f>
        <v>0</v>
      </c>
      <c r="R55" s="155" cm="1">
        <f t="array" aca="1" ref="R55" ca="1">SUMPRODUCT(--((Month)&lt;=Control!$C$7),$B55:$M55)</f>
        <v>0</v>
      </c>
    </row>
    <row r="56" spans="1:18" x14ac:dyDescent="0.2">
      <c r="A56" s="49" t="s">
        <v>50</v>
      </c>
      <c r="B56" s="50">
        <f>SUMIFS(Purses_by_Hannah!$K$2:$K$750,Purses_by_Hannah!$L$2:$L$750,$A56,Purses_by_Hannah!$H$2:$H$750,Purses_by_Hannah!B$753,Purses_by_Hannah!$J$2:$J$750,"TRUE")</f>
        <v>0</v>
      </c>
      <c r="C56" s="50">
        <f>SUMIFS(Purses_by_Hannah!$K$2:$K$750,Purses_by_Hannah!$L$2:$L$750,$A56,Purses_by_Hannah!$H$2:$H$750,Purses_by_Hannah!C$753,Purses_by_Hannah!$J$2:$J$750,"TRUE")</f>
        <v>0</v>
      </c>
      <c r="D56" s="50">
        <f>SUMIFS(Purses_by_Hannah!$K$2:$K$750,Purses_by_Hannah!$L$2:$L$750,$A56,Purses_by_Hannah!$H$2:$H$750,Purses_by_Hannah!D$753,Purses_by_Hannah!$J$2:$J$750,"TRUE")</f>
        <v>0</v>
      </c>
      <c r="E56" s="50">
        <f>SUMIFS(Purses_by_Hannah!$K$2:$K$750,Purses_by_Hannah!$L$2:$L$750,$A56,Purses_by_Hannah!$H$2:$H$750,Purses_by_Hannah!E$753,Purses_by_Hannah!$J$2:$J$750,"TRUE")</f>
        <v>0</v>
      </c>
      <c r="F56" s="50">
        <f>SUMIFS(Purses_by_Hannah!$K$2:$K$750,Purses_by_Hannah!$L$2:$L$750,$A56,Purses_by_Hannah!$H$2:$H$750,Purses_by_Hannah!F$753,Purses_by_Hannah!$J$2:$J$750,"TRUE")</f>
        <v>0</v>
      </c>
      <c r="G56" s="50">
        <f>SUMIFS(Purses_by_Hannah!$K$2:$K$750,Purses_by_Hannah!$L$2:$L$750,$A56,Purses_by_Hannah!$H$2:$H$750,Purses_by_Hannah!G$753,Purses_by_Hannah!$J$2:$J$750,"TRUE")</f>
        <v>0</v>
      </c>
      <c r="H56" s="50">
        <f>SUMIFS(Purses_by_Hannah!$K$2:$K$750,Purses_by_Hannah!$L$2:$L$750,$A56,Purses_by_Hannah!$H$2:$H$750,Purses_by_Hannah!H$753,Purses_by_Hannah!$J$2:$J$750,"TRUE")</f>
        <v>0</v>
      </c>
      <c r="I56" s="50">
        <f>SUMIFS(Purses_by_Hannah!$K$2:$K$750,Purses_by_Hannah!$L$2:$L$750,$A56,Purses_by_Hannah!$H$2:$H$750,Purses_by_Hannah!I$753,Purses_by_Hannah!$J$2:$J$750,"TRUE")</f>
        <v>0</v>
      </c>
      <c r="J56" s="50">
        <f>SUMIFS(Purses_by_Hannah!$K$2:$K$750,Purses_by_Hannah!$L$2:$L$750,$A56,Purses_by_Hannah!$H$2:$H$750,Purses_by_Hannah!J$753,Purses_by_Hannah!$J$2:$J$750,"TRUE")</f>
        <v>0</v>
      </c>
      <c r="K56" s="50">
        <f>SUMIFS(Purses_by_Hannah!$K$2:$K$750,Purses_by_Hannah!$L$2:$L$750,$A56,Purses_by_Hannah!$H$2:$H$750,Purses_by_Hannah!K$753,Purses_by_Hannah!$J$2:$J$750,"TRUE")</f>
        <v>0</v>
      </c>
      <c r="L56" s="50">
        <f>SUMIFS(Purses_by_Hannah!$K$2:$K$750,Purses_by_Hannah!$L$2:$L$750,$A56,Purses_by_Hannah!$H$2:$H$750,Purses_by_Hannah!L$753,Purses_by_Hannah!$J$2:$J$750,"TRUE")</f>
        <v>0</v>
      </c>
      <c r="M56" s="55">
        <f>SUMIFS(Purses_by_Hannah!$K$2:$K$750,Purses_by_Hannah!$L$2:$L$750,$A56,Purses_by_Hannah!$H$2:$H$750,Purses_by_Hannah!M$753,Purses_by_Hannah!$J$2:$J$750,"TRUE")</f>
        <v>0</v>
      </c>
      <c r="N56" s="156" cm="1">
        <f t="array" ref="N56">SUMPRODUCT(--(($B$1:$M$1)=N$2),$B56:$M56)</f>
        <v>0</v>
      </c>
      <c r="O56" s="149" cm="1">
        <f t="array" ref="O56">SUMPRODUCT(--(($B$1:$M$1)=O$2),$B56:$M56)</f>
        <v>0</v>
      </c>
      <c r="P56" s="149" cm="1">
        <f t="array" ref="P56">SUMPRODUCT(--(($B$1:$M$1)=P$2),$B56:$M56)</f>
        <v>0</v>
      </c>
      <c r="Q56" s="149" cm="1">
        <f t="array" ref="Q56">SUMPRODUCT(--(($B$1:$M$1)=Q$2),$B56:$M56)</f>
        <v>0</v>
      </c>
      <c r="R56" s="155" cm="1">
        <f t="array" ref="R56">SUMPRODUCT(--((Month)&lt;=Control!$C$7),$B56:$M56)</f>
        <v>0</v>
      </c>
    </row>
    <row r="57" spans="1:18" x14ac:dyDescent="0.2">
      <c r="A57" s="49" t="s">
        <v>9</v>
      </c>
      <c r="B57" s="50">
        <f ca="1">SUMIFS(Purses_by_Hannah!$K$2:$K$750,Purses_by_Hannah!$L$2:$L$750,$A57,Purses_by_Hannah!$H$2:$H$750,Purses_by_Hannah!B$753,Purses_by_Hannah!$J$2:$J$750,"TRUE")</f>
        <v>575</v>
      </c>
      <c r="C57" s="50">
        <f ca="1">SUMIFS(Purses_by_Hannah!$K$2:$K$750,Purses_by_Hannah!$L$2:$L$750,$A57,Purses_by_Hannah!$H$2:$H$750,Purses_by_Hannah!C$753,Purses_by_Hannah!$J$2:$J$750,"TRUE")</f>
        <v>575</v>
      </c>
      <c r="D57" s="50">
        <f ca="1">SUMIFS(Purses_by_Hannah!$K$2:$K$750,Purses_by_Hannah!$L$2:$L$750,$A57,Purses_by_Hannah!$H$2:$H$750,Purses_by_Hannah!D$753,Purses_by_Hannah!$J$2:$J$750,"TRUE")</f>
        <v>575</v>
      </c>
      <c r="E57" s="50">
        <f ca="1">SUMIFS(Purses_by_Hannah!$K$2:$K$750,Purses_by_Hannah!$L$2:$L$750,$A57,Purses_by_Hannah!$H$2:$H$750,Purses_by_Hannah!E$753,Purses_by_Hannah!$J$2:$J$750,"TRUE")</f>
        <v>575</v>
      </c>
      <c r="F57" s="50">
        <f ca="1">SUMIFS(Purses_by_Hannah!$K$2:$K$750,Purses_by_Hannah!$L$2:$L$750,$A57,Purses_by_Hannah!$H$2:$H$750,Purses_by_Hannah!F$753,Purses_by_Hannah!$J$2:$J$750,"TRUE")</f>
        <v>575</v>
      </c>
      <c r="G57" s="50">
        <f>SUMIFS(Purses_by_Hannah!$K$2:$K$750,Purses_by_Hannah!$L$2:$L$750,$A57,Purses_by_Hannah!$H$2:$H$750,Purses_by_Hannah!G$753,Purses_by_Hannah!$J$2:$J$750,"TRUE")</f>
        <v>0</v>
      </c>
      <c r="H57" s="50">
        <f>SUMIFS(Purses_by_Hannah!$K$2:$K$750,Purses_by_Hannah!$L$2:$L$750,$A57,Purses_by_Hannah!$H$2:$H$750,Purses_by_Hannah!H$753,Purses_by_Hannah!$J$2:$J$750,"TRUE")</f>
        <v>0</v>
      </c>
      <c r="I57" s="50">
        <f>SUMIFS(Purses_by_Hannah!$K$2:$K$750,Purses_by_Hannah!$L$2:$L$750,$A57,Purses_by_Hannah!$H$2:$H$750,Purses_by_Hannah!I$753,Purses_by_Hannah!$J$2:$J$750,"TRUE")</f>
        <v>0</v>
      </c>
      <c r="J57" s="50">
        <f>SUMIFS(Purses_by_Hannah!$K$2:$K$750,Purses_by_Hannah!$L$2:$L$750,$A57,Purses_by_Hannah!$H$2:$H$750,Purses_by_Hannah!J$753,Purses_by_Hannah!$J$2:$J$750,"TRUE")</f>
        <v>0</v>
      </c>
      <c r="K57" s="50">
        <f>SUMIFS(Purses_by_Hannah!$K$2:$K$750,Purses_by_Hannah!$L$2:$L$750,$A57,Purses_by_Hannah!$H$2:$H$750,Purses_by_Hannah!K$753,Purses_by_Hannah!$J$2:$J$750,"TRUE")</f>
        <v>0</v>
      </c>
      <c r="L57" s="50">
        <f>SUMIFS(Purses_by_Hannah!$K$2:$K$750,Purses_by_Hannah!$L$2:$L$750,$A57,Purses_by_Hannah!$H$2:$H$750,Purses_by_Hannah!L$753,Purses_by_Hannah!$J$2:$J$750,"TRUE")</f>
        <v>0</v>
      </c>
      <c r="M57" s="55">
        <f>SUMIFS(Purses_by_Hannah!$K$2:$K$750,Purses_by_Hannah!$L$2:$L$750,$A57,Purses_by_Hannah!$H$2:$H$750,Purses_by_Hannah!M$753,Purses_by_Hannah!$J$2:$J$750,"TRUE")</f>
        <v>0</v>
      </c>
      <c r="N57" s="156" cm="1">
        <f t="array" aca="1" ref="N57" ca="1">SUMPRODUCT(--(($B$1:$M$1)=N$2),$B57:$M57)</f>
        <v>1725</v>
      </c>
      <c r="O57" s="149" cm="1">
        <f t="array" aca="1" ref="O57" ca="1">SUMPRODUCT(--(($B$1:$M$1)=O$2),$B57:$M57)</f>
        <v>1150</v>
      </c>
      <c r="P57" s="149" cm="1">
        <f t="array" aca="1" ref="P57" ca="1">SUMPRODUCT(--(($B$1:$M$1)=P$2),$B57:$M57)</f>
        <v>0</v>
      </c>
      <c r="Q57" s="149" cm="1">
        <f t="array" aca="1" ref="Q57" ca="1">SUMPRODUCT(--(($B$1:$M$1)=Q$2),$B57:$M57)</f>
        <v>0</v>
      </c>
      <c r="R57" s="155" cm="1">
        <f t="array" aca="1" ref="R57" ca="1">SUMPRODUCT(--((Month)&lt;=Control!$C$7),$B57:$M57)</f>
        <v>2875</v>
      </c>
    </row>
    <row r="58" spans="1:18" x14ac:dyDescent="0.2">
      <c r="A58" s="49" t="s">
        <v>10</v>
      </c>
      <c r="B58" s="50">
        <f ca="1">SUMIFS(Purses_by_Hannah!$K$2:$K$750,Purses_by_Hannah!$L$2:$L$750,$A58,Purses_by_Hannah!$H$2:$H$750,Purses_by_Hannah!B$753,Purses_by_Hannah!$J$2:$J$750,"TRUE")</f>
        <v>9500</v>
      </c>
      <c r="C58" s="50">
        <f ca="1">SUMIFS(Purses_by_Hannah!$K$2:$K$750,Purses_by_Hannah!$L$2:$L$750,$A58,Purses_by_Hannah!$H$2:$H$750,Purses_by_Hannah!C$753,Purses_by_Hannah!$J$2:$J$750,"TRUE")</f>
        <v>9500</v>
      </c>
      <c r="D58" s="50">
        <f ca="1">SUMIFS(Purses_by_Hannah!$K$2:$K$750,Purses_by_Hannah!$L$2:$L$750,$A58,Purses_by_Hannah!$H$2:$H$750,Purses_by_Hannah!D$753,Purses_by_Hannah!$J$2:$J$750,"TRUE")</f>
        <v>9500</v>
      </c>
      <c r="E58" s="50">
        <f ca="1">SUMIFS(Purses_by_Hannah!$K$2:$K$750,Purses_by_Hannah!$L$2:$L$750,$A58,Purses_by_Hannah!$H$2:$H$750,Purses_by_Hannah!E$753,Purses_by_Hannah!$J$2:$J$750,"TRUE")</f>
        <v>9500</v>
      </c>
      <c r="F58" s="50">
        <f ca="1">SUMIFS(Purses_by_Hannah!$K$2:$K$750,Purses_by_Hannah!$L$2:$L$750,$A58,Purses_by_Hannah!$H$2:$H$750,Purses_by_Hannah!F$753,Purses_by_Hannah!$J$2:$J$750,"TRUE")</f>
        <v>9500</v>
      </c>
      <c r="G58" s="50">
        <f>SUMIFS(Purses_by_Hannah!$K$2:$K$750,Purses_by_Hannah!$L$2:$L$750,$A58,Purses_by_Hannah!$H$2:$H$750,Purses_by_Hannah!G$753,Purses_by_Hannah!$J$2:$J$750,"TRUE")</f>
        <v>0</v>
      </c>
      <c r="H58" s="50">
        <f>SUMIFS(Purses_by_Hannah!$K$2:$K$750,Purses_by_Hannah!$L$2:$L$750,$A58,Purses_by_Hannah!$H$2:$H$750,Purses_by_Hannah!H$753,Purses_by_Hannah!$J$2:$J$750,"TRUE")</f>
        <v>0</v>
      </c>
      <c r="I58" s="50">
        <f>SUMIFS(Purses_by_Hannah!$K$2:$K$750,Purses_by_Hannah!$L$2:$L$750,$A58,Purses_by_Hannah!$H$2:$H$750,Purses_by_Hannah!I$753,Purses_by_Hannah!$J$2:$J$750,"TRUE")</f>
        <v>0</v>
      </c>
      <c r="J58" s="50">
        <f>SUMIFS(Purses_by_Hannah!$K$2:$K$750,Purses_by_Hannah!$L$2:$L$750,$A58,Purses_by_Hannah!$H$2:$H$750,Purses_by_Hannah!J$753,Purses_by_Hannah!$J$2:$J$750,"TRUE")</f>
        <v>0</v>
      </c>
      <c r="K58" s="50">
        <f>SUMIFS(Purses_by_Hannah!$K$2:$K$750,Purses_by_Hannah!$L$2:$L$750,$A58,Purses_by_Hannah!$H$2:$H$750,Purses_by_Hannah!K$753,Purses_by_Hannah!$J$2:$J$750,"TRUE")</f>
        <v>0</v>
      </c>
      <c r="L58" s="50">
        <f>SUMIFS(Purses_by_Hannah!$K$2:$K$750,Purses_by_Hannah!$L$2:$L$750,$A58,Purses_by_Hannah!$H$2:$H$750,Purses_by_Hannah!L$753,Purses_by_Hannah!$J$2:$J$750,"TRUE")</f>
        <v>0</v>
      </c>
      <c r="M58" s="55">
        <f>SUMIFS(Purses_by_Hannah!$K$2:$K$750,Purses_by_Hannah!$L$2:$L$750,$A58,Purses_by_Hannah!$H$2:$H$750,Purses_by_Hannah!M$753,Purses_by_Hannah!$J$2:$J$750,"TRUE")</f>
        <v>0</v>
      </c>
      <c r="N58" s="156" cm="1">
        <f t="array" aca="1" ref="N58" ca="1">SUMPRODUCT(--(($B$1:$M$1)=N$2),$B58:$M58)</f>
        <v>28500</v>
      </c>
      <c r="O58" s="149" cm="1">
        <f t="array" aca="1" ref="O58" ca="1">SUMPRODUCT(--(($B$1:$M$1)=O$2),$B58:$M58)</f>
        <v>19000</v>
      </c>
      <c r="P58" s="149" cm="1">
        <f t="array" aca="1" ref="P58" ca="1">SUMPRODUCT(--(($B$1:$M$1)=P$2),$B58:$M58)</f>
        <v>0</v>
      </c>
      <c r="Q58" s="149" cm="1">
        <f t="array" aca="1" ref="Q58" ca="1">SUMPRODUCT(--(($B$1:$M$1)=Q$2),$B58:$M58)</f>
        <v>0</v>
      </c>
      <c r="R58" s="155" cm="1">
        <f t="array" aca="1" ref="R58" ca="1">SUMPRODUCT(--((Month)&lt;=Control!$C$7),$B58:$M58)</f>
        <v>47500</v>
      </c>
    </row>
    <row r="59" spans="1:18" x14ac:dyDescent="0.2">
      <c r="A59" s="49" t="s">
        <v>14</v>
      </c>
      <c r="B59" s="50">
        <f>SUMIFS(Purses_by_Hannah!$K$2:$K$750,Purses_by_Hannah!$L$2:$L$750,$A59,Purses_by_Hannah!$H$2:$H$750,Purses_by_Hannah!B$753,Purses_by_Hannah!$J$2:$J$750,"TRUE")</f>
        <v>0</v>
      </c>
      <c r="C59" s="50">
        <f>SUMIFS(Purses_by_Hannah!$K$2:$K$750,Purses_by_Hannah!$L$2:$L$750,$A59,Purses_by_Hannah!$H$2:$H$750,Purses_by_Hannah!C$753,Purses_by_Hannah!$J$2:$J$750,"TRUE")</f>
        <v>0</v>
      </c>
      <c r="D59" s="50">
        <f>SUMIFS(Purses_by_Hannah!$K$2:$K$750,Purses_by_Hannah!$L$2:$L$750,$A59,Purses_by_Hannah!$H$2:$H$750,Purses_by_Hannah!D$753,Purses_by_Hannah!$J$2:$J$750,"TRUE")</f>
        <v>0</v>
      </c>
      <c r="E59" s="50">
        <f>SUMIFS(Purses_by_Hannah!$K$2:$K$750,Purses_by_Hannah!$L$2:$L$750,$A59,Purses_by_Hannah!$H$2:$H$750,Purses_by_Hannah!E$753,Purses_by_Hannah!$J$2:$J$750,"TRUE")</f>
        <v>0</v>
      </c>
      <c r="F59" s="50">
        <f>SUMIFS(Purses_by_Hannah!$K$2:$K$750,Purses_by_Hannah!$L$2:$L$750,$A59,Purses_by_Hannah!$H$2:$H$750,Purses_by_Hannah!F$753,Purses_by_Hannah!$J$2:$J$750,"TRUE")</f>
        <v>0</v>
      </c>
      <c r="G59" s="50">
        <f>SUMIFS(Purses_by_Hannah!$K$2:$K$750,Purses_by_Hannah!$L$2:$L$750,$A59,Purses_by_Hannah!$H$2:$H$750,Purses_by_Hannah!G$753,Purses_by_Hannah!$J$2:$J$750,"TRUE")</f>
        <v>0</v>
      </c>
      <c r="H59" s="50">
        <f>SUMIFS(Purses_by_Hannah!$K$2:$K$750,Purses_by_Hannah!$L$2:$L$750,$A59,Purses_by_Hannah!$H$2:$H$750,Purses_by_Hannah!H$753,Purses_by_Hannah!$J$2:$J$750,"TRUE")</f>
        <v>0</v>
      </c>
      <c r="I59" s="50">
        <f>SUMIFS(Purses_by_Hannah!$K$2:$K$750,Purses_by_Hannah!$L$2:$L$750,$A59,Purses_by_Hannah!$H$2:$H$750,Purses_by_Hannah!I$753,Purses_by_Hannah!$J$2:$J$750,"TRUE")</f>
        <v>0</v>
      </c>
      <c r="J59" s="50">
        <f>SUMIFS(Purses_by_Hannah!$K$2:$K$750,Purses_by_Hannah!$L$2:$L$750,$A59,Purses_by_Hannah!$H$2:$H$750,Purses_by_Hannah!J$753,Purses_by_Hannah!$J$2:$J$750,"TRUE")</f>
        <v>0</v>
      </c>
      <c r="K59" s="50">
        <f>SUMIFS(Purses_by_Hannah!$K$2:$K$750,Purses_by_Hannah!$L$2:$L$750,$A59,Purses_by_Hannah!$H$2:$H$750,Purses_by_Hannah!K$753,Purses_by_Hannah!$J$2:$J$750,"TRUE")</f>
        <v>0</v>
      </c>
      <c r="L59" s="50">
        <f>SUMIFS(Purses_by_Hannah!$K$2:$K$750,Purses_by_Hannah!$L$2:$L$750,$A59,Purses_by_Hannah!$H$2:$H$750,Purses_by_Hannah!L$753,Purses_by_Hannah!$J$2:$J$750,"TRUE")</f>
        <v>0</v>
      </c>
      <c r="M59" s="55">
        <f>SUMIFS(Purses_by_Hannah!$K$2:$K$750,Purses_by_Hannah!$L$2:$L$750,$A59,Purses_by_Hannah!$H$2:$H$750,Purses_by_Hannah!M$753,Purses_by_Hannah!$J$2:$J$750,"TRUE")</f>
        <v>0</v>
      </c>
      <c r="N59" s="156" cm="1">
        <f t="array" ref="N59">SUMPRODUCT(--(($B$1:$M$1)=N$2),$B59:$M59)</f>
        <v>0</v>
      </c>
      <c r="O59" s="149" cm="1">
        <f t="array" ref="O59">SUMPRODUCT(--(($B$1:$M$1)=O$2),$B59:$M59)</f>
        <v>0</v>
      </c>
      <c r="P59" s="149" cm="1">
        <f t="array" ref="P59">SUMPRODUCT(--(($B$1:$M$1)=P$2),$B59:$M59)</f>
        <v>0</v>
      </c>
      <c r="Q59" s="149" cm="1">
        <f t="array" ref="Q59">SUMPRODUCT(--(($B$1:$M$1)=Q$2),$B59:$M59)</f>
        <v>0</v>
      </c>
      <c r="R59" s="155" cm="1">
        <f t="array" ref="R59">SUMPRODUCT(--((Month)&lt;=Control!$C$7),$B59:$M59)</f>
        <v>0</v>
      </c>
    </row>
    <row r="60" spans="1:18" x14ac:dyDescent="0.2">
      <c r="A60" s="51" t="s">
        <v>13</v>
      </c>
      <c r="B60" s="52">
        <f>SUMIFS(Purses_by_Hannah!$K$2:$K$750,Purses_by_Hannah!$L$2:$L$750,$A60,Purses_by_Hannah!$H$2:$H$750,Purses_by_Hannah!B$753,Purses_by_Hannah!$J$2:$J$750,"TRUE")</f>
        <v>0</v>
      </c>
      <c r="C60" s="52">
        <f>SUMIFS(Purses_by_Hannah!$K$2:$K$750,Purses_by_Hannah!$L$2:$L$750,$A60,Purses_by_Hannah!$H$2:$H$750,Purses_by_Hannah!C$753,Purses_by_Hannah!$J$2:$J$750,"TRUE")</f>
        <v>0</v>
      </c>
      <c r="D60" s="52">
        <f>SUMIFS(Purses_by_Hannah!$K$2:$K$750,Purses_by_Hannah!$L$2:$L$750,$A60,Purses_by_Hannah!$H$2:$H$750,Purses_by_Hannah!D$753,Purses_by_Hannah!$J$2:$J$750,"TRUE")</f>
        <v>0</v>
      </c>
      <c r="E60" s="52">
        <f>SUMIFS(Purses_by_Hannah!$K$2:$K$750,Purses_by_Hannah!$L$2:$L$750,$A60,Purses_by_Hannah!$H$2:$H$750,Purses_by_Hannah!E$753,Purses_by_Hannah!$J$2:$J$750,"TRUE")</f>
        <v>0</v>
      </c>
      <c r="F60" s="52">
        <f>SUMIFS(Purses_by_Hannah!$K$2:$K$750,Purses_by_Hannah!$L$2:$L$750,$A60,Purses_by_Hannah!$H$2:$H$750,Purses_by_Hannah!F$753,Purses_by_Hannah!$J$2:$J$750,"TRUE")</f>
        <v>0</v>
      </c>
      <c r="G60" s="52">
        <f>SUMIFS(Purses_by_Hannah!$K$2:$K$750,Purses_by_Hannah!$L$2:$L$750,$A60,Purses_by_Hannah!$H$2:$H$750,Purses_by_Hannah!G$753,Purses_by_Hannah!$J$2:$J$750,"TRUE")</f>
        <v>0</v>
      </c>
      <c r="H60" s="52">
        <f>SUMIFS(Purses_by_Hannah!$K$2:$K$750,Purses_by_Hannah!$L$2:$L$750,$A60,Purses_by_Hannah!$H$2:$H$750,Purses_by_Hannah!H$753,Purses_by_Hannah!$J$2:$J$750,"TRUE")</f>
        <v>0</v>
      </c>
      <c r="I60" s="52">
        <f>SUMIFS(Purses_by_Hannah!$K$2:$K$750,Purses_by_Hannah!$L$2:$L$750,$A60,Purses_by_Hannah!$H$2:$H$750,Purses_by_Hannah!I$753,Purses_by_Hannah!$J$2:$J$750,"TRUE")</f>
        <v>0</v>
      </c>
      <c r="J60" s="52">
        <f>SUMIFS(Purses_by_Hannah!$K$2:$K$750,Purses_by_Hannah!$L$2:$L$750,$A60,Purses_by_Hannah!$H$2:$H$750,Purses_by_Hannah!J$753,Purses_by_Hannah!$J$2:$J$750,"TRUE")</f>
        <v>0</v>
      </c>
      <c r="K60" s="52">
        <f>SUMIFS(Purses_by_Hannah!$K$2:$K$750,Purses_by_Hannah!$L$2:$L$750,$A60,Purses_by_Hannah!$H$2:$H$750,Purses_by_Hannah!K$753,Purses_by_Hannah!$J$2:$J$750,"TRUE")</f>
        <v>0</v>
      </c>
      <c r="L60" s="52">
        <f>SUMIFS(Purses_by_Hannah!$K$2:$K$750,Purses_by_Hannah!$L$2:$L$750,$A60,Purses_by_Hannah!$H$2:$H$750,Purses_by_Hannah!L$753,Purses_by_Hannah!$J$2:$J$750,"TRUE")</f>
        <v>0</v>
      </c>
      <c r="M60" s="63">
        <f>SUMIFS(Purses_by_Hannah!$K$2:$K$750,Purses_by_Hannah!$L$2:$L$750,$A60,Purses_by_Hannah!$H$2:$H$750,Purses_by_Hannah!M$753,Purses_by_Hannah!$J$2:$J$750,"TRUE")</f>
        <v>0</v>
      </c>
      <c r="N60" s="157" cm="1">
        <f t="array" ref="N60">SUMPRODUCT(--(($B$1:$M$1)=N$2),$B60:$M60)</f>
        <v>0</v>
      </c>
      <c r="O60" s="158" cm="1">
        <f t="array" ref="O60">SUMPRODUCT(--(($B$1:$M$1)=O$2),$B60:$M60)</f>
        <v>0</v>
      </c>
      <c r="P60" s="158" cm="1">
        <f t="array" ref="P60">SUMPRODUCT(--(($B$1:$M$1)=P$2),$B60:$M60)</f>
        <v>0</v>
      </c>
      <c r="Q60" s="158" cm="1">
        <f t="array" ref="Q60">SUMPRODUCT(--(($B$1:$M$1)=Q$2),$B60:$M60)</f>
        <v>0</v>
      </c>
      <c r="R60" s="159" cm="1">
        <f t="array" ref="R60">SUMPRODUCT(--((Month)&lt;=Control!$C$7),$B60:$M60)</f>
        <v>0</v>
      </c>
    </row>
    <row r="62" spans="1:18" x14ac:dyDescent="0.2">
      <c r="A62" s="57" t="str">
        <f ca="1">Control!$C$16</f>
        <v>Cope_Rogers_LLP</v>
      </c>
      <c r="B62" s="53">
        <f>EOMONTH(Control!$C$5,0)</f>
        <v>45688</v>
      </c>
      <c r="C62" s="53">
        <f t="shared" ref="C62:M62" si="5">EOMONTH(B62,1)</f>
        <v>45716</v>
      </c>
      <c r="D62" s="53">
        <f t="shared" si="5"/>
        <v>45747</v>
      </c>
      <c r="E62" s="53">
        <f t="shared" si="5"/>
        <v>45777</v>
      </c>
      <c r="F62" s="53">
        <f t="shared" si="5"/>
        <v>45808</v>
      </c>
      <c r="G62" s="53">
        <f t="shared" si="5"/>
        <v>45838</v>
      </c>
      <c r="H62" s="53">
        <f t="shared" si="5"/>
        <v>45869</v>
      </c>
      <c r="I62" s="53">
        <f t="shared" si="5"/>
        <v>45900</v>
      </c>
      <c r="J62" s="53">
        <f t="shared" si="5"/>
        <v>45930</v>
      </c>
      <c r="K62" s="53">
        <f t="shared" si="5"/>
        <v>45961</v>
      </c>
      <c r="L62" s="53">
        <f t="shared" si="5"/>
        <v>45991</v>
      </c>
      <c r="M62" s="54">
        <f t="shared" si="5"/>
        <v>46022</v>
      </c>
      <c r="N62" s="152" t="s">
        <v>56</v>
      </c>
      <c r="O62" s="152" t="s">
        <v>57</v>
      </c>
      <c r="P62" s="152" t="s">
        <v>58</v>
      </c>
      <c r="Q62" s="152" t="s">
        <v>59</v>
      </c>
      <c r="R62" s="152" t="s">
        <v>37</v>
      </c>
    </row>
    <row r="63" spans="1:18" x14ac:dyDescent="0.2">
      <c r="A63" s="49" t="s">
        <v>25</v>
      </c>
      <c r="B63" s="50">
        <f ca="1">SUMIFS(Cope_Rogers_LLP!$K$2:$K$750,Cope_Rogers_LLP!$L$2:$L$750,$A63,Cope_Rogers_LLP!$H$2:$H$750,Cope_Rogers_LLP!B$753,Cope_Rogers_LLP!$J$2:$J$750,"TRUE")</f>
        <v>-1750</v>
      </c>
      <c r="C63" s="50">
        <f ca="1">SUMIFS(Cope_Rogers_LLP!$K$2:$K$750,Cope_Rogers_LLP!$L$2:$L$750,$A63,Cope_Rogers_LLP!$H$2:$H$750,Cope_Rogers_LLP!C$753,Cope_Rogers_LLP!$J$2:$J$750,"TRUE")</f>
        <v>-1750</v>
      </c>
      <c r="D63" s="50">
        <f ca="1">SUMIFS(Cope_Rogers_LLP!$K$2:$K$750,Cope_Rogers_LLP!$L$2:$L$750,$A63,Cope_Rogers_LLP!$H$2:$H$750,Cope_Rogers_LLP!D$753,Cope_Rogers_LLP!$J$2:$J$750,"TRUE")</f>
        <v>-1750</v>
      </c>
      <c r="E63" s="50">
        <f ca="1">SUMIFS(Cope_Rogers_LLP!$K$2:$K$750,Cope_Rogers_LLP!$L$2:$L$750,$A63,Cope_Rogers_LLP!$H$2:$H$750,Cope_Rogers_LLP!E$753,Cope_Rogers_LLP!$J$2:$J$750,"TRUE")</f>
        <v>-1750</v>
      </c>
      <c r="F63" s="50">
        <f ca="1">SUMIFS(Cope_Rogers_LLP!$K$2:$K$750,Cope_Rogers_LLP!$L$2:$L$750,$A63,Cope_Rogers_LLP!$H$2:$H$750,Cope_Rogers_LLP!F$753,Cope_Rogers_LLP!$J$2:$J$750,"TRUE")</f>
        <v>-1750</v>
      </c>
      <c r="G63" s="50">
        <f>SUMIFS(Cope_Rogers_LLP!$K$2:$K$750,Cope_Rogers_LLP!$L$2:$L$750,$A63,Cope_Rogers_LLP!$H$2:$H$750,Cope_Rogers_LLP!G$753,Cope_Rogers_LLP!$J$2:$J$750,"TRUE")</f>
        <v>0</v>
      </c>
      <c r="H63" s="50">
        <f>SUMIFS(Cope_Rogers_LLP!$K$2:$K$750,Cope_Rogers_LLP!$L$2:$L$750,$A63,Cope_Rogers_LLP!$H$2:$H$750,Cope_Rogers_LLP!H$753,Cope_Rogers_LLP!$J$2:$J$750,"TRUE")</f>
        <v>0</v>
      </c>
      <c r="I63" s="50">
        <f>SUMIFS(Cope_Rogers_LLP!$K$2:$K$750,Cope_Rogers_LLP!$L$2:$L$750,$A63,Cope_Rogers_LLP!$H$2:$H$750,Cope_Rogers_LLP!I$753,Cope_Rogers_LLP!$J$2:$J$750,"TRUE")</f>
        <v>0</v>
      </c>
      <c r="J63" s="50">
        <f>SUMIFS(Cope_Rogers_LLP!$K$2:$K$750,Cope_Rogers_LLP!$L$2:$L$750,$A63,Cope_Rogers_LLP!$H$2:$H$750,Cope_Rogers_LLP!J$753,Cope_Rogers_LLP!$J$2:$J$750,"TRUE")</f>
        <v>0</v>
      </c>
      <c r="K63" s="50">
        <f>SUMIFS(Cope_Rogers_LLP!$K$2:$K$750,Cope_Rogers_LLP!$L$2:$L$750,$A63,Cope_Rogers_LLP!$H$2:$H$750,Cope_Rogers_LLP!K$753,Cope_Rogers_LLP!$J$2:$J$750,"TRUE")</f>
        <v>0</v>
      </c>
      <c r="L63" s="50">
        <f>SUMIFS(Cope_Rogers_LLP!$K$2:$K$750,Cope_Rogers_LLP!$L$2:$L$750,$A63,Cope_Rogers_LLP!$H$2:$H$750,Cope_Rogers_LLP!L$753,Cope_Rogers_LLP!$J$2:$J$750,"TRUE")</f>
        <v>0</v>
      </c>
      <c r="M63" s="55">
        <f>SUMIFS(Cope_Rogers_LLP!$K$2:$K$750,Cope_Rogers_LLP!$L$2:$L$750,$A63,Cope_Rogers_LLP!$H$2:$H$750,Cope_Rogers_LLP!M$753,Cope_Rogers_LLP!$J$2:$J$750,"TRUE")</f>
        <v>0</v>
      </c>
      <c r="N63" s="153" cm="1">
        <f t="array" aca="1" ref="N63" ca="1">SUMPRODUCT(--(($B$1:$M$1)=N$2),$B63:$M63)</f>
        <v>-5250</v>
      </c>
      <c r="O63" s="154" cm="1">
        <f t="array" aca="1" ref="O63" ca="1">SUMPRODUCT(--(($B$1:$M$1)=O$2),$B63:$M63)</f>
        <v>-3500</v>
      </c>
      <c r="P63" s="154" cm="1">
        <f t="array" aca="1" ref="P63" ca="1">SUMPRODUCT(--(($B$1:$M$1)=P$2),$B63:$M63)</f>
        <v>0</v>
      </c>
      <c r="Q63" s="154" cm="1">
        <f t="array" aca="1" ref="Q63" ca="1">SUMPRODUCT(--(($B$1:$M$1)=Q$2),$B63:$M63)</f>
        <v>0</v>
      </c>
      <c r="R63" s="155" cm="1">
        <f t="array" aca="1" ref="R63" ca="1">SUMPRODUCT(--((Month)&lt;=Control!$C$7),$B63:$M63)</f>
        <v>-8750</v>
      </c>
    </row>
    <row r="64" spans="1:18" x14ac:dyDescent="0.2">
      <c r="A64" s="49" t="s">
        <v>24</v>
      </c>
      <c r="B64" s="50">
        <f>SUMIFS(Cope_Rogers_LLP!$K$2:$K$750,Cope_Rogers_LLP!$L$2:$L$750,$A64,Cope_Rogers_LLP!$H$2:$H$750,Cope_Rogers_LLP!B$753,Cope_Rogers_LLP!$J$2:$J$750,"TRUE")</f>
        <v>0</v>
      </c>
      <c r="C64" s="50">
        <f>SUMIFS(Cope_Rogers_LLP!$K$2:$K$750,Cope_Rogers_LLP!$L$2:$L$750,$A64,Cope_Rogers_LLP!$H$2:$H$750,Cope_Rogers_LLP!C$753,Cope_Rogers_LLP!$J$2:$J$750,"TRUE")</f>
        <v>0</v>
      </c>
      <c r="D64" s="50">
        <f>SUMIFS(Cope_Rogers_LLP!$K$2:$K$750,Cope_Rogers_LLP!$L$2:$L$750,$A64,Cope_Rogers_LLP!$H$2:$H$750,Cope_Rogers_LLP!D$753,Cope_Rogers_LLP!$J$2:$J$750,"TRUE")</f>
        <v>0</v>
      </c>
      <c r="E64" s="50">
        <f>SUMIFS(Cope_Rogers_LLP!$K$2:$K$750,Cope_Rogers_LLP!$L$2:$L$750,$A64,Cope_Rogers_LLP!$H$2:$H$750,Cope_Rogers_LLP!E$753,Cope_Rogers_LLP!$J$2:$J$750,"TRUE")</f>
        <v>0</v>
      </c>
      <c r="F64" s="50">
        <f>SUMIFS(Cope_Rogers_LLP!$K$2:$K$750,Cope_Rogers_LLP!$L$2:$L$750,$A64,Cope_Rogers_LLP!$H$2:$H$750,Cope_Rogers_LLP!F$753,Cope_Rogers_LLP!$J$2:$J$750,"TRUE")</f>
        <v>0</v>
      </c>
      <c r="G64" s="50">
        <f>SUMIFS(Cope_Rogers_LLP!$K$2:$K$750,Cope_Rogers_LLP!$L$2:$L$750,$A64,Cope_Rogers_LLP!$H$2:$H$750,Cope_Rogers_LLP!G$753,Cope_Rogers_LLP!$J$2:$J$750,"TRUE")</f>
        <v>0</v>
      </c>
      <c r="H64" s="50">
        <f>SUMIFS(Cope_Rogers_LLP!$K$2:$K$750,Cope_Rogers_LLP!$L$2:$L$750,$A64,Cope_Rogers_LLP!$H$2:$H$750,Cope_Rogers_LLP!H$753,Cope_Rogers_LLP!$J$2:$J$750,"TRUE")</f>
        <v>0</v>
      </c>
      <c r="I64" s="50">
        <f>SUMIFS(Cope_Rogers_LLP!$K$2:$K$750,Cope_Rogers_LLP!$L$2:$L$750,$A64,Cope_Rogers_LLP!$H$2:$H$750,Cope_Rogers_LLP!I$753,Cope_Rogers_LLP!$J$2:$J$750,"TRUE")</f>
        <v>0</v>
      </c>
      <c r="J64" s="50">
        <f>SUMIFS(Cope_Rogers_LLP!$K$2:$K$750,Cope_Rogers_LLP!$L$2:$L$750,$A64,Cope_Rogers_LLP!$H$2:$H$750,Cope_Rogers_LLP!J$753,Cope_Rogers_LLP!$J$2:$J$750,"TRUE")</f>
        <v>0</v>
      </c>
      <c r="K64" s="50">
        <f>SUMIFS(Cope_Rogers_LLP!$K$2:$K$750,Cope_Rogers_LLP!$L$2:$L$750,$A64,Cope_Rogers_LLP!$H$2:$H$750,Cope_Rogers_LLP!K$753,Cope_Rogers_LLP!$J$2:$J$750,"TRUE")</f>
        <v>0</v>
      </c>
      <c r="L64" s="50">
        <f>SUMIFS(Cope_Rogers_LLP!$K$2:$K$750,Cope_Rogers_LLP!$L$2:$L$750,$A64,Cope_Rogers_LLP!$H$2:$H$750,Cope_Rogers_LLP!L$753,Cope_Rogers_LLP!$J$2:$J$750,"TRUE")</f>
        <v>0</v>
      </c>
      <c r="M64" s="55">
        <f>SUMIFS(Cope_Rogers_LLP!$K$2:$K$750,Cope_Rogers_LLP!$L$2:$L$750,$A64,Cope_Rogers_LLP!$H$2:$H$750,Cope_Rogers_LLP!M$753,Cope_Rogers_LLP!$J$2:$J$750,"TRUE")</f>
        <v>0</v>
      </c>
      <c r="N64" s="156" cm="1">
        <f t="array" ref="N64">SUMPRODUCT(--(($B$1:$M$1)=N$2),$B64:$M64)</f>
        <v>0</v>
      </c>
      <c r="O64" s="149" cm="1">
        <f t="array" ref="O64">SUMPRODUCT(--(($B$1:$M$1)=O$2),$B64:$M64)</f>
        <v>0</v>
      </c>
      <c r="P64" s="149" cm="1">
        <f t="array" ref="P64">SUMPRODUCT(--(($B$1:$M$1)=P$2),$B64:$M64)</f>
        <v>0</v>
      </c>
      <c r="Q64" s="149" cm="1">
        <f t="array" ref="Q64">SUMPRODUCT(--(($B$1:$M$1)=Q$2),$B64:$M64)</f>
        <v>0</v>
      </c>
      <c r="R64" s="155" cm="1">
        <f t="array" ref="R64">SUMPRODUCT(--((Month)&lt;=Control!$C$7),$B64:$M64)</f>
        <v>0</v>
      </c>
    </row>
    <row r="65" spans="1:18" x14ac:dyDescent="0.2">
      <c r="A65" s="49" t="s">
        <v>26</v>
      </c>
      <c r="B65" s="50">
        <f>SUMIFS(Cope_Rogers_LLP!$K$2:$K$750,Cope_Rogers_LLP!$L$2:$L$750,$A65,Cope_Rogers_LLP!$H$2:$H$750,Cope_Rogers_LLP!B$753,Cope_Rogers_LLP!$J$2:$J$750,"TRUE")</f>
        <v>0</v>
      </c>
      <c r="C65" s="50">
        <f>SUMIFS(Cope_Rogers_LLP!$K$2:$K$750,Cope_Rogers_LLP!$L$2:$L$750,$A65,Cope_Rogers_LLP!$H$2:$H$750,Cope_Rogers_LLP!C$753,Cope_Rogers_LLP!$J$2:$J$750,"TRUE")</f>
        <v>0</v>
      </c>
      <c r="D65" s="50">
        <f>SUMIFS(Cope_Rogers_LLP!$K$2:$K$750,Cope_Rogers_LLP!$L$2:$L$750,$A65,Cope_Rogers_LLP!$H$2:$H$750,Cope_Rogers_LLP!D$753,Cope_Rogers_LLP!$J$2:$J$750,"TRUE")</f>
        <v>0</v>
      </c>
      <c r="E65" s="50">
        <f>SUMIFS(Cope_Rogers_LLP!$K$2:$K$750,Cope_Rogers_LLP!$L$2:$L$750,$A65,Cope_Rogers_LLP!$H$2:$H$750,Cope_Rogers_LLP!E$753,Cope_Rogers_LLP!$J$2:$J$750,"TRUE")</f>
        <v>0</v>
      </c>
      <c r="F65" s="50">
        <f>SUMIFS(Cope_Rogers_LLP!$K$2:$K$750,Cope_Rogers_LLP!$L$2:$L$750,$A65,Cope_Rogers_LLP!$H$2:$H$750,Cope_Rogers_LLP!F$753,Cope_Rogers_LLP!$J$2:$J$750,"TRUE")</f>
        <v>0</v>
      </c>
      <c r="G65" s="50">
        <f>SUMIFS(Cope_Rogers_LLP!$K$2:$K$750,Cope_Rogers_LLP!$L$2:$L$750,$A65,Cope_Rogers_LLP!$H$2:$H$750,Cope_Rogers_LLP!G$753,Cope_Rogers_LLP!$J$2:$J$750,"TRUE")</f>
        <v>0</v>
      </c>
      <c r="H65" s="50">
        <f>SUMIFS(Cope_Rogers_LLP!$K$2:$K$750,Cope_Rogers_LLP!$L$2:$L$750,$A65,Cope_Rogers_LLP!$H$2:$H$750,Cope_Rogers_LLP!H$753,Cope_Rogers_LLP!$J$2:$J$750,"TRUE")</f>
        <v>0</v>
      </c>
      <c r="I65" s="50">
        <f>SUMIFS(Cope_Rogers_LLP!$K$2:$K$750,Cope_Rogers_LLP!$L$2:$L$750,$A65,Cope_Rogers_LLP!$H$2:$H$750,Cope_Rogers_LLP!I$753,Cope_Rogers_LLP!$J$2:$J$750,"TRUE")</f>
        <v>0</v>
      </c>
      <c r="J65" s="50">
        <f>SUMIFS(Cope_Rogers_LLP!$K$2:$K$750,Cope_Rogers_LLP!$L$2:$L$750,$A65,Cope_Rogers_LLP!$H$2:$H$750,Cope_Rogers_LLP!J$753,Cope_Rogers_LLP!$J$2:$J$750,"TRUE")</f>
        <v>0</v>
      </c>
      <c r="K65" s="50">
        <f>SUMIFS(Cope_Rogers_LLP!$K$2:$K$750,Cope_Rogers_LLP!$L$2:$L$750,$A65,Cope_Rogers_LLP!$H$2:$H$750,Cope_Rogers_LLP!K$753,Cope_Rogers_LLP!$J$2:$J$750,"TRUE")</f>
        <v>0</v>
      </c>
      <c r="L65" s="50">
        <f>SUMIFS(Cope_Rogers_LLP!$K$2:$K$750,Cope_Rogers_LLP!$L$2:$L$750,$A65,Cope_Rogers_LLP!$H$2:$H$750,Cope_Rogers_LLP!L$753,Cope_Rogers_LLP!$J$2:$J$750,"TRUE")</f>
        <v>0</v>
      </c>
      <c r="M65" s="55">
        <f>SUMIFS(Cope_Rogers_LLP!$K$2:$K$750,Cope_Rogers_LLP!$L$2:$L$750,$A65,Cope_Rogers_LLP!$H$2:$H$750,Cope_Rogers_LLP!M$753,Cope_Rogers_LLP!$J$2:$J$750,"TRUE")</f>
        <v>0</v>
      </c>
      <c r="N65" s="156" cm="1">
        <f t="array" ref="N65">SUMPRODUCT(--(($B$1:$M$1)=N$2),$B65:$M65)</f>
        <v>0</v>
      </c>
      <c r="O65" s="149" cm="1">
        <f t="array" ref="O65">SUMPRODUCT(--(($B$1:$M$1)=O$2),$B65:$M65)</f>
        <v>0</v>
      </c>
      <c r="P65" s="149" cm="1">
        <f t="array" ref="P65">SUMPRODUCT(--(($B$1:$M$1)=P$2),$B65:$M65)</f>
        <v>0</v>
      </c>
      <c r="Q65" s="149" cm="1">
        <f t="array" ref="Q65">SUMPRODUCT(--(($B$1:$M$1)=Q$2),$B65:$M65)</f>
        <v>0</v>
      </c>
      <c r="R65" s="155" cm="1">
        <f t="array" ref="R65">SUMPRODUCT(--((Month)&lt;=Control!$C$7),$B65:$M65)</f>
        <v>0</v>
      </c>
    </row>
    <row r="66" spans="1:18" x14ac:dyDescent="0.2">
      <c r="A66" s="49" t="s">
        <v>48</v>
      </c>
      <c r="B66" s="50">
        <f ca="1">SUMIFS(Cope_Rogers_LLP!$K$2:$K$750,Cope_Rogers_LLP!$L$2:$L$750,$A66,Cope_Rogers_LLP!$H$2:$H$750,Cope_Rogers_LLP!B$753,Cope_Rogers_LLP!$J$2:$J$750,"TRUE")</f>
        <v>0</v>
      </c>
      <c r="C66" s="50">
        <f ca="1">SUMIFS(Cope_Rogers_LLP!$K$2:$K$750,Cope_Rogers_LLP!$L$2:$L$750,$A66,Cope_Rogers_LLP!$H$2:$H$750,Cope_Rogers_LLP!C$753,Cope_Rogers_LLP!$J$2:$J$750,"TRUE")</f>
        <v>0</v>
      </c>
      <c r="D66" s="50">
        <f ca="1">SUMIFS(Cope_Rogers_LLP!$K$2:$K$750,Cope_Rogers_LLP!$L$2:$L$750,$A66,Cope_Rogers_LLP!$H$2:$H$750,Cope_Rogers_LLP!D$753,Cope_Rogers_LLP!$J$2:$J$750,"TRUE")</f>
        <v>0</v>
      </c>
      <c r="E66" s="50">
        <f ca="1">SUMIFS(Cope_Rogers_LLP!$K$2:$K$750,Cope_Rogers_LLP!$L$2:$L$750,$A66,Cope_Rogers_LLP!$H$2:$H$750,Cope_Rogers_LLP!E$753,Cope_Rogers_LLP!$J$2:$J$750,"TRUE")</f>
        <v>0</v>
      </c>
      <c r="F66" s="50">
        <f ca="1">SUMIFS(Cope_Rogers_LLP!$K$2:$K$750,Cope_Rogers_LLP!$L$2:$L$750,$A66,Cope_Rogers_LLP!$H$2:$H$750,Cope_Rogers_LLP!F$753,Cope_Rogers_LLP!$J$2:$J$750,"TRUE")</f>
        <v>0</v>
      </c>
      <c r="G66" s="50">
        <f>SUMIFS(Cope_Rogers_LLP!$K$2:$K$750,Cope_Rogers_LLP!$L$2:$L$750,$A66,Cope_Rogers_LLP!$H$2:$H$750,Cope_Rogers_LLP!G$753,Cope_Rogers_LLP!$J$2:$J$750,"TRUE")</f>
        <v>0</v>
      </c>
      <c r="H66" s="50">
        <f>SUMIFS(Cope_Rogers_LLP!$K$2:$K$750,Cope_Rogers_LLP!$L$2:$L$750,$A66,Cope_Rogers_LLP!$H$2:$H$750,Cope_Rogers_LLP!H$753,Cope_Rogers_LLP!$J$2:$J$750,"TRUE")</f>
        <v>0</v>
      </c>
      <c r="I66" s="50">
        <f>SUMIFS(Cope_Rogers_LLP!$K$2:$K$750,Cope_Rogers_LLP!$L$2:$L$750,$A66,Cope_Rogers_LLP!$H$2:$H$750,Cope_Rogers_LLP!I$753,Cope_Rogers_LLP!$J$2:$J$750,"TRUE")</f>
        <v>0</v>
      </c>
      <c r="J66" s="50">
        <f>SUMIFS(Cope_Rogers_LLP!$K$2:$K$750,Cope_Rogers_LLP!$L$2:$L$750,$A66,Cope_Rogers_LLP!$H$2:$H$750,Cope_Rogers_LLP!J$753,Cope_Rogers_LLP!$J$2:$J$750,"TRUE")</f>
        <v>0</v>
      </c>
      <c r="K66" s="50">
        <f>SUMIFS(Cope_Rogers_LLP!$K$2:$K$750,Cope_Rogers_LLP!$L$2:$L$750,$A66,Cope_Rogers_LLP!$H$2:$H$750,Cope_Rogers_LLP!K$753,Cope_Rogers_LLP!$J$2:$J$750,"TRUE")</f>
        <v>0</v>
      </c>
      <c r="L66" s="50">
        <f>SUMIFS(Cope_Rogers_LLP!$K$2:$K$750,Cope_Rogers_LLP!$L$2:$L$750,$A66,Cope_Rogers_LLP!$H$2:$H$750,Cope_Rogers_LLP!L$753,Cope_Rogers_LLP!$J$2:$J$750,"TRUE")</f>
        <v>0</v>
      </c>
      <c r="M66" s="55">
        <f>SUMIFS(Cope_Rogers_LLP!$K$2:$K$750,Cope_Rogers_LLP!$L$2:$L$750,$A66,Cope_Rogers_LLP!$H$2:$H$750,Cope_Rogers_LLP!M$753,Cope_Rogers_LLP!$J$2:$J$750,"TRUE")</f>
        <v>0</v>
      </c>
      <c r="N66" s="156" cm="1">
        <f t="array" aca="1" ref="N66" ca="1">SUMPRODUCT(--(($B$1:$M$1)=N$2),$B66:$M66)</f>
        <v>0</v>
      </c>
      <c r="O66" s="149" cm="1">
        <f t="array" aca="1" ref="O66" ca="1">SUMPRODUCT(--(($B$1:$M$1)=O$2),$B66:$M66)</f>
        <v>0</v>
      </c>
      <c r="P66" s="149" cm="1">
        <f t="array" aca="1" ref="P66" ca="1">SUMPRODUCT(--(($B$1:$M$1)=P$2),$B66:$M66)</f>
        <v>0</v>
      </c>
      <c r="Q66" s="149" cm="1">
        <f t="array" aca="1" ref="Q66" ca="1">SUMPRODUCT(--(($B$1:$M$1)=Q$2),$B66:$M66)</f>
        <v>0</v>
      </c>
      <c r="R66" s="155" cm="1">
        <f t="array" aca="1" ref="R66" ca="1">SUMPRODUCT(--((Month)&lt;=Control!$C$7),$B66:$M66)</f>
        <v>0</v>
      </c>
    </row>
    <row r="67" spans="1:18" x14ac:dyDescent="0.2">
      <c r="A67" s="49" t="s">
        <v>49</v>
      </c>
      <c r="B67" s="50">
        <f>SUMIFS(Cope_Rogers_LLP!$K$2:$K$750,Cope_Rogers_LLP!$L$2:$L$750,$A67,Cope_Rogers_LLP!$H$2:$H$750,Cope_Rogers_LLP!B$753,Cope_Rogers_LLP!$J$2:$J$750,"TRUE")</f>
        <v>0</v>
      </c>
      <c r="C67" s="50">
        <f>SUMIFS(Cope_Rogers_LLP!$K$2:$K$750,Cope_Rogers_LLP!$L$2:$L$750,$A67,Cope_Rogers_LLP!$H$2:$H$750,Cope_Rogers_LLP!C$753,Cope_Rogers_LLP!$J$2:$J$750,"TRUE")</f>
        <v>0</v>
      </c>
      <c r="D67" s="50">
        <f>SUMIFS(Cope_Rogers_LLP!$K$2:$K$750,Cope_Rogers_LLP!$L$2:$L$750,$A67,Cope_Rogers_LLP!$H$2:$H$750,Cope_Rogers_LLP!D$753,Cope_Rogers_LLP!$J$2:$J$750,"TRUE")</f>
        <v>0</v>
      </c>
      <c r="E67" s="50">
        <f>SUMIFS(Cope_Rogers_LLP!$K$2:$K$750,Cope_Rogers_LLP!$L$2:$L$750,$A67,Cope_Rogers_LLP!$H$2:$H$750,Cope_Rogers_LLP!E$753,Cope_Rogers_LLP!$J$2:$J$750,"TRUE")</f>
        <v>0</v>
      </c>
      <c r="F67" s="50">
        <f>SUMIFS(Cope_Rogers_LLP!$K$2:$K$750,Cope_Rogers_LLP!$L$2:$L$750,$A67,Cope_Rogers_LLP!$H$2:$H$750,Cope_Rogers_LLP!F$753,Cope_Rogers_LLP!$J$2:$J$750,"TRUE")</f>
        <v>0</v>
      </c>
      <c r="G67" s="50">
        <f>SUMIFS(Cope_Rogers_LLP!$K$2:$K$750,Cope_Rogers_LLP!$L$2:$L$750,$A67,Cope_Rogers_LLP!$H$2:$H$750,Cope_Rogers_LLP!G$753,Cope_Rogers_LLP!$J$2:$J$750,"TRUE")</f>
        <v>0</v>
      </c>
      <c r="H67" s="50">
        <f>SUMIFS(Cope_Rogers_LLP!$K$2:$K$750,Cope_Rogers_LLP!$L$2:$L$750,$A67,Cope_Rogers_LLP!$H$2:$H$750,Cope_Rogers_LLP!H$753,Cope_Rogers_LLP!$J$2:$J$750,"TRUE")</f>
        <v>0</v>
      </c>
      <c r="I67" s="50">
        <f>SUMIFS(Cope_Rogers_LLP!$K$2:$K$750,Cope_Rogers_LLP!$L$2:$L$750,$A67,Cope_Rogers_LLP!$H$2:$H$750,Cope_Rogers_LLP!I$753,Cope_Rogers_LLP!$J$2:$J$750,"TRUE")</f>
        <v>0</v>
      </c>
      <c r="J67" s="50">
        <f>SUMIFS(Cope_Rogers_LLP!$K$2:$K$750,Cope_Rogers_LLP!$L$2:$L$750,$A67,Cope_Rogers_LLP!$H$2:$H$750,Cope_Rogers_LLP!J$753,Cope_Rogers_LLP!$J$2:$J$750,"TRUE")</f>
        <v>0</v>
      </c>
      <c r="K67" s="50">
        <f>SUMIFS(Cope_Rogers_LLP!$K$2:$K$750,Cope_Rogers_LLP!$L$2:$L$750,$A67,Cope_Rogers_LLP!$H$2:$H$750,Cope_Rogers_LLP!K$753,Cope_Rogers_LLP!$J$2:$J$750,"TRUE")</f>
        <v>0</v>
      </c>
      <c r="L67" s="50">
        <f>SUMIFS(Cope_Rogers_LLP!$K$2:$K$750,Cope_Rogers_LLP!$L$2:$L$750,$A67,Cope_Rogers_LLP!$H$2:$H$750,Cope_Rogers_LLP!L$753,Cope_Rogers_LLP!$J$2:$J$750,"TRUE")</f>
        <v>0</v>
      </c>
      <c r="M67" s="55">
        <f>SUMIFS(Cope_Rogers_LLP!$K$2:$K$750,Cope_Rogers_LLP!$L$2:$L$750,$A67,Cope_Rogers_LLP!$H$2:$H$750,Cope_Rogers_LLP!M$753,Cope_Rogers_LLP!$J$2:$J$750,"TRUE")</f>
        <v>0</v>
      </c>
      <c r="N67" s="156" cm="1">
        <f t="array" ref="N67">SUMPRODUCT(--(($B$1:$M$1)=N$2),$B67:$M67)</f>
        <v>0</v>
      </c>
      <c r="O67" s="149" cm="1">
        <f t="array" ref="O67">SUMPRODUCT(--(($B$1:$M$1)=O$2),$B67:$M67)</f>
        <v>0</v>
      </c>
      <c r="P67" s="149" cm="1">
        <f t="array" ref="P67">SUMPRODUCT(--(($B$1:$M$1)=P$2),$B67:$M67)</f>
        <v>0</v>
      </c>
      <c r="Q67" s="149" cm="1">
        <f t="array" ref="Q67">SUMPRODUCT(--(($B$1:$M$1)=Q$2),$B67:$M67)</f>
        <v>0</v>
      </c>
      <c r="R67" s="155" cm="1">
        <f t="array" ref="R67">SUMPRODUCT(--((Month)&lt;=Control!$C$7),$B67:$M67)</f>
        <v>0</v>
      </c>
    </row>
    <row r="68" spans="1:18" x14ac:dyDescent="0.2">
      <c r="A68" s="49" t="s">
        <v>50</v>
      </c>
      <c r="B68" s="50">
        <f>SUMIFS(Cope_Rogers_LLP!$K$2:$K$750,Cope_Rogers_LLP!$L$2:$L$750,$A68,Cope_Rogers_LLP!$H$2:$H$750,Cope_Rogers_LLP!B$753,Cope_Rogers_LLP!$J$2:$J$750,"TRUE")</f>
        <v>0</v>
      </c>
      <c r="C68" s="50">
        <f>SUMIFS(Cope_Rogers_LLP!$K$2:$K$750,Cope_Rogers_LLP!$L$2:$L$750,$A68,Cope_Rogers_LLP!$H$2:$H$750,Cope_Rogers_LLP!C$753,Cope_Rogers_LLP!$J$2:$J$750,"TRUE")</f>
        <v>0</v>
      </c>
      <c r="D68" s="50">
        <f>SUMIFS(Cope_Rogers_LLP!$K$2:$K$750,Cope_Rogers_LLP!$L$2:$L$750,$A68,Cope_Rogers_LLP!$H$2:$H$750,Cope_Rogers_LLP!D$753,Cope_Rogers_LLP!$J$2:$J$750,"TRUE")</f>
        <v>0</v>
      </c>
      <c r="E68" s="50">
        <f>SUMIFS(Cope_Rogers_LLP!$K$2:$K$750,Cope_Rogers_LLP!$L$2:$L$750,$A68,Cope_Rogers_LLP!$H$2:$H$750,Cope_Rogers_LLP!E$753,Cope_Rogers_LLP!$J$2:$J$750,"TRUE")</f>
        <v>0</v>
      </c>
      <c r="F68" s="50">
        <f>SUMIFS(Cope_Rogers_LLP!$K$2:$K$750,Cope_Rogers_LLP!$L$2:$L$750,$A68,Cope_Rogers_LLP!$H$2:$H$750,Cope_Rogers_LLP!F$753,Cope_Rogers_LLP!$J$2:$J$750,"TRUE")</f>
        <v>0</v>
      </c>
      <c r="G68" s="50">
        <f>SUMIFS(Cope_Rogers_LLP!$K$2:$K$750,Cope_Rogers_LLP!$L$2:$L$750,$A68,Cope_Rogers_LLP!$H$2:$H$750,Cope_Rogers_LLP!G$753,Cope_Rogers_LLP!$J$2:$J$750,"TRUE")</f>
        <v>0</v>
      </c>
      <c r="H68" s="50">
        <f>SUMIFS(Cope_Rogers_LLP!$K$2:$K$750,Cope_Rogers_LLP!$L$2:$L$750,$A68,Cope_Rogers_LLP!$H$2:$H$750,Cope_Rogers_LLP!H$753,Cope_Rogers_LLP!$J$2:$J$750,"TRUE")</f>
        <v>0</v>
      </c>
      <c r="I68" s="50">
        <f>SUMIFS(Cope_Rogers_LLP!$K$2:$K$750,Cope_Rogers_LLP!$L$2:$L$750,$A68,Cope_Rogers_LLP!$H$2:$H$750,Cope_Rogers_LLP!I$753,Cope_Rogers_LLP!$J$2:$J$750,"TRUE")</f>
        <v>0</v>
      </c>
      <c r="J68" s="50">
        <f>SUMIFS(Cope_Rogers_LLP!$K$2:$K$750,Cope_Rogers_LLP!$L$2:$L$750,$A68,Cope_Rogers_LLP!$H$2:$H$750,Cope_Rogers_LLP!J$753,Cope_Rogers_LLP!$J$2:$J$750,"TRUE")</f>
        <v>0</v>
      </c>
      <c r="K68" s="50">
        <f>SUMIFS(Cope_Rogers_LLP!$K$2:$K$750,Cope_Rogers_LLP!$L$2:$L$750,$A68,Cope_Rogers_LLP!$H$2:$H$750,Cope_Rogers_LLP!K$753,Cope_Rogers_LLP!$J$2:$J$750,"TRUE")</f>
        <v>0</v>
      </c>
      <c r="L68" s="50">
        <f>SUMIFS(Cope_Rogers_LLP!$K$2:$K$750,Cope_Rogers_LLP!$L$2:$L$750,$A68,Cope_Rogers_LLP!$H$2:$H$750,Cope_Rogers_LLP!L$753,Cope_Rogers_LLP!$J$2:$J$750,"TRUE")</f>
        <v>0</v>
      </c>
      <c r="M68" s="55">
        <f>SUMIFS(Cope_Rogers_LLP!$K$2:$K$750,Cope_Rogers_LLP!$L$2:$L$750,$A68,Cope_Rogers_LLP!$H$2:$H$750,Cope_Rogers_LLP!M$753,Cope_Rogers_LLP!$J$2:$J$750,"TRUE")</f>
        <v>0</v>
      </c>
      <c r="N68" s="156" cm="1">
        <f t="array" ref="N68">SUMPRODUCT(--(($B$1:$M$1)=N$2),$B68:$M68)</f>
        <v>0</v>
      </c>
      <c r="O68" s="149" cm="1">
        <f t="array" ref="O68">SUMPRODUCT(--(($B$1:$M$1)=O$2),$B68:$M68)</f>
        <v>0</v>
      </c>
      <c r="P68" s="149" cm="1">
        <f t="array" ref="P68">SUMPRODUCT(--(($B$1:$M$1)=P$2),$B68:$M68)</f>
        <v>0</v>
      </c>
      <c r="Q68" s="149" cm="1">
        <f t="array" ref="Q68">SUMPRODUCT(--(($B$1:$M$1)=Q$2),$B68:$M68)</f>
        <v>0</v>
      </c>
      <c r="R68" s="155" cm="1">
        <f t="array" ref="R68">SUMPRODUCT(--((Month)&lt;=Control!$C$7),$B68:$M68)</f>
        <v>0</v>
      </c>
    </row>
    <row r="69" spans="1:18" x14ac:dyDescent="0.2">
      <c r="A69" s="49" t="s">
        <v>9</v>
      </c>
      <c r="B69" s="50">
        <f ca="1">SUMIFS(Cope_Rogers_LLP!$K$2:$K$750,Cope_Rogers_LLP!$L$2:$L$750,$A69,Cope_Rogers_LLP!$H$2:$H$750,Cope_Rogers_LLP!B$753,Cope_Rogers_LLP!$J$2:$J$750,"TRUE")</f>
        <v>0</v>
      </c>
      <c r="C69" s="50">
        <f ca="1">SUMIFS(Cope_Rogers_LLP!$K$2:$K$750,Cope_Rogers_LLP!$L$2:$L$750,$A69,Cope_Rogers_LLP!$H$2:$H$750,Cope_Rogers_LLP!C$753,Cope_Rogers_LLP!$J$2:$J$750,"TRUE")</f>
        <v>0</v>
      </c>
      <c r="D69" s="50">
        <f ca="1">SUMIFS(Cope_Rogers_LLP!$K$2:$K$750,Cope_Rogers_LLP!$L$2:$L$750,$A69,Cope_Rogers_LLP!$H$2:$H$750,Cope_Rogers_LLP!D$753,Cope_Rogers_LLP!$J$2:$J$750,"TRUE")</f>
        <v>0</v>
      </c>
      <c r="E69" s="50">
        <f ca="1">SUMIFS(Cope_Rogers_LLP!$K$2:$K$750,Cope_Rogers_LLP!$L$2:$L$750,$A69,Cope_Rogers_LLP!$H$2:$H$750,Cope_Rogers_LLP!E$753,Cope_Rogers_LLP!$J$2:$J$750,"TRUE")</f>
        <v>0</v>
      </c>
      <c r="F69" s="50">
        <f ca="1">SUMIFS(Cope_Rogers_LLP!$K$2:$K$750,Cope_Rogers_LLP!$L$2:$L$750,$A69,Cope_Rogers_LLP!$H$2:$H$750,Cope_Rogers_LLP!F$753,Cope_Rogers_LLP!$J$2:$J$750,"TRUE")</f>
        <v>0</v>
      </c>
      <c r="G69" s="50">
        <f>SUMIFS(Cope_Rogers_LLP!$K$2:$K$750,Cope_Rogers_LLP!$L$2:$L$750,$A69,Cope_Rogers_LLP!$H$2:$H$750,Cope_Rogers_LLP!G$753,Cope_Rogers_LLP!$J$2:$J$750,"TRUE")</f>
        <v>0</v>
      </c>
      <c r="H69" s="50">
        <f>SUMIFS(Cope_Rogers_LLP!$K$2:$K$750,Cope_Rogers_LLP!$L$2:$L$750,$A69,Cope_Rogers_LLP!$H$2:$H$750,Cope_Rogers_LLP!H$753,Cope_Rogers_LLP!$J$2:$J$750,"TRUE")</f>
        <v>0</v>
      </c>
      <c r="I69" s="50">
        <f>SUMIFS(Cope_Rogers_LLP!$K$2:$K$750,Cope_Rogers_LLP!$L$2:$L$750,$A69,Cope_Rogers_LLP!$H$2:$H$750,Cope_Rogers_LLP!I$753,Cope_Rogers_LLP!$J$2:$J$750,"TRUE")</f>
        <v>0</v>
      </c>
      <c r="J69" s="50">
        <f>SUMIFS(Cope_Rogers_LLP!$K$2:$K$750,Cope_Rogers_LLP!$L$2:$L$750,$A69,Cope_Rogers_LLP!$H$2:$H$750,Cope_Rogers_LLP!J$753,Cope_Rogers_LLP!$J$2:$J$750,"TRUE")</f>
        <v>0</v>
      </c>
      <c r="K69" s="50">
        <f>SUMIFS(Cope_Rogers_LLP!$K$2:$K$750,Cope_Rogers_LLP!$L$2:$L$750,$A69,Cope_Rogers_LLP!$H$2:$H$750,Cope_Rogers_LLP!K$753,Cope_Rogers_LLP!$J$2:$J$750,"TRUE")</f>
        <v>0</v>
      </c>
      <c r="L69" s="50">
        <f>SUMIFS(Cope_Rogers_LLP!$K$2:$K$750,Cope_Rogers_LLP!$L$2:$L$750,$A69,Cope_Rogers_LLP!$H$2:$H$750,Cope_Rogers_LLP!L$753,Cope_Rogers_LLP!$J$2:$J$750,"TRUE")</f>
        <v>0</v>
      </c>
      <c r="M69" s="55">
        <f>SUMIFS(Cope_Rogers_LLP!$K$2:$K$750,Cope_Rogers_LLP!$L$2:$L$750,$A69,Cope_Rogers_LLP!$H$2:$H$750,Cope_Rogers_LLP!M$753,Cope_Rogers_LLP!$J$2:$J$750,"TRUE")</f>
        <v>0</v>
      </c>
      <c r="N69" s="156" cm="1">
        <f t="array" aca="1" ref="N69" ca="1">SUMPRODUCT(--(($B$1:$M$1)=N$2),$B69:$M69)</f>
        <v>0</v>
      </c>
      <c r="O69" s="149" cm="1">
        <f t="array" aca="1" ref="O69" ca="1">SUMPRODUCT(--(($B$1:$M$1)=O$2),$B69:$M69)</f>
        <v>0</v>
      </c>
      <c r="P69" s="149" cm="1">
        <f t="array" aca="1" ref="P69" ca="1">SUMPRODUCT(--(($B$1:$M$1)=P$2),$B69:$M69)</f>
        <v>0</v>
      </c>
      <c r="Q69" s="149" cm="1">
        <f t="array" aca="1" ref="Q69" ca="1">SUMPRODUCT(--(($B$1:$M$1)=Q$2),$B69:$M69)</f>
        <v>0</v>
      </c>
      <c r="R69" s="155" cm="1">
        <f t="array" aca="1" ref="R69" ca="1">SUMPRODUCT(--((Month)&lt;=Control!$C$7),$B69:$M69)</f>
        <v>0</v>
      </c>
    </row>
    <row r="70" spans="1:18" x14ac:dyDescent="0.2">
      <c r="A70" s="49" t="s">
        <v>10</v>
      </c>
      <c r="B70" s="50">
        <f ca="1">SUMIFS(Cope_Rogers_LLP!$K$2:$K$750,Cope_Rogers_LLP!$L$2:$L$750,$A70,Cope_Rogers_LLP!$H$2:$H$750,Cope_Rogers_LLP!B$753,Cope_Rogers_LLP!$J$2:$J$750,"TRUE")</f>
        <v>0</v>
      </c>
      <c r="C70" s="50">
        <f ca="1">SUMIFS(Cope_Rogers_LLP!$K$2:$K$750,Cope_Rogers_LLP!$L$2:$L$750,$A70,Cope_Rogers_LLP!$H$2:$H$750,Cope_Rogers_LLP!C$753,Cope_Rogers_LLP!$J$2:$J$750,"TRUE")</f>
        <v>0</v>
      </c>
      <c r="D70" s="50">
        <f ca="1">SUMIFS(Cope_Rogers_LLP!$K$2:$K$750,Cope_Rogers_LLP!$L$2:$L$750,$A70,Cope_Rogers_LLP!$H$2:$H$750,Cope_Rogers_LLP!D$753,Cope_Rogers_LLP!$J$2:$J$750,"TRUE")</f>
        <v>0</v>
      </c>
      <c r="E70" s="50">
        <f ca="1">SUMIFS(Cope_Rogers_LLP!$K$2:$K$750,Cope_Rogers_LLP!$L$2:$L$750,$A70,Cope_Rogers_LLP!$H$2:$H$750,Cope_Rogers_LLP!E$753,Cope_Rogers_LLP!$J$2:$J$750,"TRUE")</f>
        <v>0</v>
      </c>
      <c r="F70" s="50">
        <f ca="1">SUMIFS(Cope_Rogers_LLP!$K$2:$K$750,Cope_Rogers_LLP!$L$2:$L$750,$A70,Cope_Rogers_LLP!$H$2:$H$750,Cope_Rogers_LLP!F$753,Cope_Rogers_LLP!$J$2:$J$750,"TRUE")</f>
        <v>0</v>
      </c>
      <c r="G70" s="50">
        <f>SUMIFS(Cope_Rogers_LLP!$K$2:$K$750,Cope_Rogers_LLP!$L$2:$L$750,$A70,Cope_Rogers_LLP!$H$2:$H$750,Cope_Rogers_LLP!G$753,Cope_Rogers_LLP!$J$2:$J$750,"TRUE")</f>
        <v>0</v>
      </c>
      <c r="H70" s="50">
        <f>SUMIFS(Cope_Rogers_LLP!$K$2:$K$750,Cope_Rogers_LLP!$L$2:$L$750,$A70,Cope_Rogers_LLP!$H$2:$H$750,Cope_Rogers_LLP!H$753,Cope_Rogers_LLP!$J$2:$J$750,"TRUE")</f>
        <v>0</v>
      </c>
      <c r="I70" s="50">
        <f>SUMIFS(Cope_Rogers_LLP!$K$2:$K$750,Cope_Rogers_LLP!$L$2:$L$750,$A70,Cope_Rogers_LLP!$H$2:$H$750,Cope_Rogers_LLP!I$753,Cope_Rogers_LLP!$J$2:$J$750,"TRUE")</f>
        <v>0</v>
      </c>
      <c r="J70" s="50">
        <f>SUMIFS(Cope_Rogers_LLP!$K$2:$K$750,Cope_Rogers_LLP!$L$2:$L$750,$A70,Cope_Rogers_LLP!$H$2:$H$750,Cope_Rogers_LLP!J$753,Cope_Rogers_LLP!$J$2:$J$750,"TRUE")</f>
        <v>0</v>
      </c>
      <c r="K70" s="50">
        <f>SUMIFS(Cope_Rogers_LLP!$K$2:$K$750,Cope_Rogers_LLP!$L$2:$L$750,$A70,Cope_Rogers_LLP!$H$2:$H$750,Cope_Rogers_LLP!K$753,Cope_Rogers_LLP!$J$2:$J$750,"TRUE")</f>
        <v>0</v>
      </c>
      <c r="L70" s="50">
        <f>SUMIFS(Cope_Rogers_LLP!$K$2:$K$750,Cope_Rogers_LLP!$L$2:$L$750,$A70,Cope_Rogers_LLP!$H$2:$H$750,Cope_Rogers_LLP!L$753,Cope_Rogers_LLP!$J$2:$J$750,"TRUE")</f>
        <v>0</v>
      </c>
      <c r="M70" s="55">
        <f>SUMIFS(Cope_Rogers_LLP!$K$2:$K$750,Cope_Rogers_LLP!$L$2:$L$750,$A70,Cope_Rogers_LLP!$H$2:$H$750,Cope_Rogers_LLP!M$753,Cope_Rogers_LLP!$J$2:$J$750,"TRUE")</f>
        <v>0</v>
      </c>
      <c r="N70" s="156" cm="1">
        <f t="array" aca="1" ref="N70" ca="1">SUMPRODUCT(--(($B$1:$M$1)=N$2),$B70:$M70)</f>
        <v>0</v>
      </c>
      <c r="O70" s="149" cm="1">
        <f t="array" aca="1" ref="O70" ca="1">SUMPRODUCT(--(($B$1:$M$1)=O$2),$B70:$M70)</f>
        <v>0</v>
      </c>
      <c r="P70" s="149" cm="1">
        <f t="array" aca="1" ref="P70" ca="1">SUMPRODUCT(--(($B$1:$M$1)=P$2),$B70:$M70)</f>
        <v>0</v>
      </c>
      <c r="Q70" s="149" cm="1">
        <f t="array" aca="1" ref="Q70" ca="1">SUMPRODUCT(--(($B$1:$M$1)=Q$2),$B70:$M70)</f>
        <v>0</v>
      </c>
      <c r="R70" s="155" cm="1">
        <f t="array" aca="1" ref="R70" ca="1">SUMPRODUCT(--((Month)&lt;=Control!$C$7),$B70:$M70)</f>
        <v>0</v>
      </c>
    </row>
    <row r="71" spans="1:18" x14ac:dyDescent="0.2">
      <c r="A71" s="49" t="s">
        <v>14</v>
      </c>
      <c r="B71" s="50">
        <f ca="1">SUMIFS(Cope_Rogers_LLP!$K$2:$K$750,Cope_Rogers_LLP!$L$2:$L$750,$A71,Cope_Rogers_LLP!$H$2:$H$750,Cope_Rogers_LLP!B$753,Cope_Rogers_LLP!$J$2:$J$750,"TRUE")</f>
        <v>0</v>
      </c>
      <c r="C71" s="50">
        <f>SUMIFS(Cope_Rogers_LLP!$K$2:$K$750,Cope_Rogers_LLP!$L$2:$L$750,$A71,Cope_Rogers_LLP!$H$2:$H$750,Cope_Rogers_LLP!C$753,Cope_Rogers_LLP!$J$2:$J$750,"TRUE")</f>
        <v>0</v>
      </c>
      <c r="D71" s="50">
        <f>SUMIFS(Cope_Rogers_LLP!$K$2:$K$750,Cope_Rogers_LLP!$L$2:$L$750,$A71,Cope_Rogers_LLP!$H$2:$H$750,Cope_Rogers_LLP!D$753,Cope_Rogers_LLP!$J$2:$J$750,"TRUE")</f>
        <v>0</v>
      </c>
      <c r="E71" s="50">
        <f>SUMIFS(Cope_Rogers_LLP!$K$2:$K$750,Cope_Rogers_LLP!$L$2:$L$750,$A71,Cope_Rogers_LLP!$H$2:$H$750,Cope_Rogers_LLP!E$753,Cope_Rogers_LLP!$J$2:$J$750,"TRUE")</f>
        <v>0</v>
      </c>
      <c r="F71" s="50">
        <f>SUMIFS(Cope_Rogers_LLP!$K$2:$K$750,Cope_Rogers_LLP!$L$2:$L$750,$A71,Cope_Rogers_LLP!$H$2:$H$750,Cope_Rogers_LLP!F$753,Cope_Rogers_LLP!$J$2:$J$750,"TRUE")</f>
        <v>0</v>
      </c>
      <c r="G71" s="50">
        <f>SUMIFS(Cope_Rogers_LLP!$K$2:$K$750,Cope_Rogers_LLP!$L$2:$L$750,$A71,Cope_Rogers_LLP!$H$2:$H$750,Cope_Rogers_LLP!G$753,Cope_Rogers_LLP!$J$2:$J$750,"TRUE")</f>
        <v>0</v>
      </c>
      <c r="H71" s="50">
        <f>SUMIFS(Cope_Rogers_LLP!$K$2:$K$750,Cope_Rogers_LLP!$L$2:$L$750,$A71,Cope_Rogers_LLP!$H$2:$H$750,Cope_Rogers_LLP!H$753,Cope_Rogers_LLP!$J$2:$J$750,"TRUE")</f>
        <v>0</v>
      </c>
      <c r="I71" s="50">
        <f>SUMIFS(Cope_Rogers_LLP!$K$2:$K$750,Cope_Rogers_LLP!$L$2:$L$750,$A71,Cope_Rogers_LLP!$H$2:$H$750,Cope_Rogers_LLP!I$753,Cope_Rogers_LLP!$J$2:$J$750,"TRUE")</f>
        <v>0</v>
      </c>
      <c r="J71" s="50">
        <f>SUMIFS(Cope_Rogers_LLP!$K$2:$K$750,Cope_Rogers_LLP!$L$2:$L$750,$A71,Cope_Rogers_LLP!$H$2:$H$750,Cope_Rogers_LLP!J$753,Cope_Rogers_LLP!$J$2:$J$750,"TRUE")</f>
        <v>0</v>
      </c>
      <c r="K71" s="50">
        <f>SUMIFS(Cope_Rogers_LLP!$K$2:$K$750,Cope_Rogers_LLP!$L$2:$L$750,$A71,Cope_Rogers_LLP!$H$2:$H$750,Cope_Rogers_LLP!K$753,Cope_Rogers_LLP!$J$2:$J$750,"TRUE")</f>
        <v>0</v>
      </c>
      <c r="L71" s="50">
        <f>SUMIFS(Cope_Rogers_LLP!$K$2:$K$750,Cope_Rogers_LLP!$L$2:$L$750,$A71,Cope_Rogers_LLP!$H$2:$H$750,Cope_Rogers_LLP!L$753,Cope_Rogers_LLP!$J$2:$J$750,"TRUE")</f>
        <v>0</v>
      </c>
      <c r="M71" s="55">
        <f>SUMIFS(Cope_Rogers_LLP!$K$2:$K$750,Cope_Rogers_LLP!$L$2:$L$750,$A71,Cope_Rogers_LLP!$H$2:$H$750,Cope_Rogers_LLP!M$753,Cope_Rogers_LLP!$J$2:$J$750,"TRUE")</f>
        <v>0</v>
      </c>
      <c r="N71" s="156" cm="1">
        <f t="array" aca="1" ref="N71" ca="1">SUMPRODUCT(--(($B$1:$M$1)=N$2),$B71:$M71)</f>
        <v>0</v>
      </c>
      <c r="O71" s="149" cm="1">
        <f t="array" aca="1" ref="O71" ca="1">SUMPRODUCT(--(($B$1:$M$1)=O$2),$B71:$M71)</f>
        <v>0</v>
      </c>
      <c r="P71" s="149" cm="1">
        <f t="array" aca="1" ref="P71" ca="1">SUMPRODUCT(--(($B$1:$M$1)=P$2),$B71:$M71)</f>
        <v>0</v>
      </c>
      <c r="Q71" s="149" cm="1">
        <f t="array" aca="1" ref="Q71" ca="1">SUMPRODUCT(--(($B$1:$M$1)=Q$2),$B71:$M71)</f>
        <v>0</v>
      </c>
      <c r="R71" s="155" cm="1">
        <f t="array" aca="1" ref="R71" ca="1">SUMPRODUCT(--((Month)&lt;=Control!$C$7),$B71:$M71)</f>
        <v>0</v>
      </c>
    </row>
    <row r="72" spans="1:18" x14ac:dyDescent="0.2">
      <c r="A72" s="51" t="s">
        <v>13</v>
      </c>
      <c r="B72" s="52">
        <f ca="1">SUMIFS(Cope_Rogers_LLP!$K$2:$K$750,Cope_Rogers_LLP!$L$2:$L$750,$A72,Cope_Rogers_LLP!$H$2:$H$750,Cope_Rogers_LLP!B$753,Cope_Rogers_LLP!$J$2:$J$750,"TRUE")</f>
        <v>0</v>
      </c>
      <c r="C72" s="52">
        <f>SUMIFS(Cope_Rogers_LLP!$K$2:$K$750,Cope_Rogers_LLP!$L$2:$L$750,$A72,Cope_Rogers_LLP!$H$2:$H$750,Cope_Rogers_LLP!C$753,Cope_Rogers_LLP!$J$2:$J$750,"TRUE")</f>
        <v>0</v>
      </c>
      <c r="D72" s="52">
        <f>SUMIFS(Cope_Rogers_LLP!$K$2:$K$750,Cope_Rogers_LLP!$L$2:$L$750,$A72,Cope_Rogers_LLP!$H$2:$H$750,Cope_Rogers_LLP!D$753,Cope_Rogers_LLP!$J$2:$J$750,"TRUE")</f>
        <v>0</v>
      </c>
      <c r="E72" s="52">
        <f>SUMIFS(Cope_Rogers_LLP!$K$2:$K$750,Cope_Rogers_LLP!$L$2:$L$750,$A72,Cope_Rogers_LLP!$H$2:$H$750,Cope_Rogers_LLP!E$753,Cope_Rogers_LLP!$J$2:$J$750,"TRUE")</f>
        <v>0</v>
      </c>
      <c r="F72" s="52">
        <f>SUMIFS(Cope_Rogers_LLP!$K$2:$K$750,Cope_Rogers_LLP!$L$2:$L$750,$A72,Cope_Rogers_LLP!$H$2:$H$750,Cope_Rogers_LLP!F$753,Cope_Rogers_LLP!$J$2:$J$750,"TRUE")</f>
        <v>0</v>
      </c>
      <c r="G72" s="52">
        <f>SUMIFS(Cope_Rogers_LLP!$K$2:$K$750,Cope_Rogers_LLP!$L$2:$L$750,$A72,Cope_Rogers_LLP!$H$2:$H$750,Cope_Rogers_LLP!G$753,Cope_Rogers_LLP!$J$2:$J$750,"TRUE")</f>
        <v>0</v>
      </c>
      <c r="H72" s="52">
        <f>SUMIFS(Cope_Rogers_LLP!$K$2:$K$750,Cope_Rogers_LLP!$L$2:$L$750,$A72,Cope_Rogers_LLP!$H$2:$H$750,Cope_Rogers_LLP!H$753,Cope_Rogers_LLP!$J$2:$J$750,"TRUE")</f>
        <v>0</v>
      </c>
      <c r="I72" s="52">
        <f>SUMIFS(Cope_Rogers_LLP!$K$2:$K$750,Cope_Rogers_LLP!$L$2:$L$750,$A72,Cope_Rogers_LLP!$H$2:$H$750,Cope_Rogers_LLP!I$753,Cope_Rogers_LLP!$J$2:$J$750,"TRUE")</f>
        <v>0</v>
      </c>
      <c r="J72" s="52">
        <f>SUMIFS(Cope_Rogers_LLP!$K$2:$K$750,Cope_Rogers_LLP!$L$2:$L$750,$A72,Cope_Rogers_LLP!$H$2:$H$750,Cope_Rogers_LLP!J$753,Cope_Rogers_LLP!$J$2:$J$750,"TRUE")</f>
        <v>0</v>
      </c>
      <c r="K72" s="52">
        <f>SUMIFS(Cope_Rogers_LLP!$K$2:$K$750,Cope_Rogers_LLP!$L$2:$L$750,$A72,Cope_Rogers_LLP!$H$2:$H$750,Cope_Rogers_LLP!K$753,Cope_Rogers_LLP!$J$2:$J$750,"TRUE")</f>
        <v>0</v>
      </c>
      <c r="L72" s="52">
        <f>SUMIFS(Cope_Rogers_LLP!$K$2:$K$750,Cope_Rogers_LLP!$L$2:$L$750,$A72,Cope_Rogers_LLP!$H$2:$H$750,Cope_Rogers_LLP!L$753,Cope_Rogers_LLP!$J$2:$J$750,"TRUE")</f>
        <v>0</v>
      </c>
      <c r="M72" s="63">
        <f>SUMIFS(Cope_Rogers_LLP!$K$2:$K$750,Cope_Rogers_LLP!$L$2:$L$750,$A72,Cope_Rogers_LLP!$H$2:$H$750,Cope_Rogers_LLP!M$753,Cope_Rogers_LLP!$J$2:$J$750,"TRUE")</f>
        <v>0</v>
      </c>
      <c r="N72" s="157" cm="1">
        <f t="array" aca="1" ref="N72" ca="1">SUMPRODUCT(--(($B$1:$M$1)=N$2),$B72:$M72)</f>
        <v>0</v>
      </c>
      <c r="O72" s="158" cm="1">
        <f t="array" aca="1" ref="O72" ca="1">SUMPRODUCT(--(($B$1:$M$1)=O$2),$B72:$M72)</f>
        <v>0</v>
      </c>
      <c r="P72" s="158" cm="1">
        <f t="array" aca="1" ref="P72" ca="1">SUMPRODUCT(--(($B$1:$M$1)=P$2),$B72:$M72)</f>
        <v>0</v>
      </c>
      <c r="Q72" s="158" cm="1">
        <f t="array" aca="1" ref="Q72" ca="1">SUMPRODUCT(--(($B$1:$M$1)=Q$2),$B72:$M72)</f>
        <v>0</v>
      </c>
      <c r="R72" s="159" cm="1">
        <f t="array" aca="1" ref="R72" ca="1">SUMPRODUCT(--((Month)&lt;=Control!$C$7),$B72:$M72)</f>
        <v>0</v>
      </c>
    </row>
    <row r="74" spans="1:18" x14ac:dyDescent="0.2">
      <c r="A74" s="57" t="str">
        <f ca="1">Control!$C$17</f>
        <v>The_Mon_Inc</v>
      </c>
      <c r="B74" s="53">
        <f>EOMONTH(Control!$C$5,0)</f>
        <v>45688</v>
      </c>
      <c r="C74" s="53">
        <f t="shared" ref="C74:M74" si="6">EOMONTH(B74,1)</f>
        <v>45716</v>
      </c>
      <c r="D74" s="53">
        <f t="shared" si="6"/>
        <v>45747</v>
      </c>
      <c r="E74" s="53">
        <f t="shared" si="6"/>
        <v>45777</v>
      </c>
      <c r="F74" s="53">
        <f t="shared" si="6"/>
        <v>45808</v>
      </c>
      <c r="G74" s="53">
        <f t="shared" si="6"/>
        <v>45838</v>
      </c>
      <c r="H74" s="53">
        <f t="shared" si="6"/>
        <v>45869</v>
      </c>
      <c r="I74" s="53">
        <f t="shared" si="6"/>
        <v>45900</v>
      </c>
      <c r="J74" s="53">
        <f t="shared" si="6"/>
        <v>45930</v>
      </c>
      <c r="K74" s="53">
        <f t="shared" si="6"/>
        <v>45961</v>
      </c>
      <c r="L74" s="53">
        <f t="shared" si="6"/>
        <v>45991</v>
      </c>
      <c r="M74" s="54">
        <f t="shared" si="6"/>
        <v>46022</v>
      </c>
      <c r="N74" s="152" t="s">
        <v>56</v>
      </c>
      <c r="O74" s="152" t="s">
        <v>57</v>
      </c>
      <c r="P74" s="152" t="s">
        <v>58</v>
      </c>
      <c r="Q74" s="152" t="s">
        <v>59</v>
      </c>
      <c r="R74" s="152" t="s">
        <v>37</v>
      </c>
    </row>
    <row r="75" spans="1:18" x14ac:dyDescent="0.2">
      <c r="A75" s="49" t="s">
        <v>25</v>
      </c>
      <c r="B75" s="50">
        <f ca="1">SUMIFS(The_Mon_Inc!$K$2:$K$750,The_Mon_Inc!$L$2:$L$750,$A75,The_Mon_Inc!$H$2:$H$750,The_Mon_Inc!B$753,The_Mon_Inc!$J$2:$J$750,"TRUE")</f>
        <v>0</v>
      </c>
      <c r="C75" s="50">
        <f ca="1">SUMIFS(The_Mon_Inc!$K$2:$K$750,The_Mon_Inc!$L$2:$L$750,$A75,The_Mon_Inc!$H$2:$H$750,The_Mon_Inc!C$753,The_Mon_Inc!$J$2:$J$750,"TRUE")</f>
        <v>0</v>
      </c>
      <c r="D75" s="50">
        <f ca="1">SUMIFS(The_Mon_Inc!$K$2:$K$750,The_Mon_Inc!$L$2:$L$750,$A75,The_Mon_Inc!$H$2:$H$750,The_Mon_Inc!D$753,The_Mon_Inc!$J$2:$J$750,"TRUE")</f>
        <v>0</v>
      </c>
      <c r="E75" s="50">
        <f ca="1">SUMIFS(The_Mon_Inc!$K$2:$K$750,The_Mon_Inc!$L$2:$L$750,$A75,The_Mon_Inc!$H$2:$H$750,The_Mon_Inc!E$753,The_Mon_Inc!$J$2:$J$750,"TRUE")</f>
        <v>0</v>
      </c>
      <c r="F75" s="50">
        <f ca="1">SUMIFS(The_Mon_Inc!$K$2:$K$750,The_Mon_Inc!$L$2:$L$750,$A75,The_Mon_Inc!$H$2:$H$750,The_Mon_Inc!F$753,The_Mon_Inc!$J$2:$J$750,"TRUE")</f>
        <v>0</v>
      </c>
      <c r="G75" s="50">
        <f>SUMIFS(The_Mon_Inc!$K$2:$K$750,The_Mon_Inc!$L$2:$L$750,$A75,The_Mon_Inc!$H$2:$H$750,The_Mon_Inc!G$753,The_Mon_Inc!$J$2:$J$750,"TRUE")</f>
        <v>0</v>
      </c>
      <c r="H75" s="50">
        <f>SUMIFS(The_Mon_Inc!$K$2:$K$750,The_Mon_Inc!$L$2:$L$750,$A75,The_Mon_Inc!$H$2:$H$750,The_Mon_Inc!H$753,The_Mon_Inc!$J$2:$J$750,"TRUE")</f>
        <v>0</v>
      </c>
      <c r="I75" s="50">
        <f>SUMIFS(The_Mon_Inc!$K$2:$K$750,The_Mon_Inc!$L$2:$L$750,$A75,The_Mon_Inc!$H$2:$H$750,The_Mon_Inc!I$753,The_Mon_Inc!$J$2:$J$750,"TRUE")</f>
        <v>0</v>
      </c>
      <c r="J75" s="50">
        <f>SUMIFS(The_Mon_Inc!$K$2:$K$750,The_Mon_Inc!$L$2:$L$750,$A75,The_Mon_Inc!$H$2:$H$750,The_Mon_Inc!J$753,The_Mon_Inc!$J$2:$J$750,"TRUE")</f>
        <v>0</v>
      </c>
      <c r="K75" s="50">
        <f>SUMIFS(The_Mon_Inc!$K$2:$K$750,The_Mon_Inc!$L$2:$L$750,$A75,The_Mon_Inc!$H$2:$H$750,The_Mon_Inc!K$753,The_Mon_Inc!$J$2:$J$750,"TRUE")</f>
        <v>0</v>
      </c>
      <c r="L75" s="50">
        <f>SUMIFS(The_Mon_Inc!$K$2:$K$750,The_Mon_Inc!$L$2:$L$750,$A75,The_Mon_Inc!$H$2:$H$750,The_Mon_Inc!L$753,The_Mon_Inc!$J$2:$J$750,"TRUE")</f>
        <v>0</v>
      </c>
      <c r="M75" s="55">
        <f>SUMIFS(The_Mon_Inc!$K$2:$K$750,The_Mon_Inc!$L$2:$L$750,$A75,The_Mon_Inc!$H$2:$H$750,The_Mon_Inc!M$753,The_Mon_Inc!$J$2:$J$750,"TRUE")</f>
        <v>0</v>
      </c>
      <c r="N75" s="153" cm="1">
        <f t="array" aca="1" ref="N75" ca="1">SUMPRODUCT(--(($B$1:$M$1)=N$2),$B75:$M75)</f>
        <v>0</v>
      </c>
      <c r="O75" s="154" cm="1">
        <f t="array" aca="1" ref="O75" ca="1">SUMPRODUCT(--(($B$1:$M$1)=O$2),$B75:$M75)</f>
        <v>0</v>
      </c>
      <c r="P75" s="154" cm="1">
        <f t="array" aca="1" ref="P75" ca="1">SUMPRODUCT(--(($B$1:$M$1)=P$2),$B75:$M75)</f>
        <v>0</v>
      </c>
      <c r="Q75" s="154" cm="1">
        <f t="array" aca="1" ref="Q75" ca="1">SUMPRODUCT(--(($B$1:$M$1)=Q$2),$B75:$M75)</f>
        <v>0</v>
      </c>
      <c r="R75" s="155" cm="1">
        <f t="array" aca="1" ref="R75" ca="1">SUMPRODUCT(--((Month)&lt;=Control!$C$7),$B75:$M75)</f>
        <v>0</v>
      </c>
    </row>
    <row r="76" spans="1:18" x14ac:dyDescent="0.2">
      <c r="A76" s="49" t="s">
        <v>24</v>
      </c>
      <c r="B76" s="50">
        <f>SUMIFS(The_Mon_Inc!$K$2:$K$750,The_Mon_Inc!$L$2:$L$750,$A76,The_Mon_Inc!$H$2:$H$750,The_Mon_Inc!B$753,The_Mon_Inc!$J$2:$J$750,"TRUE")</f>
        <v>0</v>
      </c>
      <c r="C76" s="50">
        <f>SUMIFS(The_Mon_Inc!$K$2:$K$750,The_Mon_Inc!$L$2:$L$750,$A76,The_Mon_Inc!$H$2:$H$750,The_Mon_Inc!C$753,The_Mon_Inc!$J$2:$J$750,"TRUE")</f>
        <v>0</v>
      </c>
      <c r="D76" s="50">
        <f>SUMIFS(The_Mon_Inc!$K$2:$K$750,The_Mon_Inc!$L$2:$L$750,$A76,The_Mon_Inc!$H$2:$H$750,The_Mon_Inc!D$753,The_Mon_Inc!$J$2:$J$750,"TRUE")</f>
        <v>0</v>
      </c>
      <c r="E76" s="50">
        <f>SUMIFS(The_Mon_Inc!$K$2:$K$750,The_Mon_Inc!$L$2:$L$750,$A76,The_Mon_Inc!$H$2:$H$750,The_Mon_Inc!E$753,The_Mon_Inc!$J$2:$J$750,"TRUE")</f>
        <v>0</v>
      </c>
      <c r="F76" s="50">
        <f>SUMIFS(The_Mon_Inc!$K$2:$K$750,The_Mon_Inc!$L$2:$L$750,$A76,The_Mon_Inc!$H$2:$H$750,The_Mon_Inc!F$753,The_Mon_Inc!$J$2:$J$750,"TRUE")</f>
        <v>0</v>
      </c>
      <c r="G76" s="50">
        <f>SUMIFS(The_Mon_Inc!$K$2:$K$750,The_Mon_Inc!$L$2:$L$750,$A76,The_Mon_Inc!$H$2:$H$750,The_Mon_Inc!G$753,The_Mon_Inc!$J$2:$J$750,"TRUE")</f>
        <v>0</v>
      </c>
      <c r="H76" s="50">
        <f>SUMIFS(The_Mon_Inc!$K$2:$K$750,The_Mon_Inc!$L$2:$L$750,$A76,The_Mon_Inc!$H$2:$H$750,The_Mon_Inc!H$753,The_Mon_Inc!$J$2:$J$750,"TRUE")</f>
        <v>0</v>
      </c>
      <c r="I76" s="50">
        <f>SUMIFS(The_Mon_Inc!$K$2:$K$750,The_Mon_Inc!$L$2:$L$750,$A76,The_Mon_Inc!$H$2:$H$750,The_Mon_Inc!I$753,The_Mon_Inc!$J$2:$J$750,"TRUE")</f>
        <v>0</v>
      </c>
      <c r="J76" s="50">
        <f>SUMIFS(The_Mon_Inc!$K$2:$K$750,The_Mon_Inc!$L$2:$L$750,$A76,The_Mon_Inc!$H$2:$H$750,The_Mon_Inc!J$753,The_Mon_Inc!$J$2:$J$750,"TRUE")</f>
        <v>0</v>
      </c>
      <c r="K76" s="50">
        <f>SUMIFS(The_Mon_Inc!$K$2:$K$750,The_Mon_Inc!$L$2:$L$750,$A76,The_Mon_Inc!$H$2:$H$750,The_Mon_Inc!K$753,The_Mon_Inc!$J$2:$J$750,"TRUE")</f>
        <v>0</v>
      </c>
      <c r="L76" s="50">
        <f>SUMIFS(The_Mon_Inc!$K$2:$K$750,The_Mon_Inc!$L$2:$L$750,$A76,The_Mon_Inc!$H$2:$H$750,The_Mon_Inc!L$753,The_Mon_Inc!$J$2:$J$750,"TRUE")</f>
        <v>0</v>
      </c>
      <c r="M76" s="55">
        <f>SUMIFS(The_Mon_Inc!$K$2:$K$750,The_Mon_Inc!$L$2:$L$750,$A76,The_Mon_Inc!$H$2:$H$750,The_Mon_Inc!M$753,The_Mon_Inc!$J$2:$J$750,"TRUE")</f>
        <v>0</v>
      </c>
      <c r="N76" s="156" cm="1">
        <f t="array" ref="N76">SUMPRODUCT(--(($B$1:$M$1)=N$2),$B76:$M76)</f>
        <v>0</v>
      </c>
      <c r="O76" s="149" cm="1">
        <f t="array" ref="O76">SUMPRODUCT(--(($B$1:$M$1)=O$2),$B76:$M76)</f>
        <v>0</v>
      </c>
      <c r="P76" s="149" cm="1">
        <f t="array" ref="P76">SUMPRODUCT(--(($B$1:$M$1)=P$2),$B76:$M76)</f>
        <v>0</v>
      </c>
      <c r="Q76" s="149" cm="1">
        <f t="array" ref="Q76">SUMPRODUCT(--(($B$1:$M$1)=Q$2),$B76:$M76)</f>
        <v>0</v>
      </c>
      <c r="R76" s="155" cm="1">
        <f t="array" ref="R76">SUMPRODUCT(--((Month)&lt;=Control!$C$7),$B76:$M76)</f>
        <v>0</v>
      </c>
    </row>
    <row r="77" spans="1:18" x14ac:dyDescent="0.2">
      <c r="A77" s="49" t="s">
        <v>26</v>
      </c>
      <c r="B77" s="50">
        <f>SUMIFS(The_Mon_Inc!$K$2:$K$750,The_Mon_Inc!$L$2:$L$750,$A77,The_Mon_Inc!$H$2:$H$750,The_Mon_Inc!B$753,The_Mon_Inc!$J$2:$J$750,"TRUE")</f>
        <v>0</v>
      </c>
      <c r="C77" s="50">
        <f>SUMIFS(The_Mon_Inc!$K$2:$K$750,The_Mon_Inc!$L$2:$L$750,$A77,The_Mon_Inc!$H$2:$H$750,The_Mon_Inc!C$753,The_Mon_Inc!$J$2:$J$750,"TRUE")</f>
        <v>0</v>
      </c>
      <c r="D77" s="50">
        <f>SUMIFS(The_Mon_Inc!$K$2:$K$750,The_Mon_Inc!$L$2:$L$750,$A77,The_Mon_Inc!$H$2:$H$750,The_Mon_Inc!D$753,The_Mon_Inc!$J$2:$J$750,"TRUE")</f>
        <v>0</v>
      </c>
      <c r="E77" s="50">
        <f>SUMIFS(The_Mon_Inc!$K$2:$K$750,The_Mon_Inc!$L$2:$L$750,$A77,The_Mon_Inc!$H$2:$H$750,The_Mon_Inc!E$753,The_Mon_Inc!$J$2:$J$750,"TRUE")</f>
        <v>0</v>
      </c>
      <c r="F77" s="50">
        <f>SUMIFS(The_Mon_Inc!$K$2:$K$750,The_Mon_Inc!$L$2:$L$750,$A77,The_Mon_Inc!$H$2:$H$750,The_Mon_Inc!F$753,The_Mon_Inc!$J$2:$J$750,"TRUE")</f>
        <v>0</v>
      </c>
      <c r="G77" s="50">
        <f>SUMIFS(The_Mon_Inc!$K$2:$K$750,The_Mon_Inc!$L$2:$L$750,$A77,The_Mon_Inc!$H$2:$H$750,The_Mon_Inc!G$753,The_Mon_Inc!$J$2:$J$750,"TRUE")</f>
        <v>0</v>
      </c>
      <c r="H77" s="50">
        <f>SUMIFS(The_Mon_Inc!$K$2:$K$750,The_Mon_Inc!$L$2:$L$750,$A77,The_Mon_Inc!$H$2:$H$750,The_Mon_Inc!H$753,The_Mon_Inc!$J$2:$J$750,"TRUE")</f>
        <v>0</v>
      </c>
      <c r="I77" s="50">
        <f>SUMIFS(The_Mon_Inc!$K$2:$K$750,The_Mon_Inc!$L$2:$L$750,$A77,The_Mon_Inc!$H$2:$H$750,The_Mon_Inc!I$753,The_Mon_Inc!$J$2:$J$750,"TRUE")</f>
        <v>0</v>
      </c>
      <c r="J77" s="50">
        <f>SUMIFS(The_Mon_Inc!$K$2:$K$750,The_Mon_Inc!$L$2:$L$750,$A77,The_Mon_Inc!$H$2:$H$750,The_Mon_Inc!J$753,The_Mon_Inc!$J$2:$J$750,"TRUE")</f>
        <v>0</v>
      </c>
      <c r="K77" s="50">
        <f>SUMIFS(The_Mon_Inc!$K$2:$K$750,The_Mon_Inc!$L$2:$L$750,$A77,The_Mon_Inc!$H$2:$H$750,The_Mon_Inc!K$753,The_Mon_Inc!$J$2:$J$750,"TRUE")</f>
        <v>0</v>
      </c>
      <c r="L77" s="50">
        <f>SUMIFS(The_Mon_Inc!$K$2:$K$750,The_Mon_Inc!$L$2:$L$750,$A77,The_Mon_Inc!$H$2:$H$750,The_Mon_Inc!L$753,The_Mon_Inc!$J$2:$J$750,"TRUE")</f>
        <v>0</v>
      </c>
      <c r="M77" s="55">
        <f>SUMIFS(The_Mon_Inc!$K$2:$K$750,The_Mon_Inc!$L$2:$L$750,$A77,The_Mon_Inc!$H$2:$H$750,The_Mon_Inc!M$753,The_Mon_Inc!$J$2:$J$750,"TRUE")</f>
        <v>0</v>
      </c>
      <c r="N77" s="156" cm="1">
        <f t="array" ref="N77">SUMPRODUCT(--(($B$1:$M$1)=N$2),$B77:$M77)</f>
        <v>0</v>
      </c>
      <c r="O77" s="149" cm="1">
        <f t="array" ref="O77">SUMPRODUCT(--(($B$1:$M$1)=O$2),$B77:$M77)</f>
        <v>0</v>
      </c>
      <c r="P77" s="149" cm="1">
        <f t="array" ref="P77">SUMPRODUCT(--(($B$1:$M$1)=P$2),$B77:$M77)</f>
        <v>0</v>
      </c>
      <c r="Q77" s="149" cm="1">
        <f t="array" ref="Q77">SUMPRODUCT(--(($B$1:$M$1)=Q$2),$B77:$M77)</f>
        <v>0</v>
      </c>
      <c r="R77" s="155" cm="1">
        <f t="array" ref="R77">SUMPRODUCT(--((Month)&lt;=Control!$C$7),$B77:$M77)</f>
        <v>0</v>
      </c>
    </row>
    <row r="78" spans="1:18" x14ac:dyDescent="0.2">
      <c r="A78" s="49" t="s">
        <v>48</v>
      </c>
      <c r="B78" s="50">
        <f ca="1">SUMIFS(The_Mon_Inc!$K$2:$K$750,The_Mon_Inc!$L$2:$L$750,$A78,The_Mon_Inc!$H$2:$H$750,The_Mon_Inc!B$753,The_Mon_Inc!$J$2:$J$750,"TRUE")</f>
        <v>0</v>
      </c>
      <c r="C78" s="50">
        <f ca="1">SUMIFS(The_Mon_Inc!$K$2:$K$750,The_Mon_Inc!$L$2:$L$750,$A78,The_Mon_Inc!$H$2:$H$750,The_Mon_Inc!C$753,The_Mon_Inc!$J$2:$J$750,"TRUE")</f>
        <v>0</v>
      </c>
      <c r="D78" s="50">
        <f ca="1">SUMIFS(The_Mon_Inc!$K$2:$K$750,The_Mon_Inc!$L$2:$L$750,$A78,The_Mon_Inc!$H$2:$H$750,The_Mon_Inc!D$753,The_Mon_Inc!$J$2:$J$750,"TRUE")</f>
        <v>0</v>
      </c>
      <c r="E78" s="50">
        <f ca="1">SUMIFS(The_Mon_Inc!$K$2:$K$750,The_Mon_Inc!$L$2:$L$750,$A78,The_Mon_Inc!$H$2:$H$750,The_Mon_Inc!E$753,The_Mon_Inc!$J$2:$J$750,"TRUE")</f>
        <v>0</v>
      </c>
      <c r="F78" s="50">
        <f ca="1">SUMIFS(The_Mon_Inc!$K$2:$K$750,The_Mon_Inc!$L$2:$L$750,$A78,The_Mon_Inc!$H$2:$H$750,The_Mon_Inc!F$753,The_Mon_Inc!$J$2:$J$750,"TRUE")</f>
        <v>0</v>
      </c>
      <c r="G78" s="50">
        <f>SUMIFS(The_Mon_Inc!$K$2:$K$750,The_Mon_Inc!$L$2:$L$750,$A78,The_Mon_Inc!$H$2:$H$750,The_Mon_Inc!G$753,The_Mon_Inc!$J$2:$J$750,"TRUE")</f>
        <v>0</v>
      </c>
      <c r="H78" s="50">
        <f>SUMIFS(The_Mon_Inc!$K$2:$K$750,The_Mon_Inc!$L$2:$L$750,$A78,The_Mon_Inc!$H$2:$H$750,The_Mon_Inc!H$753,The_Mon_Inc!$J$2:$J$750,"TRUE")</f>
        <v>0</v>
      </c>
      <c r="I78" s="50">
        <f>SUMIFS(The_Mon_Inc!$K$2:$K$750,The_Mon_Inc!$L$2:$L$750,$A78,The_Mon_Inc!$H$2:$H$750,The_Mon_Inc!I$753,The_Mon_Inc!$J$2:$J$750,"TRUE")</f>
        <v>0</v>
      </c>
      <c r="J78" s="50">
        <f>SUMIFS(The_Mon_Inc!$K$2:$K$750,The_Mon_Inc!$L$2:$L$750,$A78,The_Mon_Inc!$H$2:$H$750,The_Mon_Inc!J$753,The_Mon_Inc!$J$2:$J$750,"TRUE")</f>
        <v>0</v>
      </c>
      <c r="K78" s="50">
        <f>SUMIFS(The_Mon_Inc!$K$2:$K$750,The_Mon_Inc!$L$2:$L$750,$A78,The_Mon_Inc!$H$2:$H$750,The_Mon_Inc!K$753,The_Mon_Inc!$J$2:$J$750,"TRUE")</f>
        <v>0</v>
      </c>
      <c r="L78" s="50">
        <f>SUMIFS(The_Mon_Inc!$K$2:$K$750,The_Mon_Inc!$L$2:$L$750,$A78,The_Mon_Inc!$H$2:$H$750,The_Mon_Inc!L$753,The_Mon_Inc!$J$2:$J$750,"TRUE")</f>
        <v>0</v>
      </c>
      <c r="M78" s="55">
        <f>SUMIFS(The_Mon_Inc!$K$2:$K$750,The_Mon_Inc!$L$2:$L$750,$A78,The_Mon_Inc!$H$2:$H$750,The_Mon_Inc!M$753,The_Mon_Inc!$J$2:$J$750,"TRUE")</f>
        <v>0</v>
      </c>
      <c r="N78" s="156" cm="1">
        <f t="array" aca="1" ref="N78" ca="1">SUMPRODUCT(--(($B$1:$M$1)=N$2),$B78:$M78)</f>
        <v>0</v>
      </c>
      <c r="O78" s="149" cm="1">
        <f t="array" aca="1" ref="O78" ca="1">SUMPRODUCT(--(($B$1:$M$1)=O$2),$B78:$M78)</f>
        <v>0</v>
      </c>
      <c r="P78" s="149" cm="1">
        <f t="array" aca="1" ref="P78" ca="1">SUMPRODUCT(--(($B$1:$M$1)=P$2),$B78:$M78)</f>
        <v>0</v>
      </c>
      <c r="Q78" s="149" cm="1">
        <f t="array" aca="1" ref="Q78" ca="1">SUMPRODUCT(--(($B$1:$M$1)=Q$2),$B78:$M78)</f>
        <v>0</v>
      </c>
      <c r="R78" s="155" cm="1">
        <f t="array" aca="1" ref="R78" ca="1">SUMPRODUCT(--((Month)&lt;=Control!$C$7),$B78:$M78)</f>
        <v>0</v>
      </c>
    </row>
    <row r="79" spans="1:18" x14ac:dyDescent="0.2">
      <c r="A79" s="49" t="s">
        <v>49</v>
      </c>
      <c r="B79" s="50">
        <f>SUMIFS(The_Mon_Inc!$K$2:$K$750,The_Mon_Inc!$L$2:$L$750,$A79,The_Mon_Inc!$H$2:$H$750,The_Mon_Inc!B$753,The_Mon_Inc!$J$2:$J$750,"TRUE")</f>
        <v>0</v>
      </c>
      <c r="C79" s="50">
        <f>SUMIFS(The_Mon_Inc!$K$2:$K$750,The_Mon_Inc!$L$2:$L$750,$A79,The_Mon_Inc!$H$2:$H$750,The_Mon_Inc!C$753,The_Mon_Inc!$J$2:$J$750,"TRUE")</f>
        <v>0</v>
      </c>
      <c r="D79" s="50">
        <f>SUMIFS(The_Mon_Inc!$K$2:$K$750,The_Mon_Inc!$L$2:$L$750,$A79,The_Mon_Inc!$H$2:$H$750,The_Mon_Inc!D$753,The_Mon_Inc!$J$2:$J$750,"TRUE")</f>
        <v>0</v>
      </c>
      <c r="E79" s="50">
        <f>SUMIFS(The_Mon_Inc!$K$2:$K$750,The_Mon_Inc!$L$2:$L$750,$A79,The_Mon_Inc!$H$2:$H$750,The_Mon_Inc!E$753,The_Mon_Inc!$J$2:$J$750,"TRUE")</f>
        <v>0</v>
      </c>
      <c r="F79" s="50">
        <f>SUMIFS(The_Mon_Inc!$K$2:$K$750,The_Mon_Inc!$L$2:$L$750,$A79,The_Mon_Inc!$H$2:$H$750,The_Mon_Inc!F$753,The_Mon_Inc!$J$2:$J$750,"TRUE")</f>
        <v>0</v>
      </c>
      <c r="G79" s="50">
        <f>SUMIFS(The_Mon_Inc!$K$2:$K$750,The_Mon_Inc!$L$2:$L$750,$A79,The_Mon_Inc!$H$2:$H$750,The_Mon_Inc!G$753,The_Mon_Inc!$J$2:$J$750,"TRUE")</f>
        <v>0</v>
      </c>
      <c r="H79" s="50">
        <f>SUMIFS(The_Mon_Inc!$K$2:$K$750,The_Mon_Inc!$L$2:$L$750,$A79,The_Mon_Inc!$H$2:$H$750,The_Mon_Inc!H$753,The_Mon_Inc!$J$2:$J$750,"TRUE")</f>
        <v>0</v>
      </c>
      <c r="I79" s="50">
        <f>SUMIFS(The_Mon_Inc!$K$2:$K$750,The_Mon_Inc!$L$2:$L$750,$A79,The_Mon_Inc!$H$2:$H$750,The_Mon_Inc!I$753,The_Mon_Inc!$J$2:$J$750,"TRUE")</f>
        <v>0</v>
      </c>
      <c r="J79" s="50">
        <f>SUMIFS(The_Mon_Inc!$K$2:$K$750,The_Mon_Inc!$L$2:$L$750,$A79,The_Mon_Inc!$H$2:$H$750,The_Mon_Inc!J$753,The_Mon_Inc!$J$2:$J$750,"TRUE")</f>
        <v>0</v>
      </c>
      <c r="K79" s="50">
        <f>SUMIFS(The_Mon_Inc!$K$2:$K$750,The_Mon_Inc!$L$2:$L$750,$A79,The_Mon_Inc!$H$2:$H$750,The_Mon_Inc!K$753,The_Mon_Inc!$J$2:$J$750,"TRUE")</f>
        <v>0</v>
      </c>
      <c r="L79" s="50">
        <f>SUMIFS(The_Mon_Inc!$K$2:$K$750,The_Mon_Inc!$L$2:$L$750,$A79,The_Mon_Inc!$H$2:$H$750,The_Mon_Inc!L$753,The_Mon_Inc!$J$2:$J$750,"TRUE")</f>
        <v>0</v>
      </c>
      <c r="M79" s="55">
        <f>SUMIFS(The_Mon_Inc!$K$2:$K$750,The_Mon_Inc!$L$2:$L$750,$A79,The_Mon_Inc!$H$2:$H$750,The_Mon_Inc!M$753,The_Mon_Inc!$J$2:$J$750,"TRUE")</f>
        <v>0</v>
      </c>
      <c r="N79" s="156" cm="1">
        <f t="array" ref="N79">SUMPRODUCT(--(($B$1:$M$1)=N$2),$B79:$M79)</f>
        <v>0</v>
      </c>
      <c r="O79" s="149" cm="1">
        <f t="array" ref="O79">SUMPRODUCT(--(($B$1:$M$1)=O$2),$B79:$M79)</f>
        <v>0</v>
      </c>
      <c r="P79" s="149" cm="1">
        <f t="array" ref="P79">SUMPRODUCT(--(($B$1:$M$1)=P$2),$B79:$M79)</f>
        <v>0</v>
      </c>
      <c r="Q79" s="149" cm="1">
        <f t="array" ref="Q79">SUMPRODUCT(--(($B$1:$M$1)=Q$2),$B79:$M79)</f>
        <v>0</v>
      </c>
      <c r="R79" s="155" cm="1">
        <f t="array" ref="R79">SUMPRODUCT(--((Month)&lt;=Control!$C$7),$B79:$M79)</f>
        <v>0</v>
      </c>
    </row>
    <row r="80" spans="1:18" x14ac:dyDescent="0.2">
      <c r="A80" s="49" t="s">
        <v>50</v>
      </c>
      <c r="B80" s="50">
        <f>SUMIFS(The_Mon_Inc!$K$2:$K$750,The_Mon_Inc!$L$2:$L$750,$A80,The_Mon_Inc!$H$2:$H$750,The_Mon_Inc!B$753,The_Mon_Inc!$J$2:$J$750,"TRUE")</f>
        <v>0</v>
      </c>
      <c r="C80" s="50">
        <f>SUMIFS(The_Mon_Inc!$K$2:$K$750,The_Mon_Inc!$L$2:$L$750,$A80,The_Mon_Inc!$H$2:$H$750,The_Mon_Inc!C$753,The_Mon_Inc!$J$2:$J$750,"TRUE")</f>
        <v>0</v>
      </c>
      <c r="D80" s="50">
        <f>SUMIFS(The_Mon_Inc!$K$2:$K$750,The_Mon_Inc!$L$2:$L$750,$A80,The_Mon_Inc!$H$2:$H$750,The_Mon_Inc!D$753,The_Mon_Inc!$J$2:$J$750,"TRUE")</f>
        <v>0</v>
      </c>
      <c r="E80" s="50">
        <f>SUMIFS(The_Mon_Inc!$K$2:$K$750,The_Mon_Inc!$L$2:$L$750,$A80,The_Mon_Inc!$H$2:$H$750,The_Mon_Inc!E$753,The_Mon_Inc!$J$2:$J$750,"TRUE")</f>
        <v>0</v>
      </c>
      <c r="F80" s="50">
        <f>SUMIFS(The_Mon_Inc!$K$2:$K$750,The_Mon_Inc!$L$2:$L$750,$A80,The_Mon_Inc!$H$2:$H$750,The_Mon_Inc!F$753,The_Mon_Inc!$J$2:$J$750,"TRUE")</f>
        <v>0</v>
      </c>
      <c r="G80" s="50">
        <f>SUMIFS(The_Mon_Inc!$K$2:$K$750,The_Mon_Inc!$L$2:$L$750,$A80,The_Mon_Inc!$H$2:$H$750,The_Mon_Inc!G$753,The_Mon_Inc!$J$2:$J$750,"TRUE")</f>
        <v>0</v>
      </c>
      <c r="H80" s="50">
        <f>SUMIFS(The_Mon_Inc!$K$2:$K$750,The_Mon_Inc!$L$2:$L$750,$A80,The_Mon_Inc!$H$2:$H$750,The_Mon_Inc!H$753,The_Mon_Inc!$J$2:$J$750,"TRUE")</f>
        <v>0</v>
      </c>
      <c r="I80" s="50">
        <f>SUMIFS(The_Mon_Inc!$K$2:$K$750,The_Mon_Inc!$L$2:$L$750,$A80,The_Mon_Inc!$H$2:$H$750,The_Mon_Inc!I$753,The_Mon_Inc!$J$2:$J$750,"TRUE")</f>
        <v>0</v>
      </c>
      <c r="J80" s="50">
        <f>SUMIFS(The_Mon_Inc!$K$2:$K$750,The_Mon_Inc!$L$2:$L$750,$A80,The_Mon_Inc!$H$2:$H$750,The_Mon_Inc!J$753,The_Mon_Inc!$J$2:$J$750,"TRUE")</f>
        <v>0</v>
      </c>
      <c r="K80" s="50">
        <f>SUMIFS(The_Mon_Inc!$K$2:$K$750,The_Mon_Inc!$L$2:$L$750,$A80,The_Mon_Inc!$H$2:$H$750,The_Mon_Inc!K$753,The_Mon_Inc!$J$2:$J$750,"TRUE")</f>
        <v>0</v>
      </c>
      <c r="L80" s="50">
        <f>SUMIFS(The_Mon_Inc!$K$2:$K$750,The_Mon_Inc!$L$2:$L$750,$A80,The_Mon_Inc!$H$2:$H$750,The_Mon_Inc!L$753,The_Mon_Inc!$J$2:$J$750,"TRUE")</f>
        <v>0</v>
      </c>
      <c r="M80" s="55">
        <f>SUMIFS(The_Mon_Inc!$K$2:$K$750,The_Mon_Inc!$L$2:$L$750,$A80,The_Mon_Inc!$H$2:$H$750,The_Mon_Inc!M$753,The_Mon_Inc!$J$2:$J$750,"TRUE")</f>
        <v>0</v>
      </c>
      <c r="N80" s="156" cm="1">
        <f t="array" ref="N80">SUMPRODUCT(--(($B$1:$M$1)=N$2),$B80:$M80)</f>
        <v>0</v>
      </c>
      <c r="O80" s="149" cm="1">
        <f t="array" ref="O80">SUMPRODUCT(--(($B$1:$M$1)=O$2),$B80:$M80)</f>
        <v>0</v>
      </c>
      <c r="P80" s="149" cm="1">
        <f t="array" ref="P80">SUMPRODUCT(--(($B$1:$M$1)=P$2),$B80:$M80)</f>
        <v>0</v>
      </c>
      <c r="Q80" s="149" cm="1">
        <f t="array" ref="Q80">SUMPRODUCT(--(($B$1:$M$1)=Q$2),$B80:$M80)</f>
        <v>0</v>
      </c>
      <c r="R80" s="155" cm="1">
        <f t="array" ref="R80">SUMPRODUCT(--((Month)&lt;=Control!$C$7),$B80:$M80)</f>
        <v>0</v>
      </c>
    </row>
    <row r="81" spans="1:18" x14ac:dyDescent="0.2">
      <c r="A81" s="49" t="s">
        <v>9</v>
      </c>
      <c r="B81" s="50">
        <f ca="1">SUMIFS(The_Mon_Inc!$K$2:$K$750,The_Mon_Inc!$L$2:$L$750,$A81,The_Mon_Inc!$H$2:$H$750,The_Mon_Inc!B$753,The_Mon_Inc!$J$2:$J$750,"TRUE")</f>
        <v>0</v>
      </c>
      <c r="C81" s="50">
        <f ca="1">SUMIFS(The_Mon_Inc!$K$2:$K$750,The_Mon_Inc!$L$2:$L$750,$A81,The_Mon_Inc!$H$2:$H$750,The_Mon_Inc!C$753,The_Mon_Inc!$J$2:$J$750,"TRUE")</f>
        <v>0</v>
      </c>
      <c r="D81" s="50">
        <f ca="1">SUMIFS(The_Mon_Inc!$K$2:$K$750,The_Mon_Inc!$L$2:$L$750,$A81,The_Mon_Inc!$H$2:$H$750,The_Mon_Inc!D$753,The_Mon_Inc!$J$2:$J$750,"TRUE")</f>
        <v>0</v>
      </c>
      <c r="E81" s="50">
        <f ca="1">SUMIFS(The_Mon_Inc!$K$2:$K$750,The_Mon_Inc!$L$2:$L$750,$A81,The_Mon_Inc!$H$2:$H$750,The_Mon_Inc!E$753,The_Mon_Inc!$J$2:$J$750,"TRUE")</f>
        <v>0</v>
      </c>
      <c r="F81" s="50">
        <f ca="1">SUMIFS(The_Mon_Inc!$K$2:$K$750,The_Mon_Inc!$L$2:$L$750,$A81,The_Mon_Inc!$H$2:$H$750,The_Mon_Inc!F$753,The_Mon_Inc!$J$2:$J$750,"TRUE")</f>
        <v>0</v>
      </c>
      <c r="G81" s="50">
        <f>SUMIFS(The_Mon_Inc!$K$2:$K$750,The_Mon_Inc!$L$2:$L$750,$A81,The_Mon_Inc!$H$2:$H$750,The_Mon_Inc!G$753,The_Mon_Inc!$J$2:$J$750,"TRUE")</f>
        <v>0</v>
      </c>
      <c r="H81" s="50">
        <f>SUMIFS(The_Mon_Inc!$K$2:$K$750,The_Mon_Inc!$L$2:$L$750,$A81,The_Mon_Inc!$H$2:$H$750,The_Mon_Inc!H$753,The_Mon_Inc!$J$2:$J$750,"TRUE")</f>
        <v>0</v>
      </c>
      <c r="I81" s="50">
        <f>SUMIFS(The_Mon_Inc!$K$2:$K$750,The_Mon_Inc!$L$2:$L$750,$A81,The_Mon_Inc!$H$2:$H$750,The_Mon_Inc!I$753,The_Mon_Inc!$J$2:$J$750,"TRUE")</f>
        <v>0</v>
      </c>
      <c r="J81" s="50">
        <f>SUMIFS(The_Mon_Inc!$K$2:$K$750,The_Mon_Inc!$L$2:$L$750,$A81,The_Mon_Inc!$H$2:$H$750,The_Mon_Inc!J$753,The_Mon_Inc!$J$2:$J$750,"TRUE")</f>
        <v>0</v>
      </c>
      <c r="K81" s="50">
        <f>SUMIFS(The_Mon_Inc!$K$2:$K$750,The_Mon_Inc!$L$2:$L$750,$A81,The_Mon_Inc!$H$2:$H$750,The_Mon_Inc!K$753,The_Mon_Inc!$J$2:$J$750,"TRUE")</f>
        <v>0</v>
      </c>
      <c r="L81" s="50">
        <f>SUMIFS(The_Mon_Inc!$K$2:$K$750,The_Mon_Inc!$L$2:$L$750,$A81,The_Mon_Inc!$H$2:$H$750,The_Mon_Inc!L$753,The_Mon_Inc!$J$2:$J$750,"TRUE")</f>
        <v>0</v>
      </c>
      <c r="M81" s="55">
        <f>SUMIFS(The_Mon_Inc!$K$2:$K$750,The_Mon_Inc!$L$2:$L$750,$A81,The_Mon_Inc!$H$2:$H$750,The_Mon_Inc!M$753,The_Mon_Inc!$J$2:$J$750,"TRUE")</f>
        <v>0</v>
      </c>
      <c r="N81" s="156" cm="1">
        <f t="array" aca="1" ref="N81" ca="1">SUMPRODUCT(--(($B$1:$M$1)=N$2),$B81:$M81)</f>
        <v>0</v>
      </c>
      <c r="O81" s="149" cm="1">
        <f t="array" aca="1" ref="O81" ca="1">SUMPRODUCT(--(($B$1:$M$1)=O$2),$B81:$M81)</f>
        <v>0</v>
      </c>
      <c r="P81" s="149" cm="1">
        <f t="array" aca="1" ref="P81" ca="1">SUMPRODUCT(--(($B$1:$M$1)=P$2),$B81:$M81)</f>
        <v>0</v>
      </c>
      <c r="Q81" s="149" cm="1">
        <f t="array" aca="1" ref="Q81" ca="1">SUMPRODUCT(--(($B$1:$M$1)=Q$2),$B81:$M81)</f>
        <v>0</v>
      </c>
      <c r="R81" s="155" cm="1">
        <f t="array" aca="1" ref="R81" ca="1">SUMPRODUCT(--((Month)&lt;=Control!$C$7),$B81:$M81)</f>
        <v>0</v>
      </c>
    </row>
    <row r="82" spans="1:18" x14ac:dyDescent="0.2">
      <c r="A82" s="49" t="s">
        <v>10</v>
      </c>
      <c r="B82" s="50">
        <f ca="1">SUMIFS(The_Mon_Inc!$K$2:$K$750,The_Mon_Inc!$L$2:$L$750,$A82,The_Mon_Inc!$H$2:$H$750,The_Mon_Inc!B$753,The_Mon_Inc!$J$2:$J$750,"TRUE")</f>
        <v>0</v>
      </c>
      <c r="C82" s="50">
        <f ca="1">SUMIFS(The_Mon_Inc!$K$2:$K$750,The_Mon_Inc!$L$2:$L$750,$A82,The_Mon_Inc!$H$2:$H$750,The_Mon_Inc!C$753,The_Mon_Inc!$J$2:$J$750,"TRUE")</f>
        <v>1000</v>
      </c>
      <c r="D82" s="50">
        <f ca="1">SUMIFS(The_Mon_Inc!$K$2:$K$750,The_Mon_Inc!$L$2:$L$750,$A82,The_Mon_Inc!$H$2:$H$750,The_Mon_Inc!D$753,The_Mon_Inc!$J$2:$J$750,"TRUE")</f>
        <v>1000</v>
      </c>
      <c r="E82" s="50">
        <f ca="1">SUMIFS(The_Mon_Inc!$K$2:$K$750,The_Mon_Inc!$L$2:$L$750,$A82,The_Mon_Inc!$H$2:$H$750,The_Mon_Inc!E$753,The_Mon_Inc!$J$2:$J$750,"TRUE")</f>
        <v>1000</v>
      </c>
      <c r="F82" s="50">
        <f ca="1">SUMIFS(The_Mon_Inc!$K$2:$K$750,The_Mon_Inc!$L$2:$L$750,$A82,The_Mon_Inc!$H$2:$H$750,The_Mon_Inc!F$753,The_Mon_Inc!$J$2:$J$750,"TRUE")</f>
        <v>1000</v>
      </c>
      <c r="G82" s="50">
        <f>SUMIFS(The_Mon_Inc!$K$2:$K$750,The_Mon_Inc!$L$2:$L$750,$A82,The_Mon_Inc!$H$2:$H$750,The_Mon_Inc!G$753,The_Mon_Inc!$J$2:$J$750,"TRUE")</f>
        <v>0</v>
      </c>
      <c r="H82" s="50">
        <f>SUMIFS(The_Mon_Inc!$K$2:$K$750,The_Mon_Inc!$L$2:$L$750,$A82,The_Mon_Inc!$H$2:$H$750,The_Mon_Inc!H$753,The_Mon_Inc!$J$2:$J$750,"TRUE")</f>
        <v>0</v>
      </c>
      <c r="I82" s="50">
        <f>SUMIFS(The_Mon_Inc!$K$2:$K$750,The_Mon_Inc!$L$2:$L$750,$A82,The_Mon_Inc!$H$2:$H$750,The_Mon_Inc!I$753,The_Mon_Inc!$J$2:$J$750,"TRUE")</f>
        <v>0</v>
      </c>
      <c r="J82" s="50">
        <f>SUMIFS(The_Mon_Inc!$K$2:$K$750,The_Mon_Inc!$L$2:$L$750,$A82,The_Mon_Inc!$H$2:$H$750,The_Mon_Inc!J$753,The_Mon_Inc!$J$2:$J$750,"TRUE")</f>
        <v>0</v>
      </c>
      <c r="K82" s="50">
        <f>SUMIFS(The_Mon_Inc!$K$2:$K$750,The_Mon_Inc!$L$2:$L$750,$A82,The_Mon_Inc!$H$2:$H$750,The_Mon_Inc!K$753,The_Mon_Inc!$J$2:$J$750,"TRUE")</f>
        <v>0</v>
      </c>
      <c r="L82" s="50">
        <f>SUMIFS(The_Mon_Inc!$K$2:$K$750,The_Mon_Inc!$L$2:$L$750,$A82,The_Mon_Inc!$H$2:$H$750,The_Mon_Inc!L$753,The_Mon_Inc!$J$2:$J$750,"TRUE")</f>
        <v>0</v>
      </c>
      <c r="M82" s="55">
        <f>SUMIFS(The_Mon_Inc!$K$2:$K$750,The_Mon_Inc!$L$2:$L$750,$A82,The_Mon_Inc!$H$2:$H$750,The_Mon_Inc!M$753,The_Mon_Inc!$J$2:$J$750,"TRUE")</f>
        <v>0</v>
      </c>
      <c r="N82" s="156" cm="1">
        <f t="array" aca="1" ref="N82" ca="1">SUMPRODUCT(--(($B$1:$M$1)=N$2),$B82:$M82)</f>
        <v>2000</v>
      </c>
      <c r="O82" s="149" cm="1">
        <f t="array" aca="1" ref="O82" ca="1">SUMPRODUCT(--(($B$1:$M$1)=O$2),$B82:$M82)</f>
        <v>2000</v>
      </c>
      <c r="P82" s="149" cm="1">
        <f t="array" aca="1" ref="P82" ca="1">SUMPRODUCT(--(($B$1:$M$1)=P$2),$B82:$M82)</f>
        <v>0</v>
      </c>
      <c r="Q82" s="149" cm="1">
        <f t="array" aca="1" ref="Q82" ca="1">SUMPRODUCT(--(($B$1:$M$1)=Q$2),$B82:$M82)</f>
        <v>0</v>
      </c>
      <c r="R82" s="155" cm="1">
        <f t="array" aca="1" ref="R82" ca="1">SUMPRODUCT(--((Month)&lt;=Control!$C$7),$B82:$M82)</f>
        <v>4000</v>
      </c>
    </row>
    <row r="83" spans="1:18" x14ac:dyDescent="0.2">
      <c r="A83" s="49" t="s">
        <v>14</v>
      </c>
      <c r="B83" s="50">
        <f ca="1">SUMIFS(The_Mon_Inc!$K$2:$K$750,The_Mon_Inc!$L$2:$L$750,$A83,The_Mon_Inc!$H$2:$H$750,The_Mon_Inc!B$753,The_Mon_Inc!$J$2:$J$750,"TRUE")</f>
        <v>0</v>
      </c>
      <c r="C83" s="50">
        <f ca="1">SUMIFS(The_Mon_Inc!$K$2:$K$750,The_Mon_Inc!$L$2:$L$750,$A83,The_Mon_Inc!$H$2:$H$750,The_Mon_Inc!C$753,The_Mon_Inc!$J$2:$J$750,"TRUE")</f>
        <v>0</v>
      </c>
      <c r="D83" s="50">
        <f ca="1">SUMIFS(The_Mon_Inc!$K$2:$K$750,The_Mon_Inc!$L$2:$L$750,$A83,The_Mon_Inc!$H$2:$H$750,The_Mon_Inc!D$753,The_Mon_Inc!$J$2:$J$750,"TRUE")</f>
        <v>0</v>
      </c>
      <c r="E83" s="50">
        <f ca="1">SUMIFS(The_Mon_Inc!$K$2:$K$750,The_Mon_Inc!$L$2:$L$750,$A83,The_Mon_Inc!$H$2:$H$750,The_Mon_Inc!E$753,The_Mon_Inc!$J$2:$J$750,"TRUE")</f>
        <v>0</v>
      </c>
      <c r="F83" s="50">
        <f ca="1">SUMIFS(The_Mon_Inc!$K$2:$K$750,The_Mon_Inc!$L$2:$L$750,$A83,The_Mon_Inc!$H$2:$H$750,The_Mon_Inc!F$753,The_Mon_Inc!$J$2:$J$750,"TRUE")</f>
        <v>0</v>
      </c>
      <c r="G83" s="50">
        <f>SUMIFS(The_Mon_Inc!$K$2:$K$750,The_Mon_Inc!$L$2:$L$750,$A83,The_Mon_Inc!$H$2:$H$750,The_Mon_Inc!G$753,The_Mon_Inc!$J$2:$J$750,"TRUE")</f>
        <v>0</v>
      </c>
      <c r="H83" s="50">
        <f>SUMIFS(The_Mon_Inc!$K$2:$K$750,The_Mon_Inc!$L$2:$L$750,$A83,The_Mon_Inc!$H$2:$H$750,The_Mon_Inc!H$753,The_Mon_Inc!$J$2:$J$750,"TRUE")</f>
        <v>0</v>
      </c>
      <c r="I83" s="50">
        <f>SUMIFS(The_Mon_Inc!$K$2:$K$750,The_Mon_Inc!$L$2:$L$750,$A83,The_Mon_Inc!$H$2:$H$750,The_Mon_Inc!I$753,The_Mon_Inc!$J$2:$J$750,"TRUE")</f>
        <v>0</v>
      </c>
      <c r="J83" s="50">
        <f>SUMIFS(The_Mon_Inc!$K$2:$K$750,The_Mon_Inc!$L$2:$L$750,$A83,The_Mon_Inc!$H$2:$H$750,The_Mon_Inc!J$753,The_Mon_Inc!$J$2:$J$750,"TRUE")</f>
        <v>0</v>
      </c>
      <c r="K83" s="50">
        <f>SUMIFS(The_Mon_Inc!$K$2:$K$750,The_Mon_Inc!$L$2:$L$750,$A83,The_Mon_Inc!$H$2:$H$750,The_Mon_Inc!K$753,The_Mon_Inc!$J$2:$J$750,"TRUE")</f>
        <v>0</v>
      </c>
      <c r="L83" s="50">
        <f>SUMIFS(The_Mon_Inc!$K$2:$K$750,The_Mon_Inc!$L$2:$L$750,$A83,The_Mon_Inc!$H$2:$H$750,The_Mon_Inc!L$753,The_Mon_Inc!$J$2:$J$750,"TRUE")</f>
        <v>0</v>
      </c>
      <c r="M83" s="55">
        <f>SUMIFS(The_Mon_Inc!$K$2:$K$750,The_Mon_Inc!$L$2:$L$750,$A83,The_Mon_Inc!$H$2:$H$750,The_Mon_Inc!M$753,The_Mon_Inc!$J$2:$J$750,"TRUE")</f>
        <v>0</v>
      </c>
      <c r="N83" s="156" cm="1">
        <f t="array" aca="1" ref="N83" ca="1">SUMPRODUCT(--(($B$1:$M$1)=N$2),$B83:$M83)</f>
        <v>0</v>
      </c>
      <c r="O83" s="149" cm="1">
        <f t="array" aca="1" ref="O83" ca="1">SUMPRODUCT(--(($B$1:$M$1)=O$2),$B83:$M83)</f>
        <v>0</v>
      </c>
      <c r="P83" s="149" cm="1">
        <f t="array" aca="1" ref="P83" ca="1">SUMPRODUCT(--(($B$1:$M$1)=P$2),$B83:$M83)</f>
        <v>0</v>
      </c>
      <c r="Q83" s="149" cm="1">
        <f t="array" aca="1" ref="Q83" ca="1">SUMPRODUCT(--(($B$1:$M$1)=Q$2),$B83:$M83)</f>
        <v>0</v>
      </c>
      <c r="R83" s="155" cm="1">
        <f t="array" aca="1" ref="R83" ca="1">SUMPRODUCT(--((Month)&lt;=Control!$C$7),$B83:$M83)</f>
        <v>0</v>
      </c>
    </row>
    <row r="84" spans="1:18" x14ac:dyDescent="0.2">
      <c r="A84" s="51" t="s">
        <v>13</v>
      </c>
      <c r="B84" s="52">
        <f ca="1">SUMIFS(The_Mon_Inc!$K$2:$K$750,The_Mon_Inc!$L$2:$L$750,$A84,The_Mon_Inc!$H$2:$H$750,The_Mon_Inc!B$753,The_Mon_Inc!$J$2:$J$750,"TRUE")</f>
        <v>0</v>
      </c>
      <c r="C84" s="52">
        <f ca="1">SUMIFS(The_Mon_Inc!$K$2:$K$750,The_Mon_Inc!$L$2:$L$750,$A84,The_Mon_Inc!$H$2:$H$750,The_Mon_Inc!C$753,The_Mon_Inc!$J$2:$J$750,"TRUE")</f>
        <v>0</v>
      </c>
      <c r="D84" s="52">
        <f ca="1">SUMIFS(The_Mon_Inc!$K$2:$K$750,The_Mon_Inc!$L$2:$L$750,$A84,The_Mon_Inc!$H$2:$H$750,The_Mon_Inc!D$753,The_Mon_Inc!$J$2:$J$750,"TRUE")</f>
        <v>0</v>
      </c>
      <c r="E84" s="52">
        <f ca="1">SUMIFS(The_Mon_Inc!$K$2:$K$750,The_Mon_Inc!$L$2:$L$750,$A84,The_Mon_Inc!$H$2:$H$750,The_Mon_Inc!E$753,The_Mon_Inc!$J$2:$J$750,"TRUE")</f>
        <v>0</v>
      </c>
      <c r="F84" s="52">
        <f ca="1">SUMIFS(The_Mon_Inc!$K$2:$K$750,The_Mon_Inc!$L$2:$L$750,$A84,The_Mon_Inc!$H$2:$H$750,The_Mon_Inc!F$753,The_Mon_Inc!$J$2:$J$750,"TRUE")</f>
        <v>0</v>
      </c>
      <c r="G84" s="52">
        <f>SUMIFS(The_Mon_Inc!$K$2:$K$750,The_Mon_Inc!$L$2:$L$750,$A84,The_Mon_Inc!$H$2:$H$750,The_Mon_Inc!G$753,The_Mon_Inc!$J$2:$J$750,"TRUE")</f>
        <v>0</v>
      </c>
      <c r="H84" s="52">
        <f>SUMIFS(The_Mon_Inc!$K$2:$K$750,The_Mon_Inc!$L$2:$L$750,$A84,The_Mon_Inc!$H$2:$H$750,The_Mon_Inc!H$753,The_Mon_Inc!$J$2:$J$750,"TRUE")</f>
        <v>0</v>
      </c>
      <c r="I84" s="52">
        <f>SUMIFS(The_Mon_Inc!$K$2:$K$750,The_Mon_Inc!$L$2:$L$750,$A84,The_Mon_Inc!$H$2:$H$750,The_Mon_Inc!I$753,The_Mon_Inc!$J$2:$J$750,"TRUE")</f>
        <v>0</v>
      </c>
      <c r="J84" s="52">
        <f>SUMIFS(The_Mon_Inc!$K$2:$K$750,The_Mon_Inc!$L$2:$L$750,$A84,The_Mon_Inc!$H$2:$H$750,The_Mon_Inc!J$753,The_Mon_Inc!$J$2:$J$750,"TRUE")</f>
        <v>0</v>
      </c>
      <c r="K84" s="52">
        <f>SUMIFS(The_Mon_Inc!$K$2:$K$750,The_Mon_Inc!$L$2:$L$750,$A84,The_Mon_Inc!$H$2:$H$750,The_Mon_Inc!K$753,The_Mon_Inc!$J$2:$J$750,"TRUE")</f>
        <v>0</v>
      </c>
      <c r="L84" s="52">
        <f>SUMIFS(The_Mon_Inc!$K$2:$K$750,The_Mon_Inc!$L$2:$L$750,$A84,The_Mon_Inc!$H$2:$H$750,The_Mon_Inc!L$753,The_Mon_Inc!$J$2:$J$750,"TRUE")</f>
        <v>0</v>
      </c>
      <c r="M84" s="63">
        <f>SUMIFS(The_Mon_Inc!$K$2:$K$750,The_Mon_Inc!$L$2:$L$750,$A84,The_Mon_Inc!$H$2:$H$750,The_Mon_Inc!M$753,The_Mon_Inc!$J$2:$J$750,"TRUE")</f>
        <v>0</v>
      </c>
      <c r="N84" s="157" cm="1">
        <f t="array" aca="1" ref="N84" ca="1">SUMPRODUCT(--(($B$1:$M$1)=N$2),$B84:$M84)</f>
        <v>0</v>
      </c>
      <c r="O84" s="158" cm="1">
        <f t="array" aca="1" ref="O84" ca="1">SUMPRODUCT(--(($B$1:$M$1)=O$2),$B84:$M84)</f>
        <v>0</v>
      </c>
      <c r="P84" s="158" cm="1">
        <f t="array" aca="1" ref="P84" ca="1">SUMPRODUCT(--(($B$1:$M$1)=P$2),$B84:$M84)</f>
        <v>0</v>
      </c>
      <c r="Q84" s="158" cm="1">
        <f t="array" aca="1" ref="Q84" ca="1">SUMPRODUCT(--(($B$1:$M$1)=Q$2),$B84:$M84)</f>
        <v>0</v>
      </c>
      <c r="R84" s="159" cm="1">
        <f t="array" aca="1" ref="R84" ca="1">SUMPRODUCT(--((Month)&lt;=Control!$C$7),$B84:$M84)</f>
        <v>0</v>
      </c>
    </row>
    <row r="86" spans="1:18" x14ac:dyDescent="0.2">
      <c r="A86" s="57" t="str">
        <f ca="1">Control!$C$18</f>
        <v>AC_Inc</v>
      </c>
      <c r="B86" s="53">
        <f>EOMONTH(Control!$C$5,0)</f>
        <v>45688</v>
      </c>
      <c r="C86" s="53">
        <f t="shared" ref="C86:M86" si="7">EOMONTH(B86,1)</f>
        <v>45716</v>
      </c>
      <c r="D86" s="53">
        <f t="shared" si="7"/>
        <v>45747</v>
      </c>
      <c r="E86" s="53">
        <f t="shared" si="7"/>
        <v>45777</v>
      </c>
      <c r="F86" s="53">
        <f t="shared" si="7"/>
        <v>45808</v>
      </c>
      <c r="G86" s="53">
        <f t="shared" si="7"/>
        <v>45838</v>
      </c>
      <c r="H86" s="53">
        <f t="shared" si="7"/>
        <v>45869</v>
      </c>
      <c r="I86" s="53">
        <f t="shared" si="7"/>
        <v>45900</v>
      </c>
      <c r="J86" s="53">
        <f t="shared" si="7"/>
        <v>45930</v>
      </c>
      <c r="K86" s="53">
        <f t="shared" si="7"/>
        <v>45961</v>
      </c>
      <c r="L86" s="53">
        <f t="shared" si="7"/>
        <v>45991</v>
      </c>
      <c r="M86" s="54">
        <f t="shared" si="7"/>
        <v>46022</v>
      </c>
      <c r="N86" s="152" t="s">
        <v>56</v>
      </c>
      <c r="O86" s="152" t="s">
        <v>57</v>
      </c>
      <c r="P86" s="152" t="s">
        <v>58</v>
      </c>
      <c r="Q86" s="152" t="s">
        <v>59</v>
      </c>
      <c r="R86" s="152" t="s">
        <v>37</v>
      </c>
    </row>
    <row r="87" spans="1:18" x14ac:dyDescent="0.2">
      <c r="A87" s="49" t="s">
        <v>25</v>
      </c>
      <c r="B87" s="50">
        <f ca="1">SUMIFS(AC_Inc!$K$2:$K$750,AC_Inc!$L$2:$L$750,$A87,AC_Inc!$H$2:$H$750,AC_Inc!B$753,AC_Inc!$J$2:$J$750,"TRUE")</f>
        <v>0</v>
      </c>
      <c r="C87" s="50">
        <f ca="1">SUMIFS(AC_Inc!$K$2:$K$750,AC_Inc!$L$2:$L$750,$A87,AC_Inc!$H$2:$H$750,AC_Inc!C$753,AC_Inc!$J$2:$J$750,"TRUE")</f>
        <v>0</v>
      </c>
      <c r="D87" s="50">
        <f ca="1">SUMIFS(AC_Inc!$K$2:$K$750,AC_Inc!$L$2:$L$750,$A87,AC_Inc!$H$2:$H$750,AC_Inc!D$753,AC_Inc!$J$2:$J$750,"TRUE")</f>
        <v>0</v>
      </c>
      <c r="E87" s="50">
        <f ca="1">SUMIFS(AC_Inc!$K$2:$K$750,AC_Inc!$L$2:$L$750,$A87,AC_Inc!$H$2:$H$750,AC_Inc!E$753,AC_Inc!$J$2:$J$750,"TRUE")</f>
        <v>0</v>
      </c>
      <c r="F87" s="50">
        <f ca="1">SUMIFS(AC_Inc!$K$2:$K$750,AC_Inc!$L$2:$L$750,$A87,AC_Inc!$H$2:$H$750,AC_Inc!F$753,AC_Inc!$J$2:$J$750,"TRUE")</f>
        <v>0</v>
      </c>
      <c r="G87" s="50">
        <f>SUMIFS(AC_Inc!$K$2:$K$750,AC_Inc!$L$2:$L$750,$A87,AC_Inc!$H$2:$H$750,AC_Inc!G$753,AC_Inc!$J$2:$J$750,"TRUE")</f>
        <v>0</v>
      </c>
      <c r="H87" s="50">
        <f>SUMIFS(AC_Inc!$K$2:$K$750,AC_Inc!$L$2:$L$750,$A87,AC_Inc!$H$2:$H$750,AC_Inc!H$753,AC_Inc!$J$2:$J$750,"TRUE")</f>
        <v>0</v>
      </c>
      <c r="I87" s="50">
        <f>SUMIFS(AC_Inc!$K$2:$K$750,AC_Inc!$L$2:$L$750,$A87,AC_Inc!$H$2:$H$750,AC_Inc!I$753,AC_Inc!$J$2:$J$750,"TRUE")</f>
        <v>0</v>
      </c>
      <c r="J87" s="50">
        <f>SUMIFS(AC_Inc!$K$2:$K$750,AC_Inc!$L$2:$L$750,$A87,AC_Inc!$H$2:$H$750,AC_Inc!J$753,AC_Inc!$J$2:$J$750,"TRUE")</f>
        <v>0</v>
      </c>
      <c r="K87" s="50">
        <f>SUMIFS(AC_Inc!$K$2:$K$750,AC_Inc!$L$2:$L$750,$A87,AC_Inc!$H$2:$H$750,AC_Inc!K$753,AC_Inc!$J$2:$J$750,"TRUE")</f>
        <v>0</v>
      </c>
      <c r="L87" s="50">
        <f>SUMIFS(AC_Inc!$K$2:$K$750,AC_Inc!$L$2:$L$750,$A87,AC_Inc!$H$2:$H$750,AC_Inc!L$753,AC_Inc!$J$2:$J$750,"TRUE")</f>
        <v>0</v>
      </c>
      <c r="M87" s="55">
        <f>SUMIFS(AC_Inc!$K$2:$K$750,AC_Inc!$L$2:$L$750,$A87,AC_Inc!$H$2:$H$750,AC_Inc!M$753,AC_Inc!$J$2:$J$750,"TRUE")</f>
        <v>0</v>
      </c>
      <c r="N87" s="153" cm="1">
        <f t="array" aca="1" ref="N87" ca="1">SUMPRODUCT(--(($B$1:$M$1)=N$2),$B87:$M87)</f>
        <v>0</v>
      </c>
      <c r="O87" s="154" cm="1">
        <f t="array" aca="1" ref="O87" ca="1">SUMPRODUCT(--(($B$1:$M$1)=O$2),$B87:$M87)</f>
        <v>0</v>
      </c>
      <c r="P87" s="154" cm="1">
        <f t="array" aca="1" ref="P87" ca="1">SUMPRODUCT(--(($B$1:$M$1)=P$2),$B87:$M87)</f>
        <v>0</v>
      </c>
      <c r="Q87" s="154" cm="1">
        <f t="array" aca="1" ref="Q87" ca="1">SUMPRODUCT(--(($B$1:$M$1)=Q$2),$B87:$M87)</f>
        <v>0</v>
      </c>
      <c r="R87" s="155" cm="1">
        <f t="array" aca="1" ref="R87" ca="1">SUMPRODUCT(--((Month)&lt;=Control!$C$7),$B87:$M87)</f>
        <v>0</v>
      </c>
    </row>
    <row r="88" spans="1:18" x14ac:dyDescent="0.2">
      <c r="A88" s="49" t="s">
        <v>24</v>
      </c>
      <c r="B88" s="50">
        <f>SUMIFS(AC_Inc!$K$2:$K$750,AC_Inc!$L$2:$L$750,$A88,AC_Inc!$H$2:$H$750,AC_Inc!B$753,AC_Inc!$J$2:$J$750,"TRUE")</f>
        <v>0</v>
      </c>
      <c r="C88" s="50">
        <f>SUMIFS(AC_Inc!$K$2:$K$750,AC_Inc!$L$2:$L$750,$A88,AC_Inc!$H$2:$H$750,AC_Inc!C$753,AC_Inc!$J$2:$J$750,"TRUE")</f>
        <v>0</v>
      </c>
      <c r="D88" s="50">
        <f>SUMIFS(AC_Inc!$K$2:$K$750,AC_Inc!$L$2:$L$750,$A88,AC_Inc!$H$2:$H$750,AC_Inc!D$753,AC_Inc!$J$2:$J$750,"TRUE")</f>
        <v>0</v>
      </c>
      <c r="E88" s="50">
        <f>SUMIFS(AC_Inc!$K$2:$K$750,AC_Inc!$L$2:$L$750,$A88,AC_Inc!$H$2:$H$750,AC_Inc!E$753,AC_Inc!$J$2:$J$750,"TRUE")</f>
        <v>0</v>
      </c>
      <c r="F88" s="50">
        <f>SUMIFS(AC_Inc!$K$2:$K$750,AC_Inc!$L$2:$L$750,$A88,AC_Inc!$H$2:$H$750,AC_Inc!F$753,AC_Inc!$J$2:$J$750,"TRUE")</f>
        <v>0</v>
      </c>
      <c r="G88" s="50">
        <f>SUMIFS(AC_Inc!$K$2:$K$750,AC_Inc!$L$2:$L$750,$A88,AC_Inc!$H$2:$H$750,AC_Inc!G$753,AC_Inc!$J$2:$J$750,"TRUE")</f>
        <v>0</v>
      </c>
      <c r="H88" s="50">
        <f>SUMIFS(AC_Inc!$K$2:$K$750,AC_Inc!$L$2:$L$750,$A88,AC_Inc!$H$2:$H$750,AC_Inc!H$753,AC_Inc!$J$2:$J$750,"TRUE")</f>
        <v>0</v>
      </c>
      <c r="I88" s="50">
        <f>SUMIFS(AC_Inc!$K$2:$K$750,AC_Inc!$L$2:$L$750,$A88,AC_Inc!$H$2:$H$750,AC_Inc!I$753,AC_Inc!$J$2:$J$750,"TRUE")</f>
        <v>0</v>
      </c>
      <c r="J88" s="50">
        <f>SUMIFS(AC_Inc!$K$2:$K$750,AC_Inc!$L$2:$L$750,$A88,AC_Inc!$H$2:$H$750,AC_Inc!J$753,AC_Inc!$J$2:$J$750,"TRUE")</f>
        <v>0</v>
      </c>
      <c r="K88" s="50">
        <f>SUMIFS(AC_Inc!$K$2:$K$750,AC_Inc!$L$2:$L$750,$A88,AC_Inc!$H$2:$H$750,AC_Inc!K$753,AC_Inc!$J$2:$J$750,"TRUE")</f>
        <v>0</v>
      </c>
      <c r="L88" s="50">
        <f>SUMIFS(AC_Inc!$K$2:$K$750,AC_Inc!$L$2:$L$750,$A88,AC_Inc!$H$2:$H$750,AC_Inc!L$753,AC_Inc!$J$2:$J$750,"TRUE")</f>
        <v>0</v>
      </c>
      <c r="M88" s="55">
        <f>SUMIFS(AC_Inc!$K$2:$K$750,AC_Inc!$L$2:$L$750,$A88,AC_Inc!$H$2:$H$750,AC_Inc!M$753,AC_Inc!$J$2:$J$750,"TRUE")</f>
        <v>0</v>
      </c>
      <c r="N88" s="156" cm="1">
        <f t="array" ref="N88">SUMPRODUCT(--(($B$1:$M$1)=N$2),$B88:$M88)</f>
        <v>0</v>
      </c>
      <c r="O88" s="149" cm="1">
        <f t="array" ref="O88">SUMPRODUCT(--(($B$1:$M$1)=O$2),$B88:$M88)</f>
        <v>0</v>
      </c>
      <c r="P88" s="149" cm="1">
        <f t="array" ref="P88">SUMPRODUCT(--(($B$1:$M$1)=P$2),$B88:$M88)</f>
        <v>0</v>
      </c>
      <c r="Q88" s="149" cm="1">
        <f t="array" ref="Q88">SUMPRODUCT(--(($B$1:$M$1)=Q$2),$B88:$M88)</f>
        <v>0</v>
      </c>
      <c r="R88" s="155" cm="1">
        <f t="array" ref="R88">SUMPRODUCT(--((Month)&lt;=Control!$C$7),$B88:$M88)</f>
        <v>0</v>
      </c>
    </row>
    <row r="89" spans="1:18" x14ac:dyDescent="0.2">
      <c r="A89" s="49" t="s">
        <v>26</v>
      </c>
      <c r="B89" s="50">
        <f>SUMIFS(AC_Inc!$K$2:$K$750,AC_Inc!$L$2:$L$750,$A89,AC_Inc!$H$2:$H$750,AC_Inc!B$753,AC_Inc!$J$2:$J$750,"TRUE")</f>
        <v>0</v>
      </c>
      <c r="C89" s="50">
        <f>SUMIFS(AC_Inc!$K$2:$K$750,AC_Inc!$L$2:$L$750,$A89,AC_Inc!$H$2:$H$750,AC_Inc!C$753,AC_Inc!$J$2:$J$750,"TRUE")</f>
        <v>0</v>
      </c>
      <c r="D89" s="50">
        <f>SUMIFS(AC_Inc!$K$2:$K$750,AC_Inc!$L$2:$L$750,$A89,AC_Inc!$H$2:$H$750,AC_Inc!D$753,AC_Inc!$J$2:$J$750,"TRUE")</f>
        <v>0</v>
      </c>
      <c r="E89" s="50">
        <f>SUMIFS(AC_Inc!$K$2:$K$750,AC_Inc!$L$2:$L$750,$A89,AC_Inc!$H$2:$H$750,AC_Inc!E$753,AC_Inc!$J$2:$J$750,"TRUE")</f>
        <v>0</v>
      </c>
      <c r="F89" s="50">
        <f>SUMIFS(AC_Inc!$K$2:$K$750,AC_Inc!$L$2:$L$750,$A89,AC_Inc!$H$2:$H$750,AC_Inc!F$753,AC_Inc!$J$2:$J$750,"TRUE")</f>
        <v>0</v>
      </c>
      <c r="G89" s="50">
        <f>SUMIFS(AC_Inc!$K$2:$K$750,AC_Inc!$L$2:$L$750,$A89,AC_Inc!$H$2:$H$750,AC_Inc!G$753,AC_Inc!$J$2:$J$750,"TRUE")</f>
        <v>0</v>
      </c>
      <c r="H89" s="50">
        <f>SUMIFS(AC_Inc!$K$2:$K$750,AC_Inc!$L$2:$L$750,$A89,AC_Inc!$H$2:$H$750,AC_Inc!H$753,AC_Inc!$J$2:$J$750,"TRUE")</f>
        <v>0</v>
      </c>
      <c r="I89" s="50">
        <f>SUMIFS(AC_Inc!$K$2:$K$750,AC_Inc!$L$2:$L$750,$A89,AC_Inc!$H$2:$H$750,AC_Inc!I$753,AC_Inc!$J$2:$J$750,"TRUE")</f>
        <v>0</v>
      </c>
      <c r="J89" s="50">
        <f>SUMIFS(AC_Inc!$K$2:$K$750,AC_Inc!$L$2:$L$750,$A89,AC_Inc!$H$2:$H$750,AC_Inc!J$753,AC_Inc!$J$2:$J$750,"TRUE")</f>
        <v>0</v>
      </c>
      <c r="K89" s="50">
        <f>SUMIFS(AC_Inc!$K$2:$K$750,AC_Inc!$L$2:$L$750,$A89,AC_Inc!$H$2:$H$750,AC_Inc!K$753,AC_Inc!$J$2:$J$750,"TRUE")</f>
        <v>0</v>
      </c>
      <c r="L89" s="50">
        <f>SUMIFS(AC_Inc!$K$2:$K$750,AC_Inc!$L$2:$L$750,$A89,AC_Inc!$H$2:$H$750,AC_Inc!L$753,AC_Inc!$J$2:$J$750,"TRUE")</f>
        <v>0</v>
      </c>
      <c r="M89" s="55">
        <f>SUMIFS(AC_Inc!$K$2:$K$750,AC_Inc!$L$2:$L$750,$A89,AC_Inc!$H$2:$H$750,AC_Inc!M$753,AC_Inc!$J$2:$J$750,"TRUE")</f>
        <v>0</v>
      </c>
      <c r="N89" s="156" cm="1">
        <f t="array" ref="N89">SUMPRODUCT(--(($B$1:$M$1)=N$2),$B89:$M89)</f>
        <v>0</v>
      </c>
      <c r="O89" s="149" cm="1">
        <f t="array" ref="O89">SUMPRODUCT(--(($B$1:$M$1)=O$2),$B89:$M89)</f>
        <v>0</v>
      </c>
      <c r="P89" s="149" cm="1">
        <f t="array" ref="P89">SUMPRODUCT(--(($B$1:$M$1)=P$2),$B89:$M89)</f>
        <v>0</v>
      </c>
      <c r="Q89" s="149" cm="1">
        <f t="array" ref="Q89">SUMPRODUCT(--(($B$1:$M$1)=Q$2),$B89:$M89)</f>
        <v>0</v>
      </c>
      <c r="R89" s="155" cm="1">
        <f t="array" ref="R89">SUMPRODUCT(--((Month)&lt;=Control!$C$7),$B89:$M89)</f>
        <v>0</v>
      </c>
    </row>
    <row r="90" spans="1:18" x14ac:dyDescent="0.2">
      <c r="A90" s="49" t="s">
        <v>48</v>
      </c>
      <c r="B90" s="50">
        <f ca="1">SUMIFS(AC_Inc!$K$2:$K$750,AC_Inc!$L$2:$L$750,$A90,AC_Inc!$H$2:$H$750,AC_Inc!B$753,AC_Inc!$J$2:$J$750,"TRUE")</f>
        <v>0</v>
      </c>
      <c r="C90" s="50">
        <f ca="1">SUMIFS(AC_Inc!$K$2:$K$750,AC_Inc!$L$2:$L$750,$A90,AC_Inc!$H$2:$H$750,AC_Inc!C$753,AC_Inc!$J$2:$J$750,"TRUE")</f>
        <v>0</v>
      </c>
      <c r="D90" s="50">
        <f ca="1">SUMIFS(AC_Inc!$K$2:$K$750,AC_Inc!$L$2:$L$750,$A90,AC_Inc!$H$2:$H$750,AC_Inc!D$753,AC_Inc!$J$2:$J$750,"TRUE")</f>
        <v>0</v>
      </c>
      <c r="E90" s="50">
        <f ca="1">SUMIFS(AC_Inc!$K$2:$K$750,AC_Inc!$L$2:$L$750,$A90,AC_Inc!$H$2:$H$750,AC_Inc!E$753,AC_Inc!$J$2:$J$750,"TRUE")</f>
        <v>0</v>
      </c>
      <c r="F90" s="50">
        <f ca="1">SUMIFS(AC_Inc!$K$2:$K$750,AC_Inc!$L$2:$L$750,$A90,AC_Inc!$H$2:$H$750,AC_Inc!F$753,AC_Inc!$J$2:$J$750,"TRUE")</f>
        <v>0</v>
      </c>
      <c r="G90" s="50">
        <f>SUMIFS(AC_Inc!$K$2:$K$750,AC_Inc!$L$2:$L$750,$A90,AC_Inc!$H$2:$H$750,AC_Inc!G$753,AC_Inc!$J$2:$J$750,"TRUE")</f>
        <v>0</v>
      </c>
      <c r="H90" s="50">
        <f>SUMIFS(AC_Inc!$K$2:$K$750,AC_Inc!$L$2:$L$750,$A90,AC_Inc!$H$2:$H$750,AC_Inc!H$753,AC_Inc!$J$2:$J$750,"TRUE")</f>
        <v>0</v>
      </c>
      <c r="I90" s="50">
        <f>SUMIFS(AC_Inc!$K$2:$K$750,AC_Inc!$L$2:$L$750,$A90,AC_Inc!$H$2:$H$750,AC_Inc!I$753,AC_Inc!$J$2:$J$750,"TRUE")</f>
        <v>0</v>
      </c>
      <c r="J90" s="50">
        <f>SUMIFS(AC_Inc!$K$2:$K$750,AC_Inc!$L$2:$L$750,$A90,AC_Inc!$H$2:$H$750,AC_Inc!J$753,AC_Inc!$J$2:$J$750,"TRUE")</f>
        <v>0</v>
      </c>
      <c r="K90" s="50">
        <f>SUMIFS(AC_Inc!$K$2:$K$750,AC_Inc!$L$2:$L$750,$A90,AC_Inc!$H$2:$H$750,AC_Inc!K$753,AC_Inc!$J$2:$J$750,"TRUE")</f>
        <v>0</v>
      </c>
      <c r="L90" s="50">
        <f>SUMIFS(AC_Inc!$K$2:$K$750,AC_Inc!$L$2:$L$750,$A90,AC_Inc!$H$2:$H$750,AC_Inc!L$753,AC_Inc!$J$2:$J$750,"TRUE")</f>
        <v>0</v>
      </c>
      <c r="M90" s="55">
        <f>SUMIFS(AC_Inc!$K$2:$K$750,AC_Inc!$L$2:$L$750,$A90,AC_Inc!$H$2:$H$750,AC_Inc!M$753,AC_Inc!$J$2:$J$750,"TRUE")</f>
        <v>0</v>
      </c>
      <c r="N90" s="156" cm="1">
        <f t="array" aca="1" ref="N90" ca="1">SUMPRODUCT(--(($B$1:$M$1)=N$2),$B90:$M90)</f>
        <v>0</v>
      </c>
      <c r="O90" s="149" cm="1">
        <f t="array" aca="1" ref="O90" ca="1">SUMPRODUCT(--(($B$1:$M$1)=O$2),$B90:$M90)</f>
        <v>0</v>
      </c>
      <c r="P90" s="149" cm="1">
        <f t="array" aca="1" ref="P90" ca="1">SUMPRODUCT(--(($B$1:$M$1)=P$2),$B90:$M90)</f>
        <v>0</v>
      </c>
      <c r="Q90" s="149" cm="1">
        <f t="array" aca="1" ref="Q90" ca="1">SUMPRODUCT(--(($B$1:$M$1)=Q$2),$B90:$M90)</f>
        <v>0</v>
      </c>
      <c r="R90" s="155" cm="1">
        <f t="array" aca="1" ref="R90" ca="1">SUMPRODUCT(--((Month)&lt;=Control!$C$7),$B90:$M90)</f>
        <v>0</v>
      </c>
    </row>
    <row r="91" spans="1:18" x14ac:dyDescent="0.2">
      <c r="A91" s="49" t="s">
        <v>49</v>
      </c>
      <c r="B91" s="50">
        <f>SUMIFS(AC_Inc!$K$2:$K$750,AC_Inc!$L$2:$L$750,$A91,AC_Inc!$H$2:$H$750,AC_Inc!B$753,AC_Inc!$J$2:$J$750,"TRUE")</f>
        <v>0</v>
      </c>
      <c r="C91" s="50">
        <f>SUMIFS(AC_Inc!$K$2:$K$750,AC_Inc!$L$2:$L$750,$A91,AC_Inc!$H$2:$H$750,AC_Inc!C$753,AC_Inc!$J$2:$J$750,"TRUE")</f>
        <v>0</v>
      </c>
      <c r="D91" s="50">
        <f>SUMIFS(AC_Inc!$K$2:$K$750,AC_Inc!$L$2:$L$750,$A91,AC_Inc!$H$2:$H$750,AC_Inc!D$753,AC_Inc!$J$2:$J$750,"TRUE")</f>
        <v>0</v>
      </c>
      <c r="E91" s="50">
        <f>SUMIFS(AC_Inc!$K$2:$K$750,AC_Inc!$L$2:$L$750,$A91,AC_Inc!$H$2:$H$750,AC_Inc!E$753,AC_Inc!$J$2:$J$750,"TRUE")</f>
        <v>0</v>
      </c>
      <c r="F91" s="50">
        <f>SUMIFS(AC_Inc!$K$2:$K$750,AC_Inc!$L$2:$L$750,$A91,AC_Inc!$H$2:$H$750,AC_Inc!F$753,AC_Inc!$J$2:$J$750,"TRUE")</f>
        <v>0</v>
      </c>
      <c r="G91" s="50">
        <f>SUMIFS(AC_Inc!$K$2:$K$750,AC_Inc!$L$2:$L$750,$A91,AC_Inc!$H$2:$H$750,AC_Inc!G$753,AC_Inc!$J$2:$J$750,"TRUE")</f>
        <v>0</v>
      </c>
      <c r="H91" s="50">
        <f>SUMIFS(AC_Inc!$K$2:$K$750,AC_Inc!$L$2:$L$750,$A91,AC_Inc!$H$2:$H$750,AC_Inc!H$753,AC_Inc!$J$2:$J$750,"TRUE")</f>
        <v>0</v>
      </c>
      <c r="I91" s="50">
        <f>SUMIFS(AC_Inc!$K$2:$K$750,AC_Inc!$L$2:$L$750,$A91,AC_Inc!$H$2:$H$750,AC_Inc!I$753,AC_Inc!$J$2:$J$750,"TRUE")</f>
        <v>0</v>
      </c>
      <c r="J91" s="50">
        <f>SUMIFS(AC_Inc!$K$2:$K$750,AC_Inc!$L$2:$L$750,$A91,AC_Inc!$H$2:$H$750,AC_Inc!J$753,AC_Inc!$J$2:$J$750,"TRUE")</f>
        <v>0</v>
      </c>
      <c r="K91" s="50">
        <f>SUMIFS(AC_Inc!$K$2:$K$750,AC_Inc!$L$2:$L$750,$A91,AC_Inc!$H$2:$H$750,AC_Inc!K$753,AC_Inc!$J$2:$J$750,"TRUE")</f>
        <v>0</v>
      </c>
      <c r="L91" s="50">
        <f>SUMIFS(AC_Inc!$K$2:$K$750,AC_Inc!$L$2:$L$750,$A91,AC_Inc!$H$2:$H$750,AC_Inc!L$753,AC_Inc!$J$2:$J$750,"TRUE")</f>
        <v>0</v>
      </c>
      <c r="M91" s="55">
        <f>SUMIFS(AC_Inc!$K$2:$K$750,AC_Inc!$L$2:$L$750,$A91,AC_Inc!$H$2:$H$750,AC_Inc!M$753,AC_Inc!$J$2:$J$750,"TRUE")</f>
        <v>0</v>
      </c>
      <c r="N91" s="156" cm="1">
        <f t="array" ref="N91">SUMPRODUCT(--(($B$1:$M$1)=N$2),$B91:$M91)</f>
        <v>0</v>
      </c>
      <c r="O91" s="149" cm="1">
        <f t="array" ref="O91">SUMPRODUCT(--(($B$1:$M$1)=O$2),$B91:$M91)</f>
        <v>0</v>
      </c>
      <c r="P91" s="149" cm="1">
        <f t="array" ref="P91">SUMPRODUCT(--(($B$1:$M$1)=P$2),$B91:$M91)</f>
        <v>0</v>
      </c>
      <c r="Q91" s="149" cm="1">
        <f t="array" ref="Q91">SUMPRODUCT(--(($B$1:$M$1)=Q$2),$B91:$M91)</f>
        <v>0</v>
      </c>
      <c r="R91" s="155" cm="1">
        <f t="array" ref="R91">SUMPRODUCT(--((Month)&lt;=Control!$C$7),$B91:$M91)</f>
        <v>0</v>
      </c>
    </row>
    <row r="92" spans="1:18" x14ac:dyDescent="0.2">
      <c r="A92" s="49" t="s">
        <v>50</v>
      </c>
      <c r="B92" s="50">
        <f>SUMIFS(AC_Inc!$K$2:$K$750,AC_Inc!$L$2:$L$750,$A92,AC_Inc!$H$2:$H$750,AC_Inc!B$753,AC_Inc!$J$2:$J$750,"TRUE")</f>
        <v>0</v>
      </c>
      <c r="C92" s="50">
        <f>SUMIFS(AC_Inc!$K$2:$K$750,AC_Inc!$L$2:$L$750,$A92,AC_Inc!$H$2:$H$750,AC_Inc!C$753,AC_Inc!$J$2:$J$750,"TRUE")</f>
        <v>0</v>
      </c>
      <c r="D92" s="50">
        <f>SUMIFS(AC_Inc!$K$2:$K$750,AC_Inc!$L$2:$L$750,$A92,AC_Inc!$H$2:$H$750,AC_Inc!D$753,AC_Inc!$J$2:$J$750,"TRUE")</f>
        <v>0</v>
      </c>
      <c r="E92" s="50">
        <f>SUMIFS(AC_Inc!$K$2:$K$750,AC_Inc!$L$2:$L$750,$A92,AC_Inc!$H$2:$H$750,AC_Inc!E$753,AC_Inc!$J$2:$J$750,"TRUE")</f>
        <v>0</v>
      </c>
      <c r="F92" s="50">
        <f>SUMIFS(AC_Inc!$K$2:$K$750,AC_Inc!$L$2:$L$750,$A92,AC_Inc!$H$2:$H$750,AC_Inc!F$753,AC_Inc!$J$2:$J$750,"TRUE")</f>
        <v>0</v>
      </c>
      <c r="G92" s="50">
        <f>SUMIFS(AC_Inc!$K$2:$K$750,AC_Inc!$L$2:$L$750,$A92,AC_Inc!$H$2:$H$750,AC_Inc!G$753,AC_Inc!$J$2:$J$750,"TRUE")</f>
        <v>0</v>
      </c>
      <c r="H92" s="50">
        <f>SUMIFS(AC_Inc!$K$2:$K$750,AC_Inc!$L$2:$L$750,$A92,AC_Inc!$H$2:$H$750,AC_Inc!H$753,AC_Inc!$J$2:$J$750,"TRUE")</f>
        <v>0</v>
      </c>
      <c r="I92" s="50">
        <f>SUMIFS(AC_Inc!$K$2:$K$750,AC_Inc!$L$2:$L$750,$A92,AC_Inc!$H$2:$H$750,AC_Inc!I$753,AC_Inc!$J$2:$J$750,"TRUE")</f>
        <v>0</v>
      </c>
      <c r="J92" s="50">
        <f>SUMIFS(AC_Inc!$K$2:$K$750,AC_Inc!$L$2:$L$750,$A92,AC_Inc!$H$2:$H$750,AC_Inc!J$753,AC_Inc!$J$2:$J$750,"TRUE")</f>
        <v>0</v>
      </c>
      <c r="K92" s="50">
        <f>SUMIFS(AC_Inc!$K$2:$K$750,AC_Inc!$L$2:$L$750,$A92,AC_Inc!$H$2:$H$750,AC_Inc!K$753,AC_Inc!$J$2:$J$750,"TRUE")</f>
        <v>0</v>
      </c>
      <c r="L92" s="50">
        <f>SUMIFS(AC_Inc!$K$2:$K$750,AC_Inc!$L$2:$L$750,$A92,AC_Inc!$H$2:$H$750,AC_Inc!L$753,AC_Inc!$J$2:$J$750,"TRUE")</f>
        <v>0</v>
      </c>
      <c r="M92" s="55">
        <f>SUMIFS(AC_Inc!$K$2:$K$750,AC_Inc!$L$2:$L$750,$A92,AC_Inc!$H$2:$H$750,AC_Inc!M$753,AC_Inc!$J$2:$J$750,"TRUE")</f>
        <v>0</v>
      </c>
      <c r="N92" s="156" cm="1">
        <f t="array" ref="N92">SUMPRODUCT(--(($B$1:$M$1)=N$2),$B92:$M92)</f>
        <v>0</v>
      </c>
      <c r="O92" s="149" cm="1">
        <f t="array" ref="O92">SUMPRODUCT(--(($B$1:$M$1)=O$2),$B92:$M92)</f>
        <v>0</v>
      </c>
      <c r="P92" s="149" cm="1">
        <f t="array" ref="P92">SUMPRODUCT(--(($B$1:$M$1)=P$2),$B92:$M92)</f>
        <v>0</v>
      </c>
      <c r="Q92" s="149" cm="1">
        <f t="array" ref="Q92">SUMPRODUCT(--(($B$1:$M$1)=Q$2),$B92:$M92)</f>
        <v>0</v>
      </c>
      <c r="R92" s="155" cm="1">
        <f t="array" ref="R92">SUMPRODUCT(--((Month)&lt;=Control!$C$7),$B92:$M92)</f>
        <v>0</v>
      </c>
    </row>
    <row r="93" spans="1:18" x14ac:dyDescent="0.2">
      <c r="A93" s="49" t="s">
        <v>9</v>
      </c>
      <c r="B93" s="50">
        <f ca="1">SUMIFS(AC_Inc!$K$2:$K$750,AC_Inc!$L$2:$L$750,$A93,AC_Inc!$H$2:$H$750,AC_Inc!B$753,AC_Inc!$J$2:$J$750,"TRUE")</f>
        <v>0</v>
      </c>
      <c r="C93" s="50">
        <f ca="1">SUMIFS(AC_Inc!$K$2:$K$750,AC_Inc!$L$2:$L$750,$A93,AC_Inc!$H$2:$H$750,AC_Inc!C$753,AC_Inc!$J$2:$J$750,"TRUE")</f>
        <v>0</v>
      </c>
      <c r="D93" s="50">
        <f ca="1">SUMIFS(AC_Inc!$K$2:$K$750,AC_Inc!$L$2:$L$750,$A93,AC_Inc!$H$2:$H$750,AC_Inc!D$753,AC_Inc!$J$2:$J$750,"TRUE")</f>
        <v>0</v>
      </c>
      <c r="E93" s="50">
        <f ca="1">SUMIFS(AC_Inc!$K$2:$K$750,AC_Inc!$L$2:$L$750,$A93,AC_Inc!$H$2:$H$750,AC_Inc!E$753,AC_Inc!$J$2:$J$750,"TRUE")</f>
        <v>0</v>
      </c>
      <c r="F93" s="50">
        <f ca="1">SUMIFS(AC_Inc!$K$2:$K$750,AC_Inc!$L$2:$L$750,$A93,AC_Inc!$H$2:$H$750,AC_Inc!F$753,AC_Inc!$J$2:$J$750,"TRUE")</f>
        <v>0</v>
      </c>
      <c r="G93" s="50">
        <f>SUMIFS(AC_Inc!$K$2:$K$750,AC_Inc!$L$2:$L$750,$A93,AC_Inc!$H$2:$H$750,AC_Inc!G$753,AC_Inc!$J$2:$J$750,"TRUE")</f>
        <v>0</v>
      </c>
      <c r="H93" s="50">
        <f>SUMIFS(AC_Inc!$K$2:$K$750,AC_Inc!$L$2:$L$750,$A93,AC_Inc!$H$2:$H$750,AC_Inc!H$753,AC_Inc!$J$2:$J$750,"TRUE")</f>
        <v>0</v>
      </c>
      <c r="I93" s="50">
        <f>SUMIFS(AC_Inc!$K$2:$K$750,AC_Inc!$L$2:$L$750,$A93,AC_Inc!$H$2:$H$750,AC_Inc!I$753,AC_Inc!$J$2:$J$750,"TRUE")</f>
        <v>0</v>
      </c>
      <c r="J93" s="50">
        <f>SUMIFS(AC_Inc!$K$2:$K$750,AC_Inc!$L$2:$L$750,$A93,AC_Inc!$H$2:$H$750,AC_Inc!J$753,AC_Inc!$J$2:$J$750,"TRUE")</f>
        <v>0</v>
      </c>
      <c r="K93" s="50">
        <f>SUMIFS(AC_Inc!$K$2:$K$750,AC_Inc!$L$2:$L$750,$A93,AC_Inc!$H$2:$H$750,AC_Inc!K$753,AC_Inc!$J$2:$J$750,"TRUE")</f>
        <v>0</v>
      </c>
      <c r="L93" s="50">
        <f>SUMIFS(AC_Inc!$K$2:$K$750,AC_Inc!$L$2:$L$750,$A93,AC_Inc!$H$2:$H$750,AC_Inc!L$753,AC_Inc!$J$2:$J$750,"TRUE")</f>
        <v>0</v>
      </c>
      <c r="M93" s="55">
        <f>SUMIFS(AC_Inc!$K$2:$K$750,AC_Inc!$L$2:$L$750,$A93,AC_Inc!$H$2:$H$750,AC_Inc!M$753,AC_Inc!$J$2:$J$750,"TRUE")</f>
        <v>0</v>
      </c>
      <c r="N93" s="156" cm="1">
        <f t="array" aca="1" ref="N93" ca="1">SUMPRODUCT(--(($B$1:$M$1)=N$2),$B93:$M93)</f>
        <v>0</v>
      </c>
      <c r="O93" s="149" cm="1">
        <f t="array" aca="1" ref="O93" ca="1">SUMPRODUCT(--(($B$1:$M$1)=O$2),$B93:$M93)</f>
        <v>0</v>
      </c>
      <c r="P93" s="149" cm="1">
        <f t="array" aca="1" ref="P93" ca="1">SUMPRODUCT(--(($B$1:$M$1)=P$2),$B93:$M93)</f>
        <v>0</v>
      </c>
      <c r="Q93" s="149" cm="1">
        <f t="array" aca="1" ref="Q93" ca="1">SUMPRODUCT(--(($B$1:$M$1)=Q$2),$B93:$M93)</f>
        <v>0</v>
      </c>
      <c r="R93" s="155" cm="1">
        <f t="array" aca="1" ref="R93" ca="1">SUMPRODUCT(--((Month)&lt;=Control!$C$7),$B93:$M93)</f>
        <v>0</v>
      </c>
    </row>
    <row r="94" spans="1:18" x14ac:dyDescent="0.2">
      <c r="A94" s="49" t="s">
        <v>10</v>
      </c>
      <c r="B94" s="50">
        <f ca="1">SUMIFS(AC_Inc!$K$2:$K$750,AC_Inc!$L$2:$L$750,$A94,AC_Inc!$H$2:$H$750,AC_Inc!B$753,AC_Inc!$J$2:$J$750,"TRUE")</f>
        <v>0</v>
      </c>
      <c r="C94" s="50">
        <f ca="1">SUMIFS(AC_Inc!$K$2:$K$750,AC_Inc!$L$2:$L$750,$A94,AC_Inc!$H$2:$H$750,AC_Inc!C$753,AC_Inc!$J$2:$J$750,"TRUE")</f>
        <v>1000</v>
      </c>
      <c r="D94" s="50">
        <f ca="1">SUMIFS(AC_Inc!$K$2:$K$750,AC_Inc!$L$2:$L$750,$A94,AC_Inc!$H$2:$H$750,AC_Inc!D$753,AC_Inc!$J$2:$J$750,"TRUE")</f>
        <v>1000</v>
      </c>
      <c r="E94" s="50">
        <f ca="1">SUMIFS(AC_Inc!$K$2:$K$750,AC_Inc!$L$2:$L$750,$A94,AC_Inc!$H$2:$H$750,AC_Inc!E$753,AC_Inc!$J$2:$J$750,"TRUE")</f>
        <v>1000</v>
      </c>
      <c r="F94" s="50">
        <f ca="1">SUMIFS(AC_Inc!$K$2:$K$750,AC_Inc!$L$2:$L$750,$A94,AC_Inc!$H$2:$H$750,AC_Inc!F$753,AC_Inc!$J$2:$J$750,"TRUE")</f>
        <v>1000</v>
      </c>
      <c r="G94" s="50">
        <f>SUMIFS(AC_Inc!$K$2:$K$750,AC_Inc!$L$2:$L$750,$A94,AC_Inc!$H$2:$H$750,AC_Inc!G$753,AC_Inc!$J$2:$J$750,"TRUE")</f>
        <v>0</v>
      </c>
      <c r="H94" s="50">
        <f>SUMIFS(AC_Inc!$K$2:$K$750,AC_Inc!$L$2:$L$750,$A94,AC_Inc!$H$2:$H$750,AC_Inc!H$753,AC_Inc!$J$2:$J$750,"TRUE")</f>
        <v>0</v>
      </c>
      <c r="I94" s="50">
        <f>SUMIFS(AC_Inc!$K$2:$K$750,AC_Inc!$L$2:$L$750,$A94,AC_Inc!$H$2:$H$750,AC_Inc!I$753,AC_Inc!$J$2:$J$750,"TRUE")</f>
        <v>0</v>
      </c>
      <c r="J94" s="50">
        <f>SUMIFS(AC_Inc!$K$2:$K$750,AC_Inc!$L$2:$L$750,$A94,AC_Inc!$H$2:$H$750,AC_Inc!J$753,AC_Inc!$J$2:$J$750,"TRUE")</f>
        <v>0</v>
      </c>
      <c r="K94" s="50">
        <f>SUMIFS(AC_Inc!$K$2:$K$750,AC_Inc!$L$2:$L$750,$A94,AC_Inc!$H$2:$H$750,AC_Inc!K$753,AC_Inc!$J$2:$J$750,"TRUE")</f>
        <v>0</v>
      </c>
      <c r="L94" s="50">
        <f>SUMIFS(AC_Inc!$K$2:$K$750,AC_Inc!$L$2:$L$750,$A94,AC_Inc!$H$2:$H$750,AC_Inc!L$753,AC_Inc!$J$2:$J$750,"TRUE")</f>
        <v>0</v>
      </c>
      <c r="M94" s="55">
        <f>SUMIFS(AC_Inc!$K$2:$K$750,AC_Inc!$L$2:$L$750,$A94,AC_Inc!$H$2:$H$750,AC_Inc!M$753,AC_Inc!$J$2:$J$750,"TRUE")</f>
        <v>0</v>
      </c>
      <c r="N94" s="156" cm="1">
        <f t="array" aca="1" ref="N94" ca="1">SUMPRODUCT(--(($B$1:$M$1)=N$2),$B94:$M94)</f>
        <v>2000</v>
      </c>
      <c r="O94" s="149" cm="1">
        <f t="array" aca="1" ref="O94" ca="1">SUMPRODUCT(--(($B$1:$M$1)=O$2),$B94:$M94)</f>
        <v>2000</v>
      </c>
      <c r="P94" s="149" cm="1">
        <f t="array" aca="1" ref="P94" ca="1">SUMPRODUCT(--(($B$1:$M$1)=P$2),$B94:$M94)</f>
        <v>0</v>
      </c>
      <c r="Q94" s="149" cm="1">
        <f t="array" aca="1" ref="Q94" ca="1">SUMPRODUCT(--(($B$1:$M$1)=Q$2),$B94:$M94)</f>
        <v>0</v>
      </c>
      <c r="R94" s="155" cm="1">
        <f t="array" aca="1" ref="R94" ca="1">SUMPRODUCT(--((Month)&lt;=Control!$C$7),$B94:$M94)</f>
        <v>4000</v>
      </c>
    </row>
    <row r="95" spans="1:18" x14ac:dyDescent="0.2">
      <c r="A95" s="49" t="s">
        <v>14</v>
      </c>
      <c r="B95" s="50">
        <f ca="1">SUMIFS(AC_Inc!$K$2:$K$750,AC_Inc!$L$2:$L$750,$A95,AC_Inc!$H$2:$H$750,AC_Inc!B$753,AC_Inc!$J$2:$J$750,"TRUE")</f>
        <v>0</v>
      </c>
      <c r="C95" s="50">
        <f ca="1">SUMIFS(AC_Inc!$K$2:$K$750,AC_Inc!$L$2:$L$750,$A95,AC_Inc!$H$2:$H$750,AC_Inc!C$753,AC_Inc!$J$2:$J$750,"TRUE")</f>
        <v>0</v>
      </c>
      <c r="D95" s="50">
        <f ca="1">SUMIFS(AC_Inc!$K$2:$K$750,AC_Inc!$L$2:$L$750,$A95,AC_Inc!$H$2:$H$750,AC_Inc!D$753,AC_Inc!$J$2:$J$750,"TRUE")</f>
        <v>0</v>
      </c>
      <c r="E95" s="50">
        <f ca="1">SUMIFS(AC_Inc!$K$2:$K$750,AC_Inc!$L$2:$L$750,$A95,AC_Inc!$H$2:$H$750,AC_Inc!E$753,AC_Inc!$J$2:$J$750,"TRUE")</f>
        <v>0</v>
      </c>
      <c r="F95" s="50">
        <f ca="1">SUMIFS(AC_Inc!$K$2:$K$750,AC_Inc!$L$2:$L$750,$A95,AC_Inc!$H$2:$H$750,AC_Inc!F$753,AC_Inc!$J$2:$J$750,"TRUE")</f>
        <v>0</v>
      </c>
      <c r="G95" s="50">
        <f>SUMIFS(AC_Inc!$K$2:$K$750,AC_Inc!$L$2:$L$750,$A95,AC_Inc!$H$2:$H$750,AC_Inc!G$753,AC_Inc!$J$2:$J$750,"TRUE")</f>
        <v>0</v>
      </c>
      <c r="H95" s="50">
        <f>SUMIFS(AC_Inc!$K$2:$K$750,AC_Inc!$L$2:$L$750,$A95,AC_Inc!$H$2:$H$750,AC_Inc!H$753,AC_Inc!$J$2:$J$750,"TRUE")</f>
        <v>0</v>
      </c>
      <c r="I95" s="50">
        <f>SUMIFS(AC_Inc!$K$2:$K$750,AC_Inc!$L$2:$L$750,$A95,AC_Inc!$H$2:$H$750,AC_Inc!I$753,AC_Inc!$J$2:$J$750,"TRUE")</f>
        <v>0</v>
      </c>
      <c r="J95" s="50">
        <f>SUMIFS(AC_Inc!$K$2:$K$750,AC_Inc!$L$2:$L$750,$A95,AC_Inc!$H$2:$H$750,AC_Inc!J$753,AC_Inc!$J$2:$J$750,"TRUE")</f>
        <v>0</v>
      </c>
      <c r="K95" s="50">
        <f>SUMIFS(AC_Inc!$K$2:$K$750,AC_Inc!$L$2:$L$750,$A95,AC_Inc!$H$2:$H$750,AC_Inc!K$753,AC_Inc!$J$2:$J$750,"TRUE")</f>
        <v>0</v>
      </c>
      <c r="L95" s="50">
        <f>SUMIFS(AC_Inc!$K$2:$K$750,AC_Inc!$L$2:$L$750,$A95,AC_Inc!$H$2:$H$750,AC_Inc!L$753,AC_Inc!$J$2:$J$750,"TRUE")</f>
        <v>0</v>
      </c>
      <c r="M95" s="55">
        <f>SUMIFS(AC_Inc!$K$2:$K$750,AC_Inc!$L$2:$L$750,$A95,AC_Inc!$H$2:$H$750,AC_Inc!M$753,AC_Inc!$J$2:$J$750,"TRUE")</f>
        <v>0</v>
      </c>
      <c r="N95" s="156" cm="1">
        <f t="array" aca="1" ref="N95" ca="1">SUMPRODUCT(--(($B$1:$M$1)=N$2),$B95:$M95)</f>
        <v>0</v>
      </c>
      <c r="O95" s="149" cm="1">
        <f t="array" aca="1" ref="O95" ca="1">SUMPRODUCT(--(($B$1:$M$1)=O$2),$B95:$M95)</f>
        <v>0</v>
      </c>
      <c r="P95" s="149" cm="1">
        <f t="array" aca="1" ref="P95" ca="1">SUMPRODUCT(--(($B$1:$M$1)=P$2),$B95:$M95)</f>
        <v>0</v>
      </c>
      <c r="Q95" s="149" cm="1">
        <f t="array" aca="1" ref="Q95" ca="1">SUMPRODUCT(--(($B$1:$M$1)=Q$2),$B95:$M95)</f>
        <v>0</v>
      </c>
      <c r="R95" s="155" cm="1">
        <f t="array" aca="1" ref="R95" ca="1">SUMPRODUCT(--((Month)&lt;=Control!$C$7),$B95:$M95)</f>
        <v>0</v>
      </c>
    </row>
    <row r="96" spans="1:18" x14ac:dyDescent="0.2">
      <c r="A96" s="51" t="s">
        <v>13</v>
      </c>
      <c r="B96" s="52">
        <f ca="1">SUMIFS(AC_Inc!$K$2:$K$750,AC_Inc!$L$2:$L$750,$A96,AC_Inc!$H$2:$H$750,AC_Inc!B$753,AC_Inc!$J$2:$J$750,"TRUE")</f>
        <v>0</v>
      </c>
      <c r="C96" s="52">
        <f ca="1">SUMIFS(AC_Inc!$K$2:$K$750,AC_Inc!$L$2:$L$750,$A96,AC_Inc!$H$2:$H$750,AC_Inc!C$753,AC_Inc!$J$2:$J$750,"TRUE")</f>
        <v>0</v>
      </c>
      <c r="D96" s="52">
        <f ca="1">SUMIFS(AC_Inc!$K$2:$K$750,AC_Inc!$L$2:$L$750,$A96,AC_Inc!$H$2:$H$750,AC_Inc!D$753,AC_Inc!$J$2:$J$750,"TRUE")</f>
        <v>0</v>
      </c>
      <c r="E96" s="52">
        <f ca="1">SUMIFS(AC_Inc!$K$2:$K$750,AC_Inc!$L$2:$L$750,$A96,AC_Inc!$H$2:$H$750,AC_Inc!E$753,AC_Inc!$J$2:$J$750,"TRUE")</f>
        <v>0</v>
      </c>
      <c r="F96" s="52">
        <f ca="1">SUMIFS(AC_Inc!$K$2:$K$750,AC_Inc!$L$2:$L$750,$A96,AC_Inc!$H$2:$H$750,AC_Inc!F$753,AC_Inc!$J$2:$J$750,"TRUE")</f>
        <v>0</v>
      </c>
      <c r="G96" s="52">
        <f>SUMIFS(AC_Inc!$K$2:$K$750,AC_Inc!$L$2:$L$750,$A96,AC_Inc!$H$2:$H$750,AC_Inc!G$753,AC_Inc!$J$2:$J$750,"TRUE")</f>
        <v>0</v>
      </c>
      <c r="H96" s="52">
        <f>SUMIFS(AC_Inc!$K$2:$K$750,AC_Inc!$L$2:$L$750,$A96,AC_Inc!$H$2:$H$750,AC_Inc!H$753,AC_Inc!$J$2:$J$750,"TRUE")</f>
        <v>0</v>
      </c>
      <c r="I96" s="52">
        <f>SUMIFS(AC_Inc!$K$2:$K$750,AC_Inc!$L$2:$L$750,$A96,AC_Inc!$H$2:$H$750,AC_Inc!I$753,AC_Inc!$J$2:$J$750,"TRUE")</f>
        <v>0</v>
      </c>
      <c r="J96" s="52">
        <f>SUMIFS(AC_Inc!$K$2:$K$750,AC_Inc!$L$2:$L$750,$A96,AC_Inc!$H$2:$H$750,AC_Inc!J$753,AC_Inc!$J$2:$J$750,"TRUE")</f>
        <v>0</v>
      </c>
      <c r="K96" s="52">
        <f>SUMIFS(AC_Inc!$K$2:$K$750,AC_Inc!$L$2:$L$750,$A96,AC_Inc!$H$2:$H$750,AC_Inc!K$753,AC_Inc!$J$2:$J$750,"TRUE")</f>
        <v>0</v>
      </c>
      <c r="L96" s="52">
        <f>SUMIFS(AC_Inc!$K$2:$K$750,AC_Inc!$L$2:$L$750,$A96,AC_Inc!$H$2:$H$750,AC_Inc!L$753,AC_Inc!$J$2:$J$750,"TRUE")</f>
        <v>0</v>
      </c>
      <c r="M96" s="63">
        <f>SUMIFS(AC_Inc!$K$2:$K$750,AC_Inc!$L$2:$L$750,$A96,AC_Inc!$H$2:$H$750,AC_Inc!M$753,AC_Inc!$J$2:$J$750,"TRUE")</f>
        <v>0</v>
      </c>
      <c r="N96" s="157" cm="1">
        <f t="array" aca="1" ref="N96" ca="1">SUMPRODUCT(--(($B$1:$M$1)=N$2),$B96:$M96)</f>
        <v>0</v>
      </c>
      <c r="O96" s="158" cm="1">
        <f t="array" aca="1" ref="O96" ca="1">SUMPRODUCT(--(($B$1:$M$1)=O$2),$B96:$M96)</f>
        <v>0</v>
      </c>
      <c r="P96" s="158" cm="1">
        <f t="array" aca="1" ref="P96" ca="1">SUMPRODUCT(--(($B$1:$M$1)=P$2),$B96:$M96)</f>
        <v>0</v>
      </c>
      <c r="Q96" s="158" cm="1">
        <f t="array" aca="1" ref="Q96" ca="1">SUMPRODUCT(--(($B$1:$M$1)=Q$2),$B96:$M96)</f>
        <v>0</v>
      </c>
      <c r="R96" s="159" cm="1">
        <f t="array" aca="1" ref="R96" ca="1">SUMPRODUCT(--((Month)&lt;=Control!$C$7),$B96:$M96)</f>
        <v>0</v>
      </c>
    </row>
    <row r="98" spans="1:18" x14ac:dyDescent="0.2">
      <c r="A98" s="57" t="str">
        <f ca="1">Control!$C$19</f>
        <v>Three_Sisters</v>
      </c>
      <c r="B98" s="53">
        <f>EOMONTH(Control!$C$5,0)</f>
        <v>45688</v>
      </c>
      <c r="C98" s="53">
        <f t="shared" ref="C98:M98" si="8">EOMONTH(B98,1)</f>
        <v>45716</v>
      </c>
      <c r="D98" s="53">
        <f t="shared" si="8"/>
        <v>45747</v>
      </c>
      <c r="E98" s="53">
        <f t="shared" si="8"/>
        <v>45777</v>
      </c>
      <c r="F98" s="53">
        <f t="shared" si="8"/>
        <v>45808</v>
      </c>
      <c r="G98" s="53">
        <f t="shared" si="8"/>
        <v>45838</v>
      </c>
      <c r="H98" s="53">
        <f t="shared" si="8"/>
        <v>45869</v>
      </c>
      <c r="I98" s="53">
        <f t="shared" si="8"/>
        <v>45900</v>
      </c>
      <c r="J98" s="53">
        <f t="shared" si="8"/>
        <v>45930</v>
      </c>
      <c r="K98" s="53">
        <f t="shared" si="8"/>
        <v>45961</v>
      </c>
      <c r="L98" s="53">
        <f t="shared" si="8"/>
        <v>45991</v>
      </c>
      <c r="M98" s="54">
        <f t="shared" si="8"/>
        <v>46022</v>
      </c>
      <c r="N98" s="152" t="s">
        <v>56</v>
      </c>
      <c r="O98" s="152" t="s">
        <v>57</v>
      </c>
      <c r="P98" s="152" t="s">
        <v>58</v>
      </c>
      <c r="Q98" s="152" t="s">
        <v>59</v>
      </c>
      <c r="R98" s="152" t="s">
        <v>37</v>
      </c>
    </row>
    <row r="99" spans="1:18" x14ac:dyDescent="0.2">
      <c r="A99" s="49" t="s">
        <v>25</v>
      </c>
      <c r="B99" s="50">
        <f>SUMIFS(Three_Sisters!$K$2:$K$750,Three_Sisters!$L$2:$L$750,$A99,Three_Sisters!$H$2:$H$750,Three_Sisters!B$753,Three_Sisters!$J$2:$J$750,"TRUE")</f>
        <v>0</v>
      </c>
      <c r="C99" s="50">
        <f>SUMIFS(Three_Sisters!$K$2:$K$750,Three_Sisters!$L$2:$L$750,$A99,Three_Sisters!$H$2:$H$750,Three_Sisters!C$753,Three_Sisters!$J$2:$J$750,"TRUE")</f>
        <v>0</v>
      </c>
      <c r="D99" s="50">
        <f>SUMIFS(Three_Sisters!$K$2:$K$750,Three_Sisters!$L$2:$L$750,$A99,Three_Sisters!$H$2:$H$750,Three_Sisters!D$753,Three_Sisters!$J$2:$J$750,"TRUE")</f>
        <v>0</v>
      </c>
      <c r="E99" s="50">
        <f>SUMIFS(Three_Sisters!$K$2:$K$750,Three_Sisters!$L$2:$L$750,$A99,Three_Sisters!$H$2:$H$750,Three_Sisters!E$753,Three_Sisters!$J$2:$J$750,"TRUE")</f>
        <v>0</v>
      </c>
      <c r="F99" s="50">
        <f>SUMIFS(Three_Sisters!$K$2:$K$750,Three_Sisters!$L$2:$L$750,$A99,Three_Sisters!$H$2:$H$750,Three_Sisters!F$753,Three_Sisters!$J$2:$J$750,"TRUE")</f>
        <v>0</v>
      </c>
      <c r="G99" s="50">
        <f>SUMIFS(Three_Sisters!$K$2:$K$750,Three_Sisters!$L$2:$L$750,$A99,Three_Sisters!$H$2:$H$750,Three_Sisters!G$753,Three_Sisters!$J$2:$J$750,"TRUE")</f>
        <v>0</v>
      </c>
      <c r="H99" s="50">
        <f>SUMIFS(Three_Sisters!$K$2:$K$750,Three_Sisters!$L$2:$L$750,$A99,Three_Sisters!$H$2:$H$750,Three_Sisters!H$753,Three_Sisters!$J$2:$J$750,"TRUE")</f>
        <v>0</v>
      </c>
      <c r="I99" s="50">
        <f>SUMIFS(Three_Sisters!$K$2:$K$750,Three_Sisters!$L$2:$L$750,$A99,Three_Sisters!$H$2:$H$750,Three_Sisters!I$753,Three_Sisters!$J$2:$J$750,"TRUE")</f>
        <v>0</v>
      </c>
      <c r="J99" s="50">
        <f>SUMIFS(Three_Sisters!$K$2:$K$750,Three_Sisters!$L$2:$L$750,$A99,Three_Sisters!$H$2:$H$750,Three_Sisters!J$753,Three_Sisters!$J$2:$J$750,"TRUE")</f>
        <v>0</v>
      </c>
      <c r="K99" s="50">
        <f>SUMIFS(Three_Sisters!$K$2:$K$750,Three_Sisters!$L$2:$L$750,$A99,Three_Sisters!$H$2:$H$750,Three_Sisters!K$753,Three_Sisters!$J$2:$J$750,"TRUE")</f>
        <v>0</v>
      </c>
      <c r="L99" s="50">
        <f>SUMIFS(Three_Sisters!$K$2:$K$750,Three_Sisters!$L$2:$L$750,$A99,Three_Sisters!$H$2:$H$750,Three_Sisters!L$753,Three_Sisters!$J$2:$J$750,"TRUE")</f>
        <v>0</v>
      </c>
      <c r="M99" s="55">
        <f>SUMIFS(Three_Sisters!$K$2:$K$750,Three_Sisters!$L$2:$L$750,$A99,Three_Sisters!$H$2:$H$750,Three_Sisters!M$753,Three_Sisters!$J$2:$J$750,"TRUE")</f>
        <v>0</v>
      </c>
      <c r="N99" s="153" cm="1">
        <f t="array" ref="N99">SUMPRODUCT(--(($B$1:$M$1)=N$2),$B99:$M99)</f>
        <v>0</v>
      </c>
      <c r="O99" s="154" cm="1">
        <f t="array" ref="O99">SUMPRODUCT(--(($B$1:$M$1)=O$2),$B99:$M99)</f>
        <v>0</v>
      </c>
      <c r="P99" s="154" cm="1">
        <f t="array" ref="P99">SUMPRODUCT(--(($B$1:$M$1)=P$2),$B99:$M99)</f>
        <v>0</v>
      </c>
      <c r="Q99" s="154" cm="1">
        <f t="array" ref="Q99">SUMPRODUCT(--(($B$1:$M$1)=Q$2),$B99:$M99)</f>
        <v>0</v>
      </c>
      <c r="R99" s="155" cm="1">
        <f t="array" ref="R99">SUMPRODUCT(--((Month)&lt;=Control!$C$7),$B99:$M99)</f>
        <v>0</v>
      </c>
    </row>
    <row r="100" spans="1:18" x14ac:dyDescent="0.2">
      <c r="A100" s="49" t="s">
        <v>24</v>
      </c>
      <c r="B100" s="50">
        <f>SUMIFS(Three_Sisters!$K$2:$K$750,Three_Sisters!$L$2:$L$750,$A100,Three_Sisters!$H$2:$H$750,Three_Sisters!B$753,Three_Sisters!$J$2:$J$750,"TRUE")</f>
        <v>0</v>
      </c>
      <c r="C100" s="50">
        <f>SUMIFS(Three_Sisters!$K$2:$K$750,Three_Sisters!$L$2:$L$750,$A100,Three_Sisters!$H$2:$H$750,Three_Sisters!C$753,Three_Sisters!$J$2:$J$750,"TRUE")</f>
        <v>0</v>
      </c>
      <c r="D100" s="50">
        <f>SUMIFS(Three_Sisters!$K$2:$K$750,Three_Sisters!$L$2:$L$750,$A100,Three_Sisters!$H$2:$H$750,Three_Sisters!D$753,Three_Sisters!$J$2:$J$750,"TRUE")</f>
        <v>0</v>
      </c>
      <c r="E100" s="50">
        <f>SUMIFS(Three_Sisters!$K$2:$K$750,Three_Sisters!$L$2:$L$750,$A100,Three_Sisters!$H$2:$H$750,Three_Sisters!E$753,Three_Sisters!$J$2:$J$750,"TRUE")</f>
        <v>0</v>
      </c>
      <c r="F100" s="50">
        <f>SUMIFS(Three_Sisters!$K$2:$K$750,Three_Sisters!$L$2:$L$750,$A100,Three_Sisters!$H$2:$H$750,Three_Sisters!F$753,Three_Sisters!$J$2:$J$750,"TRUE")</f>
        <v>0</v>
      </c>
      <c r="G100" s="50">
        <f>SUMIFS(Three_Sisters!$K$2:$K$750,Three_Sisters!$L$2:$L$750,$A100,Three_Sisters!$H$2:$H$750,Three_Sisters!G$753,Three_Sisters!$J$2:$J$750,"TRUE")</f>
        <v>0</v>
      </c>
      <c r="H100" s="50">
        <f>SUMIFS(Three_Sisters!$K$2:$K$750,Three_Sisters!$L$2:$L$750,$A100,Three_Sisters!$H$2:$H$750,Three_Sisters!H$753,Three_Sisters!$J$2:$J$750,"TRUE")</f>
        <v>0</v>
      </c>
      <c r="I100" s="50">
        <f>SUMIFS(Three_Sisters!$K$2:$K$750,Three_Sisters!$L$2:$L$750,$A100,Three_Sisters!$H$2:$H$750,Three_Sisters!I$753,Three_Sisters!$J$2:$J$750,"TRUE")</f>
        <v>0</v>
      </c>
      <c r="J100" s="50">
        <f>SUMIFS(Three_Sisters!$K$2:$K$750,Three_Sisters!$L$2:$L$750,$A100,Three_Sisters!$H$2:$H$750,Three_Sisters!J$753,Three_Sisters!$J$2:$J$750,"TRUE")</f>
        <v>0</v>
      </c>
      <c r="K100" s="50">
        <f>SUMIFS(Three_Sisters!$K$2:$K$750,Three_Sisters!$L$2:$L$750,$A100,Three_Sisters!$H$2:$H$750,Three_Sisters!K$753,Three_Sisters!$J$2:$J$750,"TRUE")</f>
        <v>0</v>
      </c>
      <c r="L100" s="50">
        <f>SUMIFS(Three_Sisters!$K$2:$K$750,Three_Sisters!$L$2:$L$750,$A100,Three_Sisters!$H$2:$H$750,Three_Sisters!L$753,Three_Sisters!$J$2:$J$750,"TRUE")</f>
        <v>0</v>
      </c>
      <c r="M100" s="55">
        <f>SUMIFS(Three_Sisters!$K$2:$K$750,Three_Sisters!$L$2:$L$750,$A100,Three_Sisters!$H$2:$H$750,Three_Sisters!M$753,Three_Sisters!$J$2:$J$750,"TRUE")</f>
        <v>0</v>
      </c>
      <c r="N100" s="156" cm="1">
        <f t="array" ref="N100">SUMPRODUCT(--(($B$1:$M$1)=N$2),$B100:$M100)</f>
        <v>0</v>
      </c>
      <c r="O100" s="149" cm="1">
        <f t="array" ref="O100">SUMPRODUCT(--(($B$1:$M$1)=O$2),$B100:$M100)</f>
        <v>0</v>
      </c>
      <c r="P100" s="149" cm="1">
        <f t="array" ref="P100">SUMPRODUCT(--(($B$1:$M$1)=P$2),$B100:$M100)</f>
        <v>0</v>
      </c>
      <c r="Q100" s="149" cm="1">
        <f t="array" ref="Q100">SUMPRODUCT(--(($B$1:$M$1)=Q$2),$B100:$M100)</f>
        <v>0</v>
      </c>
      <c r="R100" s="155" cm="1">
        <f t="array" ref="R100">SUMPRODUCT(--((Month)&lt;=Control!$C$7),$B100:$M100)</f>
        <v>0</v>
      </c>
    </row>
    <row r="101" spans="1:18" x14ac:dyDescent="0.2">
      <c r="A101" s="49" t="s">
        <v>26</v>
      </c>
      <c r="B101" s="50">
        <f>SUMIFS(Three_Sisters!$K$2:$K$750,Three_Sisters!$L$2:$L$750,$A101,Three_Sisters!$H$2:$H$750,Three_Sisters!B$753,Three_Sisters!$J$2:$J$750,"TRUE")</f>
        <v>0</v>
      </c>
      <c r="C101" s="50">
        <f>SUMIFS(Three_Sisters!$K$2:$K$750,Three_Sisters!$L$2:$L$750,$A101,Three_Sisters!$H$2:$H$750,Three_Sisters!C$753,Three_Sisters!$J$2:$J$750,"TRUE")</f>
        <v>0</v>
      </c>
      <c r="D101" s="50">
        <f>SUMIFS(Three_Sisters!$K$2:$K$750,Three_Sisters!$L$2:$L$750,$A101,Three_Sisters!$H$2:$H$750,Three_Sisters!D$753,Three_Sisters!$J$2:$J$750,"TRUE")</f>
        <v>0</v>
      </c>
      <c r="E101" s="50">
        <f>SUMIFS(Three_Sisters!$K$2:$K$750,Three_Sisters!$L$2:$L$750,$A101,Three_Sisters!$H$2:$H$750,Three_Sisters!E$753,Three_Sisters!$J$2:$J$750,"TRUE")</f>
        <v>0</v>
      </c>
      <c r="F101" s="50">
        <f>SUMIFS(Three_Sisters!$K$2:$K$750,Three_Sisters!$L$2:$L$750,$A101,Three_Sisters!$H$2:$H$750,Three_Sisters!F$753,Three_Sisters!$J$2:$J$750,"TRUE")</f>
        <v>0</v>
      </c>
      <c r="G101" s="50">
        <f>SUMIFS(Three_Sisters!$K$2:$K$750,Three_Sisters!$L$2:$L$750,$A101,Three_Sisters!$H$2:$H$750,Three_Sisters!G$753,Three_Sisters!$J$2:$J$750,"TRUE")</f>
        <v>0</v>
      </c>
      <c r="H101" s="50">
        <f>SUMIFS(Three_Sisters!$K$2:$K$750,Three_Sisters!$L$2:$L$750,$A101,Three_Sisters!$H$2:$H$750,Three_Sisters!H$753,Three_Sisters!$J$2:$J$750,"TRUE")</f>
        <v>0</v>
      </c>
      <c r="I101" s="50">
        <f>SUMIFS(Three_Sisters!$K$2:$K$750,Three_Sisters!$L$2:$L$750,$A101,Three_Sisters!$H$2:$H$750,Three_Sisters!I$753,Three_Sisters!$J$2:$J$750,"TRUE")</f>
        <v>0</v>
      </c>
      <c r="J101" s="50">
        <f>SUMIFS(Three_Sisters!$K$2:$K$750,Three_Sisters!$L$2:$L$750,$A101,Three_Sisters!$H$2:$H$750,Three_Sisters!J$753,Three_Sisters!$J$2:$J$750,"TRUE")</f>
        <v>0</v>
      </c>
      <c r="K101" s="50">
        <f>SUMIFS(Three_Sisters!$K$2:$K$750,Three_Sisters!$L$2:$L$750,$A101,Three_Sisters!$H$2:$H$750,Three_Sisters!K$753,Three_Sisters!$J$2:$J$750,"TRUE")</f>
        <v>0</v>
      </c>
      <c r="L101" s="50">
        <f>SUMIFS(Three_Sisters!$K$2:$K$750,Three_Sisters!$L$2:$L$750,$A101,Three_Sisters!$H$2:$H$750,Three_Sisters!L$753,Three_Sisters!$J$2:$J$750,"TRUE")</f>
        <v>0</v>
      </c>
      <c r="M101" s="55">
        <f>SUMIFS(Three_Sisters!$K$2:$K$750,Three_Sisters!$L$2:$L$750,$A101,Three_Sisters!$H$2:$H$750,Three_Sisters!M$753,Three_Sisters!$J$2:$J$750,"TRUE")</f>
        <v>0</v>
      </c>
      <c r="N101" s="156" cm="1">
        <f t="array" ref="N101">SUMPRODUCT(--(($B$1:$M$1)=N$2),$B101:$M101)</f>
        <v>0</v>
      </c>
      <c r="O101" s="149" cm="1">
        <f t="array" ref="O101">SUMPRODUCT(--(($B$1:$M$1)=O$2),$B101:$M101)</f>
        <v>0</v>
      </c>
      <c r="P101" s="149" cm="1">
        <f t="array" ref="P101">SUMPRODUCT(--(($B$1:$M$1)=P$2),$B101:$M101)</f>
        <v>0</v>
      </c>
      <c r="Q101" s="149" cm="1">
        <f t="array" ref="Q101">SUMPRODUCT(--(($B$1:$M$1)=Q$2),$B101:$M101)</f>
        <v>0</v>
      </c>
      <c r="R101" s="155" cm="1">
        <f t="array" ref="R101">SUMPRODUCT(--((Month)&lt;=Control!$C$7),$B101:$M101)</f>
        <v>0</v>
      </c>
    </row>
    <row r="102" spans="1:18" x14ac:dyDescent="0.2">
      <c r="A102" s="49" t="s">
        <v>48</v>
      </c>
      <c r="B102" s="50">
        <f>SUMIFS(Three_Sisters!$K$2:$K$750,Three_Sisters!$L$2:$L$750,$A102,Three_Sisters!$H$2:$H$750,Three_Sisters!B$753,Three_Sisters!$J$2:$J$750,"TRUE")</f>
        <v>0</v>
      </c>
      <c r="C102" s="50">
        <f>SUMIFS(Three_Sisters!$K$2:$K$750,Three_Sisters!$L$2:$L$750,$A102,Three_Sisters!$H$2:$H$750,Three_Sisters!C$753,Three_Sisters!$J$2:$J$750,"TRUE")</f>
        <v>0</v>
      </c>
      <c r="D102" s="50">
        <f>SUMIFS(Three_Sisters!$K$2:$K$750,Three_Sisters!$L$2:$L$750,$A102,Three_Sisters!$H$2:$H$750,Three_Sisters!D$753,Three_Sisters!$J$2:$J$750,"TRUE")</f>
        <v>0</v>
      </c>
      <c r="E102" s="50">
        <f>SUMIFS(Three_Sisters!$K$2:$K$750,Three_Sisters!$L$2:$L$750,$A102,Three_Sisters!$H$2:$H$750,Three_Sisters!E$753,Three_Sisters!$J$2:$J$750,"TRUE")</f>
        <v>0</v>
      </c>
      <c r="F102" s="50">
        <f>SUMIFS(Three_Sisters!$K$2:$K$750,Three_Sisters!$L$2:$L$750,$A102,Three_Sisters!$H$2:$H$750,Three_Sisters!F$753,Three_Sisters!$J$2:$J$750,"TRUE")</f>
        <v>0</v>
      </c>
      <c r="G102" s="50">
        <f>SUMIFS(Three_Sisters!$K$2:$K$750,Three_Sisters!$L$2:$L$750,$A102,Three_Sisters!$H$2:$H$750,Three_Sisters!G$753,Three_Sisters!$J$2:$J$750,"TRUE")</f>
        <v>0</v>
      </c>
      <c r="H102" s="50">
        <f>SUMIFS(Three_Sisters!$K$2:$K$750,Three_Sisters!$L$2:$L$750,$A102,Three_Sisters!$H$2:$H$750,Three_Sisters!H$753,Three_Sisters!$J$2:$J$750,"TRUE")</f>
        <v>0</v>
      </c>
      <c r="I102" s="50">
        <f>SUMIFS(Three_Sisters!$K$2:$K$750,Three_Sisters!$L$2:$L$750,$A102,Three_Sisters!$H$2:$H$750,Three_Sisters!I$753,Three_Sisters!$J$2:$J$750,"TRUE")</f>
        <v>0</v>
      </c>
      <c r="J102" s="50">
        <f>SUMIFS(Three_Sisters!$K$2:$K$750,Three_Sisters!$L$2:$L$750,$A102,Three_Sisters!$H$2:$H$750,Three_Sisters!J$753,Three_Sisters!$J$2:$J$750,"TRUE")</f>
        <v>0</v>
      </c>
      <c r="K102" s="50">
        <f>SUMIFS(Three_Sisters!$K$2:$K$750,Three_Sisters!$L$2:$L$750,$A102,Three_Sisters!$H$2:$H$750,Three_Sisters!K$753,Three_Sisters!$J$2:$J$750,"TRUE")</f>
        <v>0</v>
      </c>
      <c r="L102" s="50">
        <f>SUMIFS(Three_Sisters!$K$2:$K$750,Three_Sisters!$L$2:$L$750,$A102,Three_Sisters!$H$2:$H$750,Three_Sisters!L$753,Three_Sisters!$J$2:$J$750,"TRUE")</f>
        <v>0</v>
      </c>
      <c r="M102" s="55">
        <f>SUMIFS(Three_Sisters!$K$2:$K$750,Three_Sisters!$L$2:$L$750,$A102,Three_Sisters!$H$2:$H$750,Three_Sisters!M$753,Three_Sisters!$J$2:$J$750,"TRUE")</f>
        <v>0</v>
      </c>
      <c r="N102" s="156" cm="1">
        <f t="array" ref="N102">SUMPRODUCT(--(($B$1:$M$1)=N$2),$B102:$M102)</f>
        <v>0</v>
      </c>
      <c r="O102" s="149" cm="1">
        <f t="array" ref="O102">SUMPRODUCT(--(($B$1:$M$1)=O$2),$B102:$M102)</f>
        <v>0</v>
      </c>
      <c r="P102" s="149" cm="1">
        <f t="array" ref="P102">SUMPRODUCT(--(($B$1:$M$1)=P$2),$B102:$M102)</f>
        <v>0</v>
      </c>
      <c r="Q102" s="149" cm="1">
        <f t="array" ref="Q102">SUMPRODUCT(--(($B$1:$M$1)=Q$2),$B102:$M102)</f>
        <v>0</v>
      </c>
      <c r="R102" s="155" cm="1">
        <f t="array" ref="R102">SUMPRODUCT(--((Month)&lt;=Control!$C$7),$B102:$M102)</f>
        <v>0</v>
      </c>
    </row>
    <row r="103" spans="1:18" x14ac:dyDescent="0.2">
      <c r="A103" s="49" t="s">
        <v>49</v>
      </c>
      <c r="B103" s="50">
        <f>SUMIFS(Three_Sisters!$K$2:$K$750,Three_Sisters!$L$2:$L$750,$A103,Three_Sisters!$H$2:$H$750,Three_Sisters!B$753,Three_Sisters!$J$2:$J$750,"TRUE")</f>
        <v>0</v>
      </c>
      <c r="C103" s="50">
        <f>SUMIFS(Three_Sisters!$K$2:$K$750,Three_Sisters!$L$2:$L$750,$A103,Three_Sisters!$H$2:$H$750,Three_Sisters!C$753,Three_Sisters!$J$2:$J$750,"TRUE")</f>
        <v>0</v>
      </c>
      <c r="D103" s="50">
        <f>SUMIFS(Three_Sisters!$K$2:$K$750,Three_Sisters!$L$2:$L$750,$A103,Three_Sisters!$H$2:$H$750,Three_Sisters!D$753,Three_Sisters!$J$2:$J$750,"TRUE")</f>
        <v>0</v>
      </c>
      <c r="E103" s="50">
        <f>SUMIFS(Three_Sisters!$K$2:$K$750,Three_Sisters!$L$2:$L$750,$A103,Three_Sisters!$H$2:$H$750,Three_Sisters!E$753,Three_Sisters!$J$2:$J$750,"TRUE")</f>
        <v>0</v>
      </c>
      <c r="F103" s="50">
        <f>SUMIFS(Three_Sisters!$K$2:$K$750,Three_Sisters!$L$2:$L$750,$A103,Three_Sisters!$H$2:$H$750,Three_Sisters!F$753,Three_Sisters!$J$2:$J$750,"TRUE")</f>
        <v>0</v>
      </c>
      <c r="G103" s="50">
        <f>SUMIFS(Three_Sisters!$K$2:$K$750,Three_Sisters!$L$2:$L$750,$A103,Three_Sisters!$H$2:$H$750,Three_Sisters!G$753,Three_Sisters!$J$2:$J$750,"TRUE")</f>
        <v>0</v>
      </c>
      <c r="H103" s="50">
        <f>SUMIFS(Three_Sisters!$K$2:$K$750,Three_Sisters!$L$2:$L$750,$A103,Three_Sisters!$H$2:$H$750,Three_Sisters!H$753,Three_Sisters!$J$2:$J$750,"TRUE")</f>
        <v>0</v>
      </c>
      <c r="I103" s="50">
        <f>SUMIFS(Three_Sisters!$K$2:$K$750,Three_Sisters!$L$2:$L$750,$A103,Three_Sisters!$H$2:$H$750,Three_Sisters!I$753,Three_Sisters!$J$2:$J$750,"TRUE")</f>
        <v>0</v>
      </c>
      <c r="J103" s="50">
        <f>SUMIFS(Three_Sisters!$K$2:$K$750,Three_Sisters!$L$2:$L$750,$A103,Three_Sisters!$H$2:$H$750,Three_Sisters!J$753,Three_Sisters!$J$2:$J$750,"TRUE")</f>
        <v>0</v>
      </c>
      <c r="K103" s="50">
        <f>SUMIFS(Three_Sisters!$K$2:$K$750,Three_Sisters!$L$2:$L$750,$A103,Three_Sisters!$H$2:$H$750,Three_Sisters!K$753,Three_Sisters!$J$2:$J$750,"TRUE")</f>
        <v>0</v>
      </c>
      <c r="L103" s="50">
        <f>SUMIFS(Three_Sisters!$K$2:$K$750,Three_Sisters!$L$2:$L$750,$A103,Three_Sisters!$H$2:$H$750,Three_Sisters!L$753,Three_Sisters!$J$2:$J$750,"TRUE")</f>
        <v>0</v>
      </c>
      <c r="M103" s="55">
        <f>SUMIFS(Three_Sisters!$K$2:$K$750,Three_Sisters!$L$2:$L$750,$A103,Three_Sisters!$H$2:$H$750,Three_Sisters!M$753,Three_Sisters!$J$2:$J$750,"TRUE")</f>
        <v>0</v>
      </c>
      <c r="N103" s="156" cm="1">
        <f t="array" ref="N103">SUMPRODUCT(--(($B$1:$M$1)=N$2),$B103:$M103)</f>
        <v>0</v>
      </c>
      <c r="O103" s="149" cm="1">
        <f t="array" ref="O103">SUMPRODUCT(--(($B$1:$M$1)=O$2),$B103:$M103)</f>
        <v>0</v>
      </c>
      <c r="P103" s="149" cm="1">
        <f t="array" ref="P103">SUMPRODUCT(--(($B$1:$M$1)=P$2),$B103:$M103)</f>
        <v>0</v>
      </c>
      <c r="Q103" s="149" cm="1">
        <f t="array" ref="Q103">SUMPRODUCT(--(($B$1:$M$1)=Q$2),$B103:$M103)</f>
        <v>0</v>
      </c>
      <c r="R103" s="155" cm="1">
        <f t="array" ref="R103">SUMPRODUCT(--((Month)&lt;=Control!$C$7),$B103:$M103)</f>
        <v>0</v>
      </c>
    </row>
    <row r="104" spans="1:18" x14ac:dyDescent="0.2">
      <c r="A104" s="49" t="s">
        <v>50</v>
      </c>
      <c r="B104" s="50">
        <f>SUMIFS(Three_Sisters!$K$2:$K$750,Three_Sisters!$L$2:$L$750,$A104,Three_Sisters!$H$2:$H$750,Three_Sisters!B$753,Three_Sisters!$J$2:$J$750,"TRUE")</f>
        <v>0</v>
      </c>
      <c r="C104" s="50">
        <f>SUMIFS(Three_Sisters!$K$2:$K$750,Three_Sisters!$L$2:$L$750,$A104,Three_Sisters!$H$2:$H$750,Three_Sisters!C$753,Three_Sisters!$J$2:$J$750,"TRUE")</f>
        <v>0</v>
      </c>
      <c r="D104" s="50">
        <f>SUMIFS(Three_Sisters!$K$2:$K$750,Three_Sisters!$L$2:$L$750,$A104,Three_Sisters!$H$2:$H$750,Three_Sisters!D$753,Three_Sisters!$J$2:$J$750,"TRUE")</f>
        <v>0</v>
      </c>
      <c r="E104" s="50">
        <f>SUMIFS(Three_Sisters!$K$2:$K$750,Three_Sisters!$L$2:$L$750,$A104,Three_Sisters!$H$2:$H$750,Three_Sisters!E$753,Three_Sisters!$J$2:$J$750,"TRUE")</f>
        <v>0</v>
      </c>
      <c r="F104" s="50">
        <f>SUMIFS(Three_Sisters!$K$2:$K$750,Three_Sisters!$L$2:$L$750,$A104,Three_Sisters!$H$2:$H$750,Three_Sisters!F$753,Three_Sisters!$J$2:$J$750,"TRUE")</f>
        <v>0</v>
      </c>
      <c r="G104" s="50">
        <f>SUMIFS(Three_Sisters!$K$2:$K$750,Three_Sisters!$L$2:$L$750,$A104,Three_Sisters!$H$2:$H$750,Three_Sisters!G$753,Three_Sisters!$J$2:$J$750,"TRUE")</f>
        <v>0</v>
      </c>
      <c r="H104" s="50">
        <f>SUMIFS(Three_Sisters!$K$2:$K$750,Three_Sisters!$L$2:$L$750,$A104,Three_Sisters!$H$2:$H$750,Three_Sisters!H$753,Three_Sisters!$J$2:$J$750,"TRUE")</f>
        <v>0</v>
      </c>
      <c r="I104" s="50">
        <f>SUMIFS(Three_Sisters!$K$2:$K$750,Three_Sisters!$L$2:$L$750,$A104,Three_Sisters!$H$2:$H$750,Three_Sisters!I$753,Three_Sisters!$J$2:$J$750,"TRUE")</f>
        <v>0</v>
      </c>
      <c r="J104" s="50">
        <f>SUMIFS(Three_Sisters!$K$2:$K$750,Three_Sisters!$L$2:$L$750,$A104,Three_Sisters!$H$2:$H$750,Three_Sisters!J$753,Three_Sisters!$J$2:$J$750,"TRUE")</f>
        <v>0</v>
      </c>
      <c r="K104" s="50">
        <f>SUMIFS(Three_Sisters!$K$2:$K$750,Three_Sisters!$L$2:$L$750,$A104,Three_Sisters!$H$2:$H$750,Three_Sisters!K$753,Three_Sisters!$J$2:$J$750,"TRUE")</f>
        <v>0</v>
      </c>
      <c r="L104" s="50">
        <f>SUMIFS(Three_Sisters!$K$2:$K$750,Three_Sisters!$L$2:$L$750,$A104,Three_Sisters!$H$2:$H$750,Three_Sisters!L$753,Three_Sisters!$J$2:$J$750,"TRUE")</f>
        <v>0</v>
      </c>
      <c r="M104" s="55">
        <f>SUMIFS(Three_Sisters!$K$2:$K$750,Three_Sisters!$L$2:$L$750,$A104,Three_Sisters!$H$2:$H$750,Three_Sisters!M$753,Three_Sisters!$J$2:$J$750,"TRUE")</f>
        <v>0</v>
      </c>
      <c r="N104" s="156" cm="1">
        <f t="array" ref="N104">SUMPRODUCT(--(($B$1:$M$1)=N$2),$B104:$M104)</f>
        <v>0</v>
      </c>
      <c r="O104" s="149" cm="1">
        <f t="array" ref="O104">SUMPRODUCT(--(($B$1:$M$1)=O$2),$B104:$M104)</f>
        <v>0</v>
      </c>
      <c r="P104" s="149" cm="1">
        <f t="array" ref="P104">SUMPRODUCT(--(($B$1:$M$1)=P$2),$B104:$M104)</f>
        <v>0</v>
      </c>
      <c r="Q104" s="149" cm="1">
        <f t="array" ref="Q104">SUMPRODUCT(--(($B$1:$M$1)=Q$2),$B104:$M104)</f>
        <v>0</v>
      </c>
      <c r="R104" s="155" cm="1">
        <f t="array" ref="R104">SUMPRODUCT(--((Month)&lt;=Control!$C$7),$B104:$M104)</f>
        <v>0</v>
      </c>
    </row>
    <row r="105" spans="1:18" x14ac:dyDescent="0.2">
      <c r="A105" s="49" t="s">
        <v>9</v>
      </c>
      <c r="B105" s="50">
        <f>SUMIFS(Three_Sisters!$K$2:$K$750,Three_Sisters!$L$2:$L$750,$A105,Three_Sisters!$H$2:$H$750,Three_Sisters!B$753,Three_Sisters!$J$2:$J$750,"TRUE")</f>
        <v>0</v>
      </c>
      <c r="C105" s="50">
        <f>SUMIFS(Three_Sisters!$K$2:$K$750,Three_Sisters!$L$2:$L$750,$A105,Three_Sisters!$H$2:$H$750,Three_Sisters!C$753,Three_Sisters!$J$2:$J$750,"TRUE")</f>
        <v>0</v>
      </c>
      <c r="D105" s="50">
        <f>SUMIFS(Three_Sisters!$K$2:$K$750,Three_Sisters!$L$2:$L$750,$A105,Three_Sisters!$H$2:$H$750,Three_Sisters!D$753,Three_Sisters!$J$2:$J$750,"TRUE")</f>
        <v>0</v>
      </c>
      <c r="E105" s="50">
        <f>SUMIFS(Three_Sisters!$K$2:$K$750,Three_Sisters!$L$2:$L$750,$A105,Three_Sisters!$H$2:$H$750,Three_Sisters!E$753,Three_Sisters!$J$2:$J$750,"TRUE")</f>
        <v>0</v>
      </c>
      <c r="F105" s="50">
        <f>SUMIFS(Three_Sisters!$K$2:$K$750,Three_Sisters!$L$2:$L$750,$A105,Three_Sisters!$H$2:$H$750,Three_Sisters!F$753,Three_Sisters!$J$2:$J$750,"TRUE")</f>
        <v>0</v>
      </c>
      <c r="G105" s="50">
        <f>SUMIFS(Three_Sisters!$K$2:$K$750,Three_Sisters!$L$2:$L$750,$A105,Three_Sisters!$H$2:$H$750,Three_Sisters!G$753,Three_Sisters!$J$2:$J$750,"TRUE")</f>
        <v>0</v>
      </c>
      <c r="H105" s="50">
        <f>SUMIFS(Three_Sisters!$K$2:$K$750,Three_Sisters!$L$2:$L$750,$A105,Three_Sisters!$H$2:$H$750,Three_Sisters!H$753,Three_Sisters!$J$2:$J$750,"TRUE")</f>
        <v>0</v>
      </c>
      <c r="I105" s="50">
        <f>SUMIFS(Three_Sisters!$K$2:$K$750,Three_Sisters!$L$2:$L$750,$A105,Three_Sisters!$H$2:$H$750,Three_Sisters!I$753,Three_Sisters!$J$2:$J$750,"TRUE")</f>
        <v>0</v>
      </c>
      <c r="J105" s="50">
        <f>SUMIFS(Three_Sisters!$K$2:$K$750,Three_Sisters!$L$2:$L$750,$A105,Three_Sisters!$H$2:$H$750,Three_Sisters!J$753,Three_Sisters!$J$2:$J$750,"TRUE")</f>
        <v>0</v>
      </c>
      <c r="K105" s="50">
        <f>SUMIFS(Three_Sisters!$K$2:$K$750,Three_Sisters!$L$2:$L$750,$A105,Three_Sisters!$H$2:$H$750,Three_Sisters!K$753,Three_Sisters!$J$2:$J$750,"TRUE")</f>
        <v>0</v>
      </c>
      <c r="L105" s="50">
        <f>SUMIFS(Three_Sisters!$K$2:$K$750,Three_Sisters!$L$2:$L$750,$A105,Three_Sisters!$H$2:$H$750,Three_Sisters!L$753,Three_Sisters!$J$2:$J$750,"TRUE")</f>
        <v>0</v>
      </c>
      <c r="M105" s="55">
        <f>SUMIFS(Three_Sisters!$K$2:$K$750,Three_Sisters!$L$2:$L$750,$A105,Three_Sisters!$H$2:$H$750,Three_Sisters!M$753,Three_Sisters!$J$2:$J$750,"TRUE")</f>
        <v>0</v>
      </c>
      <c r="N105" s="156" cm="1">
        <f t="array" ref="N105">SUMPRODUCT(--(($B$1:$M$1)=N$2),$B105:$M105)</f>
        <v>0</v>
      </c>
      <c r="O105" s="149" cm="1">
        <f t="array" ref="O105">SUMPRODUCT(--(($B$1:$M$1)=O$2),$B105:$M105)</f>
        <v>0</v>
      </c>
      <c r="P105" s="149" cm="1">
        <f t="array" ref="P105">SUMPRODUCT(--(($B$1:$M$1)=P$2),$B105:$M105)</f>
        <v>0</v>
      </c>
      <c r="Q105" s="149" cm="1">
        <f t="array" ref="Q105">SUMPRODUCT(--(($B$1:$M$1)=Q$2),$B105:$M105)</f>
        <v>0</v>
      </c>
      <c r="R105" s="155" cm="1">
        <f t="array" ref="R105">SUMPRODUCT(--((Month)&lt;=Control!$C$7),$B105:$M105)</f>
        <v>0</v>
      </c>
    </row>
    <row r="106" spans="1:18" x14ac:dyDescent="0.2">
      <c r="A106" s="49" t="s">
        <v>10</v>
      </c>
      <c r="B106" s="50">
        <f ca="1">SUMIFS(Three_Sisters!$K$2:$K$750,Three_Sisters!$L$2:$L$750,$A106,Three_Sisters!$H$2:$H$750,Three_Sisters!B$753,Three_Sisters!$J$2:$J$750,"TRUE")</f>
        <v>0</v>
      </c>
      <c r="C106" s="50">
        <f ca="1">SUMIFS(Three_Sisters!$K$2:$K$750,Three_Sisters!$L$2:$L$750,$A106,Three_Sisters!$H$2:$H$750,Three_Sisters!C$753,Three_Sisters!$J$2:$J$750,"TRUE")</f>
        <v>0</v>
      </c>
      <c r="D106" s="50">
        <f ca="1">SUMIFS(Three_Sisters!$K$2:$K$750,Three_Sisters!$L$2:$L$750,$A106,Three_Sisters!$H$2:$H$750,Three_Sisters!D$753,Three_Sisters!$J$2:$J$750,"TRUE")</f>
        <v>0</v>
      </c>
      <c r="E106" s="50">
        <f ca="1">SUMIFS(Three_Sisters!$K$2:$K$750,Three_Sisters!$L$2:$L$750,$A106,Three_Sisters!$H$2:$H$750,Three_Sisters!E$753,Three_Sisters!$J$2:$J$750,"TRUE")</f>
        <v>0</v>
      </c>
      <c r="F106" s="50">
        <f ca="1">SUMIFS(Three_Sisters!$K$2:$K$750,Three_Sisters!$L$2:$L$750,$A106,Three_Sisters!$H$2:$H$750,Three_Sisters!F$753,Three_Sisters!$J$2:$J$750,"TRUE")</f>
        <v>0</v>
      </c>
      <c r="G106" s="50">
        <f>SUMIFS(Three_Sisters!$K$2:$K$750,Three_Sisters!$L$2:$L$750,$A106,Three_Sisters!$H$2:$H$750,Three_Sisters!G$753,Three_Sisters!$J$2:$J$750,"TRUE")</f>
        <v>0</v>
      </c>
      <c r="H106" s="50">
        <f>SUMIFS(Three_Sisters!$K$2:$K$750,Three_Sisters!$L$2:$L$750,$A106,Three_Sisters!$H$2:$H$750,Three_Sisters!H$753,Three_Sisters!$J$2:$J$750,"TRUE")</f>
        <v>0</v>
      </c>
      <c r="I106" s="50">
        <f>SUMIFS(Three_Sisters!$K$2:$K$750,Three_Sisters!$L$2:$L$750,$A106,Three_Sisters!$H$2:$H$750,Three_Sisters!I$753,Three_Sisters!$J$2:$J$750,"TRUE")</f>
        <v>0</v>
      </c>
      <c r="J106" s="50">
        <f>SUMIFS(Three_Sisters!$K$2:$K$750,Three_Sisters!$L$2:$L$750,$A106,Three_Sisters!$H$2:$H$750,Three_Sisters!J$753,Three_Sisters!$J$2:$J$750,"TRUE")</f>
        <v>0</v>
      </c>
      <c r="K106" s="50">
        <f>SUMIFS(Three_Sisters!$K$2:$K$750,Three_Sisters!$L$2:$L$750,$A106,Three_Sisters!$H$2:$H$750,Three_Sisters!K$753,Three_Sisters!$J$2:$J$750,"TRUE")</f>
        <v>0</v>
      </c>
      <c r="L106" s="50">
        <f>SUMIFS(Three_Sisters!$K$2:$K$750,Three_Sisters!$L$2:$L$750,$A106,Three_Sisters!$H$2:$H$750,Three_Sisters!L$753,Three_Sisters!$J$2:$J$750,"TRUE")</f>
        <v>0</v>
      </c>
      <c r="M106" s="55">
        <f>SUMIFS(Three_Sisters!$K$2:$K$750,Three_Sisters!$L$2:$L$750,$A106,Three_Sisters!$H$2:$H$750,Three_Sisters!M$753,Three_Sisters!$J$2:$J$750,"TRUE")</f>
        <v>0</v>
      </c>
      <c r="N106" s="156" cm="1">
        <f t="array" aca="1" ref="N106" ca="1">SUMPRODUCT(--(($B$1:$M$1)=N$2),$B106:$M106)</f>
        <v>0</v>
      </c>
      <c r="O106" s="149" cm="1">
        <f t="array" aca="1" ref="O106" ca="1">SUMPRODUCT(--(($B$1:$M$1)=O$2),$B106:$M106)</f>
        <v>0</v>
      </c>
      <c r="P106" s="149" cm="1">
        <f t="array" aca="1" ref="P106" ca="1">SUMPRODUCT(--(($B$1:$M$1)=P$2),$B106:$M106)</f>
        <v>0</v>
      </c>
      <c r="Q106" s="149" cm="1">
        <f t="array" aca="1" ref="Q106" ca="1">SUMPRODUCT(--(($B$1:$M$1)=Q$2),$B106:$M106)</f>
        <v>0</v>
      </c>
      <c r="R106" s="155" cm="1">
        <f t="array" aca="1" ref="R106" ca="1">SUMPRODUCT(--((Month)&lt;=Control!$C$7),$B106:$M106)</f>
        <v>0</v>
      </c>
    </row>
    <row r="107" spans="1:18" x14ac:dyDescent="0.2">
      <c r="A107" s="49" t="s">
        <v>14</v>
      </c>
      <c r="B107" s="50">
        <f ca="1">SUMIFS(Three_Sisters!$K$2:$K$750,Three_Sisters!$L$2:$L$750,$A107,Three_Sisters!$H$2:$H$750,Three_Sisters!B$753,Three_Sisters!$J$2:$J$750,"TRUE")</f>
        <v>0</v>
      </c>
      <c r="C107" s="50">
        <f ca="1">SUMIFS(Three_Sisters!$K$2:$K$750,Three_Sisters!$L$2:$L$750,$A107,Three_Sisters!$H$2:$H$750,Three_Sisters!C$753,Three_Sisters!$J$2:$J$750,"TRUE")</f>
        <v>0</v>
      </c>
      <c r="D107" s="50">
        <f ca="1">SUMIFS(Three_Sisters!$K$2:$K$750,Three_Sisters!$L$2:$L$750,$A107,Three_Sisters!$H$2:$H$750,Three_Sisters!D$753,Three_Sisters!$J$2:$J$750,"TRUE")</f>
        <v>0</v>
      </c>
      <c r="E107" s="50">
        <f ca="1">SUMIFS(Three_Sisters!$K$2:$K$750,Three_Sisters!$L$2:$L$750,$A107,Three_Sisters!$H$2:$H$750,Three_Sisters!E$753,Three_Sisters!$J$2:$J$750,"TRUE")</f>
        <v>0</v>
      </c>
      <c r="F107" s="50">
        <f ca="1">SUMIFS(Three_Sisters!$K$2:$K$750,Three_Sisters!$L$2:$L$750,$A107,Three_Sisters!$H$2:$H$750,Three_Sisters!F$753,Three_Sisters!$J$2:$J$750,"TRUE")</f>
        <v>0</v>
      </c>
      <c r="G107" s="50">
        <f>SUMIFS(Three_Sisters!$K$2:$K$750,Three_Sisters!$L$2:$L$750,$A107,Three_Sisters!$H$2:$H$750,Three_Sisters!G$753,Three_Sisters!$J$2:$J$750,"TRUE")</f>
        <v>0</v>
      </c>
      <c r="H107" s="50">
        <f>SUMIFS(Three_Sisters!$K$2:$K$750,Three_Sisters!$L$2:$L$750,$A107,Three_Sisters!$H$2:$H$750,Three_Sisters!H$753,Three_Sisters!$J$2:$J$750,"TRUE")</f>
        <v>0</v>
      </c>
      <c r="I107" s="50">
        <f>SUMIFS(Three_Sisters!$K$2:$K$750,Three_Sisters!$L$2:$L$750,$A107,Three_Sisters!$H$2:$H$750,Three_Sisters!I$753,Three_Sisters!$J$2:$J$750,"TRUE")</f>
        <v>0</v>
      </c>
      <c r="J107" s="50">
        <f>SUMIFS(Three_Sisters!$K$2:$K$750,Three_Sisters!$L$2:$L$750,$A107,Three_Sisters!$H$2:$H$750,Three_Sisters!J$753,Three_Sisters!$J$2:$J$750,"TRUE")</f>
        <v>0</v>
      </c>
      <c r="K107" s="50">
        <f>SUMIFS(Three_Sisters!$K$2:$K$750,Three_Sisters!$L$2:$L$750,$A107,Three_Sisters!$H$2:$H$750,Three_Sisters!K$753,Three_Sisters!$J$2:$J$750,"TRUE")</f>
        <v>0</v>
      </c>
      <c r="L107" s="50">
        <f>SUMIFS(Three_Sisters!$K$2:$K$750,Three_Sisters!$L$2:$L$750,$A107,Three_Sisters!$H$2:$H$750,Three_Sisters!L$753,Three_Sisters!$J$2:$J$750,"TRUE")</f>
        <v>0</v>
      </c>
      <c r="M107" s="55">
        <f>SUMIFS(Three_Sisters!$K$2:$K$750,Three_Sisters!$L$2:$L$750,$A107,Three_Sisters!$H$2:$H$750,Three_Sisters!M$753,Three_Sisters!$J$2:$J$750,"TRUE")</f>
        <v>0</v>
      </c>
      <c r="N107" s="156" cm="1">
        <f t="array" aca="1" ref="N107" ca="1">SUMPRODUCT(--(($B$1:$M$1)=N$2),$B107:$M107)</f>
        <v>0</v>
      </c>
      <c r="O107" s="149" cm="1">
        <f t="array" aca="1" ref="O107" ca="1">SUMPRODUCT(--(($B$1:$M$1)=O$2),$B107:$M107)</f>
        <v>0</v>
      </c>
      <c r="P107" s="149" cm="1">
        <f t="array" aca="1" ref="P107" ca="1">SUMPRODUCT(--(($B$1:$M$1)=P$2),$B107:$M107)</f>
        <v>0</v>
      </c>
      <c r="Q107" s="149" cm="1">
        <f t="array" aca="1" ref="Q107" ca="1">SUMPRODUCT(--(($B$1:$M$1)=Q$2),$B107:$M107)</f>
        <v>0</v>
      </c>
      <c r="R107" s="155" cm="1">
        <f t="array" aca="1" ref="R107" ca="1">SUMPRODUCT(--((Month)&lt;=Control!$C$7),$B107:$M107)</f>
        <v>0</v>
      </c>
    </row>
    <row r="108" spans="1:18" x14ac:dyDescent="0.2">
      <c r="A108" s="51" t="s">
        <v>13</v>
      </c>
      <c r="B108" s="52">
        <f>SUMIFS(Three_Sisters!$K$2:$K$750,Three_Sisters!$L$2:$L$750,$A108,Three_Sisters!$H$2:$H$750,Three_Sisters!B$753,Three_Sisters!$J$2:$J$750,"TRUE")</f>
        <v>0</v>
      </c>
      <c r="C108" s="52">
        <f>SUMIFS(Three_Sisters!$K$2:$K$750,Three_Sisters!$L$2:$L$750,$A108,Three_Sisters!$H$2:$H$750,Three_Sisters!C$753,Three_Sisters!$J$2:$J$750,"TRUE")</f>
        <v>0</v>
      </c>
      <c r="D108" s="52">
        <f>SUMIFS(Three_Sisters!$K$2:$K$750,Three_Sisters!$L$2:$L$750,$A108,Three_Sisters!$H$2:$H$750,Three_Sisters!D$753,Three_Sisters!$J$2:$J$750,"TRUE")</f>
        <v>0</v>
      </c>
      <c r="E108" s="52">
        <f>SUMIFS(Three_Sisters!$K$2:$K$750,Three_Sisters!$L$2:$L$750,$A108,Three_Sisters!$H$2:$H$750,Three_Sisters!E$753,Three_Sisters!$J$2:$J$750,"TRUE")</f>
        <v>0</v>
      </c>
      <c r="F108" s="52">
        <f>SUMIFS(Three_Sisters!$K$2:$K$750,Three_Sisters!$L$2:$L$750,$A108,Three_Sisters!$H$2:$H$750,Three_Sisters!F$753,Three_Sisters!$J$2:$J$750,"TRUE")</f>
        <v>0</v>
      </c>
      <c r="G108" s="52">
        <f>SUMIFS(Three_Sisters!$K$2:$K$750,Three_Sisters!$L$2:$L$750,$A108,Three_Sisters!$H$2:$H$750,Three_Sisters!G$753,Three_Sisters!$J$2:$J$750,"TRUE")</f>
        <v>0</v>
      </c>
      <c r="H108" s="52">
        <f>SUMIFS(Three_Sisters!$K$2:$K$750,Three_Sisters!$L$2:$L$750,$A108,Three_Sisters!$H$2:$H$750,Three_Sisters!H$753,Three_Sisters!$J$2:$J$750,"TRUE")</f>
        <v>0</v>
      </c>
      <c r="I108" s="52">
        <f>SUMIFS(Three_Sisters!$K$2:$K$750,Three_Sisters!$L$2:$L$750,$A108,Three_Sisters!$H$2:$H$750,Three_Sisters!I$753,Three_Sisters!$J$2:$J$750,"TRUE")</f>
        <v>0</v>
      </c>
      <c r="J108" s="52">
        <f>SUMIFS(Three_Sisters!$K$2:$K$750,Three_Sisters!$L$2:$L$750,$A108,Three_Sisters!$H$2:$H$750,Three_Sisters!J$753,Three_Sisters!$J$2:$J$750,"TRUE")</f>
        <v>0</v>
      </c>
      <c r="K108" s="52">
        <f>SUMIFS(Three_Sisters!$K$2:$K$750,Three_Sisters!$L$2:$L$750,$A108,Three_Sisters!$H$2:$H$750,Three_Sisters!K$753,Three_Sisters!$J$2:$J$750,"TRUE")</f>
        <v>0</v>
      </c>
      <c r="L108" s="52">
        <f>SUMIFS(Three_Sisters!$K$2:$K$750,Three_Sisters!$L$2:$L$750,$A108,Three_Sisters!$H$2:$H$750,Three_Sisters!L$753,Three_Sisters!$J$2:$J$750,"TRUE")</f>
        <v>0</v>
      </c>
      <c r="M108" s="63">
        <f>SUMIFS(Three_Sisters!$K$2:$K$750,Three_Sisters!$L$2:$L$750,$A108,Three_Sisters!$H$2:$H$750,Three_Sisters!M$753,Three_Sisters!$J$2:$J$750,"TRUE")</f>
        <v>0</v>
      </c>
      <c r="N108" s="157" cm="1">
        <f t="array" ref="N108">SUMPRODUCT(--(($B$1:$M$1)=N$2),$B108:$M108)</f>
        <v>0</v>
      </c>
      <c r="O108" s="158" cm="1">
        <f t="array" ref="O108">SUMPRODUCT(--(($B$1:$M$1)=O$2),$B108:$M108)</f>
        <v>0</v>
      </c>
      <c r="P108" s="158" cm="1">
        <f t="array" ref="P108">SUMPRODUCT(--(($B$1:$M$1)=P$2),$B108:$M108)</f>
        <v>0</v>
      </c>
      <c r="Q108" s="158" cm="1">
        <f t="array" ref="Q108">SUMPRODUCT(--(($B$1:$M$1)=Q$2),$B108:$M108)</f>
        <v>0</v>
      </c>
      <c r="R108" s="159" cm="1">
        <f t="array" ref="R108">SUMPRODUCT(--((Month)&lt;=Control!$C$7),$B108:$M108)</f>
        <v>0</v>
      </c>
    </row>
    <row r="110" spans="1:18" x14ac:dyDescent="0.2">
      <c r="A110" s="57" t="str">
        <f ca="1">Control!$C$20</f>
        <v>Shadyside_Holdings</v>
      </c>
      <c r="B110" s="53">
        <f>EOMONTH(Control!$C$5,0)</f>
        <v>45688</v>
      </c>
      <c r="C110" s="53">
        <f t="shared" ref="C110:M110" si="9">EOMONTH(B110,1)</f>
        <v>45716</v>
      </c>
      <c r="D110" s="53">
        <f t="shared" si="9"/>
        <v>45747</v>
      </c>
      <c r="E110" s="53">
        <f t="shared" si="9"/>
        <v>45777</v>
      </c>
      <c r="F110" s="53">
        <f t="shared" si="9"/>
        <v>45808</v>
      </c>
      <c r="G110" s="53">
        <f t="shared" si="9"/>
        <v>45838</v>
      </c>
      <c r="H110" s="53">
        <f t="shared" si="9"/>
        <v>45869</v>
      </c>
      <c r="I110" s="53">
        <f t="shared" si="9"/>
        <v>45900</v>
      </c>
      <c r="J110" s="53">
        <f t="shared" si="9"/>
        <v>45930</v>
      </c>
      <c r="K110" s="53">
        <f t="shared" si="9"/>
        <v>45961</v>
      </c>
      <c r="L110" s="53">
        <f t="shared" si="9"/>
        <v>45991</v>
      </c>
      <c r="M110" s="54">
        <f t="shared" si="9"/>
        <v>46022</v>
      </c>
      <c r="N110" s="152" t="s">
        <v>56</v>
      </c>
      <c r="O110" s="152" t="s">
        <v>57</v>
      </c>
      <c r="P110" s="152" t="s">
        <v>58</v>
      </c>
      <c r="Q110" s="152" t="s">
        <v>59</v>
      </c>
      <c r="R110" s="152" t="s">
        <v>37</v>
      </c>
    </row>
    <row r="111" spans="1:18" x14ac:dyDescent="0.2">
      <c r="A111" s="49" t="s">
        <v>25</v>
      </c>
      <c r="B111" s="50">
        <f>SUMIFS(Shadyside_Holdings!$K$2:$K$750,Shadyside_Holdings!$L$2:$L$750,$A111,Shadyside_Holdings!$H$2:$H$750,Shadyside_Holdings!B$753,Shadyside_Holdings!$J$2:$J$750,"TRUE")</f>
        <v>0</v>
      </c>
      <c r="C111" s="50">
        <f>SUMIFS(Shadyside_Holdings!$K$2:$K$750,Shadyside_Holdings!$L$2:$L$750,$A111,Shadyside_Holdings!$H$2:$H$750,Shadyside_Holdings!C$753,Shadyside_Holdings!$J$2:$J$750,"TRUE")</f>
        <v>0</v>
      </c>
      <c r="D111" s="50">
        <f>SUMIFS(Shadyside_Holdings!$K$2:$K$750,Shadyside_Holdings!$L$2:$L$750,$A111,Shadyside_Holdings!$H$2:$H$750,Shadyside_Holdings!D$753,Shadyside_Holdings!$J$2:$J$750,"TRUE")</f>
        <v>0</v>
      </c>
      <c r="E111" s="50">
        <f>SUMIFS(Shadyside_Holdings!$K$2:$K$750,Shadyside_Holdings!$L$2:$L$750,$A111,Shadyside_Holdings!$H$2:$H$750,Shadyside_Holdings!E$753,Shadyside_Holdings!$J$2:$J$750,"TRUE")</f>
        <v>0</v>
      </c>
      <c r="F111" s="50">
        <f>SUMIFS(Shadyside_Holdings!$K$2:$K$750,Shadyside_Holdings!$L$2:$L$750,$A111,Shadyside_Holdings!$H$2:$H$750,Shadyside_Holdings!F$753,Shadyside_Holdings!$J$2:$J$750,"TRUE")</f>
        <v>0</v>
      </c>
      <c r="G111" s="50">
        <f>SUMIFS(Shadyside_Holdings!$K$2:$K$750,Shadyside_Holdings!$L$2:$L$750,$A111,Shadyside_Holdings!$H$2:$H$750,Shadyside_Holdings!G$753,Shadyside_Holdings!$J$2:$J$750,"TRUE")</f>
        <v>0</v>
      </c>
      <c r="H111" s="50">
        <f>SUMIFS(Shadyside_Holdings!$K$2:$K$750,Shadyside_Holdings!$L$2:$L$750,$A111,Shadyside_Holdings!$H$2:$H$750,Shadyside_Holdings!H$753,Shadyside_Holdings!$J$2:$J$750,"TRUE")</f>
        <v>0</v>
      </c>
      <c r="I111" s="50">
        <f>SUMIFS(Shadyside_Holdings!$K$2:$K$750,Shadyside_Holdings!$L$2:$L$750,$A111,Shadyside_Holdings!$H$2:$H$750,Shadyside_Holdings!I$753,Shadyside_Holdings!$J$2:$J$750,"TRUE")</f>
        <v>0</v>
      </c>
      <c r="J111" s="50">
        <f>SUMIFS(Shadyside_Holdings!$K$2:$K$750,Shadyside_Holdings!$L$2:$L$750,$A111,Shadyside_Holdings!$H$2:$H$750,Shadyside_Holdings!J$753,Shadyside_Holdings!$J$2:$J$750,"TRUE")</f>
        <v>0</v>
      </c>
      <c r="K111" s="50">
        <f>SUMIFS(Shadyside_Holdings!$K$2:$K$750,Shadyside_Holdings!$L$2:$L$750,$A111,Shadyside_Holdings!$H$2:$H$750,Shadyside_Holdings!K$753,Shadyside_Holdings!$J$2:$J$750,"TRUE")</f>
        <v>0</v>
      </c>
      <c r="L111" s="50">
        <f>SUMIFS(Shadyside_Holdings!$K$2:$K$750,Shadyside_Holdings!$L$2:$L$750,$A111,Shadyside_Holdings!$H$2:$H$750,Shadyside_Holdings!L$753,Shadyside_Holdings!$J$2:$J$750,"TRUE")</f>
        <v>0</v>
      </c>
      <c r="M111" s="55">
        <f>SUMIFS(Shadyside_Holdings!$K$2:$K$750,Shadyside_Holdings!$L$2:$L$750,$A111,Shadyside_Holdings!$H$2:$H$750,Shadyside_Holdings!M$753,Shadyside_Holdings!$J$2:$J$750,"TRUE")</f>
        <v>0</v>
      </c>
      <c r="N111" s="153" cm="1">
        <f t="array" ref="N111">SUMPRODUCT(--(($B$1:$M$1)=N$2),$B111:$M111)</f>
        <v>0</v>
      </c>
      <c r="O111" s="154" cm="1">
        <f t="array" ref="O111">SUMPRODUCT(--(($B$1:$M$1)=O$2),$B111:$M111)</f>
        <v>0</v>
      </c>
      <c r="P111" s="154" cm="1">
        <f t="array" ref="P111">SUMPRODUCT(--(($B$1:$M$1)=P$2),$B111:$M111)</f>
        <v>0</v>
      </c>
      <c r="Q111" s="154" cm="1">
        <f t="array" ref="Q111">SUMPRODUCT(--(($B$1:$M$1)=Q$2),$B111:$M111)</f>
        <v>0</v>
      </c>
      <c r="R111" s="155" cm="1">
        <f t="array" ref="R111">SUMPRODUCT(--((Month)&lt;=Control!$C$7),$B111:$M111)</f>
        <v>0</v>
      </c>
    </row>
    <row r="112" spans="1:18" x14ac:dyDescent="0.2">
      <c r="A112" s="49" t="s">
        <v>24</v>
      </c>
      <c r="B112" s="50">
        <f>SUMIFS(Shadyside_Holdings!$K$2:$K$750,Shadyside_Holdings!$L$2:$L$750,$A112,Shadyside_Holdings!$H$2:$H$750,Shadyside_Holdings!B$753,Shadyside_Holdings!$J$2:$J$750,"TRUE")</f>
        <v>0</v>
      </c>
      <c r="C112" s="50">
        <f>SUMIFS(Shadyside_Holdings!$K$2:$K$750,Shadyside_Holdings!$L$2:$L$750,$A112,Shadyside_Holdings!$H$2:$H$750,Shadyside_Holdings!C$753,Shadyside_Holdings!$J$2:$J$750,"TRUE")</f>
        <v>0</v>
      </c>
      <c r="D112" s="50">
        <f>SUMIFS(Shadyside_Holdings!$K$2:$K$750,Shadyside_Holdings!$L$2:$L$750,$A112,Shadyside_Holdings!$H$2:$H$750,Shadyside_Holdings!D$753,Shadyside_Holdings!$J$2:$J$750,"TRUE")</f>
        <v>0</v>
      </c>
      <c r="E112" s="50">
        <f>SUMIFS(Shadyside_Holdings!$K$2:$K$750,Shadyside_Holdings!$L$2:$L$750,$A112,Shadyside_Holdings!$H$2:$H$750,Shadyside_Holdings!E$753,Shadyside_Holdings!$J$2:$J$750,"TRUE")</f>
        <v>0</v>
      </c>
      <c r="F112" s="50">
        <f>SUMIFS(Shadyside_Holdings!$K$2:$K$750,Shadyside_Holdings!$L$2:$L$750,$A112,Shadyside_Holdings!$H$2:$H$750,Shadyside_Holdings!F$753,Shadyside_Holdings!$J$2:$J$750,"TRUE")</f>
        <v>0</v>
      </c>
      <c r="G112" s="50">
        <f>SUMIFS(Shadyside_Holdings!$K$2:$K$750,Shadyside_Holdings!$L$2:$L$750,$A112,Shadyside_Holdings!$H$2:$H$750,Shadyside_Holdings!G$753,Shadyside_Holdings!$J$2:$J$750,"TRUE")</f>
        <v>0</v>
      </c>
      <c r="H112" s="50">
        <f>SUMIFS(Shadyside_Holdings!$K$2:$K$750,Shadyside_Holdings!$L$2:$L$750,$A112,Shadyside_Holdings!$H$2:$H$750,Shadyside_Holdings!H$753,Shadyside_Holdings!$J$2:$J$750,"TRUE")</f>
        <v>0</v>
      </c>
      <c r="I112" s="50">
        <f>SUMIFS(Shadyside_Holdings!$K$2:$K$750,Shadyside_Holdings!$L$2:$L$750,$A112,Shadyside_Holdings!$H$2:$H$750,Shadyside_Holdings!I$753,Shadyside_Holdings!$J$2:$J$750,"TRUE")</f>
        <v>0</v>
      </c>
      <c r="J112" s="50">
        <f>SUMIFS(Shadyside_Holdings!$K$2:$K$750,Shadyside_Holdings!$L$2:$L$750,$A112,Shadyside_Holdings!$H$2:$H$750,Shadyside_Holdings!J$753,Shadyside_Holdings!$J$2:$J$750,"TRUE")</f>
        <v>0</v>
      </c>
      <c r="K112" s="50">
        <f>SUMIFS(Shadyside_Holdings!$K$2:$K$750,Shadyside_Holdings!$L$2:$L$750,$A112,Shadyside_Holdings!$H$2:$H$750,Shadyside_Holdings!K$753,Shadyside_Holdings!$J$2:$J$750,"TRUE")</f>
        <v>0</v>
      </c>
      <c r="L112" s="50">
        <f>SUMIFS(Shadyside_Holdings!$K$2:$K$750,Shadyside_Holdings!$L$2:$L$750,$A112,Shadyside_Holdings!$H$2:$H$750,Shadyside_Holdings!L$753,Shadyside_Holdings!$J$2:$J$750,"TRUE")</f>
        <v>0</v>
      </c>
      <c r="M112" s="55">
        <f>SUMIFS(Shadyside_Holdings!$K$2:$K$750,Shadyside_Holdings!$L$2:$L$750,$A112,Shadyside_Holdings!$H$2:$H$750,Shadyside_Holdings!M$753,Shadyside_Holdings!$J$2:$J$750,"TRUE")</f>
        <v>0</v>
      </c>
      <c r="N112" s="156" cm="1">
        <f t="array" ref="N112">SUMPRODUCT(--(($B$1:$M$1)=N$2),$B112:$M112)</f>
        <v>0</v>
      </c>
      <c r="O112" s="149" cm="1">
        <f t="array" ref="O112">SUMPRODUCT(--(($B$1:$M$1)=O$2),$B112:$M112)</f>
        <v>0</v>
      </c>
      <c r="P112" s="149" cm="1">
        <f t="array" ref="P112">SUMPRODUCT(--(($B$1:$M$1)=P$2),$B112:$M112)</f>
        <v>0</v>
      </c>
      <c r="Q112" s="149" cm="1">
        <f t="array" ref="Q112">SUMPRODUCT(--(($B$1:$M$1)=Q$2),$B112:$M112)</f>
        <v>0</v>
      </c>
      <c r="R112" s="155" cm="1">
        <f t="array" ref="R112">SUMPRODUCT(--((Month)&lt;=Control!$C$7),$B112:$M112)</f>
        <v>0</v>
      </c>
    </row>
    <row r="113" spans="1:18" x14ac:dyDescent="0.2">
      <c r="A113" s="49" t="s">
        <v>26</v>
      </c>
      <c r="B113" s="50">
        <f>SUMIFS(Shadyside_Holdings!$K$2:$K$750,Shadyside_Holdings!$L$2:$L$750,$A113,Shadyside_Holdings!$H$2:$H$750,Shadyside_Holdings!B$753,Shadyside_Holdings!$J$2:$J$750,"TRUE")</f>
        <v>0</v>
      </c>
      <c r="C113" s="50">
        <f>SUMIFS(Shadyside_Holdings!$K$2:$K$750,Shadyside_Holdings!$L$2:$L$750,$A113,Shadyside_Holdings!$H$2:$H$750,Shadyside_Holdings!C$753,Shadyside_Holdings!$J$2:$J$750,"TRUE")</f>
        <v>0</v>
      </c>
      <c r="D113" s="50">
        <f>SUMIFS(Shadyside_Holdings!$K$2:$K$750,Shadyside_Holdings!$L$2:$L$750,$A113,Shadyside_Holdings!$H$2:$H$750,Shadyside_Holdings!D$753,Shadyside_Holdings!$J$2:$J$750,"TRUE")</f>
        <v>0</v>
      </c>
      <c r="E113" s="50">
        <f>SUMIFS(Shadyside_Holdings!$K$2:$K$750,Shadyside_Holdings!$L$2:$L$750,$A113,Shadyside_Holdings!$H$2:$H$750,Shadyside_Holdings!E$753,Shadyside_Holdings!$J$2:$J$750,"TRUE")</f>
        <v>0</v>
      </c>
      <c r="F113" s="50">
        <f>SUMIFS(Shadyside_Holdings!$K$2:$K$750,Shadyside_Holdings!$L$2:$L$750,$A113,Shadyside_Holdings!$H$2:$H$750,Shadyside_Holdings!F$753,Shadyside_Holdings!$J$2:$J$750,"TRUE")</f>
        <v>0</v>
      </c>
      <c r="G113" s="50">
        <f>SUMIFS(Shadyside_Holdings!$K$2:$K$750,Shadyside_Holdings!$L$2:$L$750,$A113,Shadyside_Holdings!$H$2:$H$750,Shadyside_Holdings!G$753,Shadyside_Holdings!$J$2:$J$750,"TRUE")</f>
        <v>0</v>
      </c>
      <c r="H113" s="50">
        <f>SUMIFS(Shadyside_Holdings!$K$2:$K$750,Shadyside_Holdings!$L$2:$L$750,$A113,Shadyside_Holdings!$H$2:$H$750,Shadyside_Holdings!H$753,Shadyside_Holdings!$J$2:$J$750,"TRUE")</f>
        <v>0</v>
      </c>
      <c r="I113" s="50">
        <f>SUMIFS(Shadyside_Holdings!$K$2:$K$750,Shadyside_Holdings!$L$2:$L$750,$A113,Shadyside_Holdings!$H$2:$H$750,Shadyside_Holdings!I$753,Shadyside_Holdings!$J$2:$J$750,"TRUE")</f>
        <v>0</v>
      </c>
      <c r="J113" s="50">
        <f>SUMIFS(Shadyside_Holdings!$K$2:$K$750,Shadyside_Holdings!$L$2:$L$750,$A113,Shadyside_Holdings!$H$2:$H$750,Shadyside_Holdings!J$753,Shadyside_Holdings!$J$2:$J$750,"TRUE")</f>
        <v>0</v>
      </c>
      <c r="K113" s="50">
        <f>SUMIFS(Shadyside_Holdings!$K$2:$K$750,Shadyside_Holdings!$L$2:$L$750,$A113,Shadyside_Holdings!$H$2:$H$750,Shadyside_Holdings!K$753,Shadyside_Holdings!$J$2:$J$750,"TRUE")</f>
        <v>0</v>
      </c>
      <c r="L113" s="50">
        <f>SUMIFS(Shadyside_Holdings!$K$2:$K$750,Shadyside_Holdings!$L$2:$L$750,$A113,Shadyside_Holdings!$H$2:$H$750,Shadyside_Holdings!L$753,Shadyside_Holdings!$J$2:$J$750,"TRUE")</f>
        <v>0</v>
      </c>
      <c r="M113" s="55">
        <f>SUMIFS(Shadyside_Holdings!$K$2:$K$750,Shadyside_Holdings!$L$2:$L$750,$A113,Shadyside_Holdings!$H$2:$H$750,Shadyside_Holdings!M$753,Shadyside_Holdings!$J$2:$J$750,"TRUE")</f>
        <v>0</v>
      </c>
      <c r="N113" s="156" cm="1">
        <f t="array" ref="N113">SUMPRODUCT(--(($B$1:$M$1)=N$2),$B113:$M113)</f>
        <v>0</v>
      </c>
      <c r="O113" s="149" cm="1">
        <f t="array" ref="O113">SUMPRODUCT(--(($B$1:$M$1)=O$2),$B113:$M113)</f>
        <v>0</v>
      </c>
      <c r="P113" s="149" cm="1">
        <f t="array" ref="P113">SUMPRODUCT(--(($B$1:$M$1)=P$2),$B113:$M113)</f>
        <v>0</v>
      </c>
      <c r="Q113" s="149" cm="1">
        <f t="array" ref="Q113">SUMPRODUCT(--(($B$1:$M$1)=Q$2),$B113:$M113)</f>
        <v>0</v>
      </c>
      <c r="R113" s="155" cm="1">
        <f t="array" ref="R113">SUMPRODUCT(--((Month)&lt;=Control!$C$7),$B113:$M113)</f>
        <v>0</v>
      </c>
    </row>
    <row r="114" spans="1:18" x14ac:dyDescent="0.2">
      <c r="A114" s="49" t="s">
        <v>48</v>
      </c>
      <c r="B114" s="50">
        <f>SUMIFS(Shadyside_Holdings!$K$2:$K$750,Shadyside_Holdings!$L$2:$L$750,$A114,Shadyside_Holdings!$H$2:$H$750,Shadyside_Holdings!B$753,Shadyside_Holdings!$J$2:$J$750,"TRUE")</f>
        <v>0</v>
      </c>
      <c r="C114" s="50">
        <f>SUMIFS(Shadyside_Holdings!$K$2:$K$750,Shadyside_Holdings!$L$2:$L$750,$A114,Shadyside_Holdings!$H$2:$H$750,Shadyside_Holdings!C$753,Shadyside_Holdings!$J$2:$J$750,"TRUE")</f>
        <v>0</v>
      </c>
      <c r="D114" s="50">
        <f>SUMIFS(Shadyside_Holdings!$K$2:$K$750,Shadyside_Holdings!$L$2:$L$750,$A114,Shadyside_Holdings!$H$2:$H$750,Shadyside_Holdings!D$753,Shadyside_Holdings!$J$2:$J$750,"TRUE")</f>
        <v>0</v>
      </c>
      <c r="E114" s="50">
        <f>SUMIFS(Shadyside_Holdings!$K$2:$K$750,Shadyside_Holdings!$L$2:$L$750,$A114,Shadyside_Holdings!$H$2:$H$750,Shadyside_Holdings!E$753,Shadyside_Holdings!$J$2:$J$750,"TRUE")</f>
        <v>0</v>
      </c>
      <c r="F114" s="50">
        <f>SUMIFS(Shadyside_Holdings!$K$2:$K$750,Shadyside_Holdings!$L$2:$L$750,$A114,Shadyside_Holdings!$H$2:$H$750,Shadyside_Holdings!F$753,Shadyside_Holdings!$J$2:$J$750,"TRUE")</f>
        <v>0</v>
      </c>
      <c r="G114" s="50">
        <f>SUMIFS(Shadyside_Holdings!$K$2:$K$750,Shadyside_Holdings!$L$2:$L$750,$A114,Shadyside_Holdings!$H$2:$H$750,Shadyside_Holdings!G$753,Shadyside_Holdings!$J$2:$J$750,"TRUE")</f>
        <v>0</v>
      </c>
      <c r="H114" s="50">
        <f>SUMIFS(Shadyside_Holdings!$K$2:$K$750,Shadyside_Holdings!$L$2:$L$750,$A114,Shadyside_Holdings!$H$2:$H$750,Shadyside_Holdings!H$753,Shadyside_Holdings!$J$2:$J$750,"TRUE")</f>
        <v>0</v>
      </c>
      <c r="I114" s="50">
        <f>SUMIFS(Shadyside_Holdings!$K$2:$K$750,Shadyside_Holdings!$L$2:$L$750,$A114,Shadyside_Holdings!$H$2:$H$750,Shadyside_Holdings!I$753,Shadyside_Holdings!$J$2:$J$750,"TRUE")</f>
        <v>0</v>
      </c>
      <c r="J114" s="50">
        <f>SUMIFS(Shadyside_Holdings!$K$2:$K$750,Shadyside_Holdings!$L$2:$L$750,$A114,Shadyside_Holdings!$H$2:$H$750,Shadyside_Holdings!J$753,Shadyside_Holdings!$J$2:$J$750,"TRUE")</f>
        <v>0</v>
      </c>
      <c r="K114" s="50">
        <f>SUMIFS(Shadyside_Holdings!$K$2:$K$750,Shadyside_Holdings!$L$2:$L$750,$A114,Shadyside_Holdings!$H$2:$H$750,Shadyside_Holdings!K$753,Shadyside_Holdings!$J$2:$J$750,"TRUE")</f>
        <v>0</v>
      </c>
      <c r="L114" s="50">
        <f>SUMIFS(Shadyside_Holdings!$K$2:$K$750,Shadyside_Holdings!$L$2:$L$750,$A114,Shadyside_Holdings!$H$2:$H$750,Shadyside_Holdings!L$753,Shadyside_Holdings!$J$2:$J$750,"TRUE")</f>
        <v>0</v>
      </c>
      <c r="M114" s="55">
        <f>SUMIFS(Shadyside_Holdings!$K$2:$K$750,Shadyside_Holdings!$L$2:$L$750,$A114,Shadyside_Holdings!$H$2:$H$750,Shadyside_Holdings!M$753,Shadyside_Holdings!$J$2:$J$750,"TRUE")</f>
        <v>0</v>
      </c>
      <c r="N114" s="156" cm="1">
        <f t="array" ref="N114">SUMPRODUCT(--(($B$1:$M$1)=N$2),$B114:$M114)</f>
        <v>0</v>
      </c>
      <c r="O114" s="149" cm="1">
        <f t="array" ref="O114">SUMPRODUCT(--(($B$1:$M$1)=O$2),$B114:$M114)</f>
        <v>0</v>
      </c>
      <c r="P114" s="149" cm="1">
        <f t="array" ref="P114">SUMPRODUCT(--(($B$1:$M$1)=P$2),$B114:$M114)</f>
        <v>0</v>
      </c>
      <c r="Q114" s="149" cm="1">
        <f t="array" ref="Q114">SUMPRODUCT(--(($B$1:$M$1)=Q$2),$B114:$M114)</f>
        <v>0</v>
      </c>
      <c r="R114" s="155" cm="1">
        <f t="array" ref="R114">SUMPRODUCT(--((Month)&lt;=Control!$C$7),$B114:$M114)</f>
        <v>0</v>
      </c>
    </row>
    <row r="115" spans="1:18" x14ac:dyDescent="0.2">
      <c r="A115" s="49" t="s">
        <v>49</v>
      </c>
      <c r="B115" s="50">
        <f>SUMIFS(Shadyside_Holdings!$K$2:$K$750,Shadyside_Holdings!$L$2:$L$750,$A115,Shadyside_Holdings!$H$2:$H$750,Shadyside_Holdings!B$753,Shadyside_Holdings!$J$2:$J$750,"TRUE")</f>
        <v>0</v>
      </c>
      <c r="C115" s="50">
        <f>SUMIFS(Shadyside_Holdings!$K$2:$K$750,Shadyside_Holdings!$L$2:$L$750,$A115,Shadyside_Holdings!$H$2:$H$750,Shadyside_Holdings!C$753,Shadyside_Holdings!$J$2:$J$750,"TRUE")</f>
        <v>0</v>
      </c>
      <c r="D115" s="50">
        <f>SUMIFS(Shadyside_Holdings!$K$2:$K$750,Shadyside_Holdings!$L$2:$L$750,$A115,Shadyside_Holdings!$H$2:$H$750,Shadyside_Holdings!D$753,Shadyside_Holdings!$J$2:$J$750,"TRUE")</f>
        <v>0</v>
      </c>
      <c r="E115" s="50">
        <f>SUMIFS(Shadyside_Holdings!$K$2:$K$750,Shadyside_Holdings!$L$2:$L$750,$A115,Shadyside_Holdings!$H$2:$H$750,Shadyside_Holdings!E$753,Shadyside_Holdings!$J$2:$J$750,"TRUE")</f>
        <v>0</v>
      </c>
      <c r="F115" s="50">
        <f>SUMIFS(Shadyside_Holdings!$K$2:$K$750,Shadyside_Holdings!$L$2:$L$750,$A115,Shadyside_Holdings!$H$2:$H$750,Shadyside_Holdings!F$753,Shadyside_Holdings!$J$2:$J$750,"TRUE")</f>
        <v>0</v>
      </c>
      <c r="G115" s="50">
        <f>SUMIFS(Shadyside_Holdings!$K$2:$K$750,Shadyside_Holdings!$L$2:$L$750,$A115,Shadyside_Holdings!$H$2:$H$750,Shadyside_Holdings!G$753,Shadyside_Holdings!$J$2:$J$750,"TRUE")</f>
        <v>0</v>
      </c>
      <c r="H115" s="50">
        <f>SUMIFS(Shadyside_Holdings!$K$2:$K$750,Shadyside_Holdings!$L$2:$L$750,$A115,Shadyside_Holdings!$H$2:$H$750,Shadyside_Holdings!H$753,Shadyside_Holdings!$J$2:$J$750,"TRUE")</f>
        <v>0</v>
      </c>
      <c r="I115" s="50">
        <f>SUMIFS(Shadyside_Holdings!$K$2:$K$750,Shadyside_Holdings!$L$2:$L$750,$A115,Shadyside_Holdings!$H$2:$H$750,Shadyside_Holdings!I$753,Shadyside_Holdings!$J$2:$J$750,"TRUE")</f>
        <v>0</v>
      </c>
      <c r="J115" s="50">
        <f>SUMIFS(Shadyside_Holdings!$K$2:$K$750,Shadyside_Holdings!$L$2:$L$750,$A115,Shadyside_Holdings!$H$2:$H$750,Shadyside_Holdings!J$753,Shadyside_Holdings!$J$2:$J$750,"TRUE")</f>
        <v>0</v>
      </c>
      <c r="K115" s="50">
        <f>SUMIFS(Shadyside_Holdings!$K$2:$K$750,Shadyside_Holdings!$L$2:$L$750,$A115,Shadyside_Holdings!$H$2:$H$750,Shadyside_Holdings!K$753,Shadyside_Holdings!$J$2:$J$750,"TRUE")</f>
        <v>0</v>
      </c>
      <c r="L115" s="50">
        <f>SUMIFS(Shadyside_Holdings!$K$2:$K$750,Shadyside_Holdings!$L$2:$L$750,$A115,Shadyside_Holdings!$H$2:$H$750,Shadyside_Holdings!L$753,Shadyside_Holdings!$J$2:$J$750,"TRUE")</f>
        <v>0</v>
      </c>
      <c r="M115" s="55">
        <f>SUMIFS(Shadyside_Holdings!$K$2:$K$750,Shadyside_Holdings!$L$2:$L$750,$A115,Shadyside_Holdings!$H$2:$H$750,Shadyside_Holdings!M$753,Shadyside_Holdings!$J$2:$J$750,"TRUE")</f>
        <v>0</v>
      </c>
      <c r="N115" s="156" cm="1">
        <f t="array" ref="N115">SUMPRODUCT(--(($B$1:$M$1)=N$2),$B115:$M115)</f>
        <v>0</v>
      </c>
      <c r="O115" s="149" cm="1">
        <f t="array" ref="O115">SUMPRODUCT(--(($B$1:$M$1)=O$2),$B115:$M115)</f>
        <v>0</v>
      </c>
      <c r="P115" s="149" cm="1">
        <f t="array" ref="P115">SUMPRODUCT(--(($B$1:$M$1)=P$2),$B115:$M115)</f>
        <v>0</v>
      </c>
      <c r="Q115" s="149" cm="1">
        <f t="array" ref="Q115">SUMPRODUCT(--(($B$1:$M$1)=Q$2),$B115:$M115)</f>
        <v>0</v>
      </c>
      <c r="R115" s="155" cm="1">
        <f t="array" ref="R115">SUMPRODUCT(--((Month)&lt;=Control!$C$7),$B115:$M115)</f>
        <v>0</v>
      </c>
    </row>
    <row r="116" spans="1:18" x14ac:dyDescent="0.2">
      <c r="A116" s="49" t="s">
        <v>50</v>
      </c>
      <c r="B116" s="50">
        <f>SUMIFS(Shadyside_Holdings!$K$2:$K$750,Shadyside_Holdings!$L$2:$L$750,$A116,Shadyside_Holdings!$H$2:$H$750,Shadyside_Holdings!B$753,Shadyside_Holdings!$J$2:$J$750,"TRUE")</f>
        <v>0</v>
      </c>
      <c r="C116" s="50">
        <f>SUMIFS(Shadyside_Holdings!$K$2:$K$750,Shadyside_Holdings!$L$2:$L$750,$A116,Shadyside_Holdings!$H$2:$H$750,Shadyside_Holdings!C$753,Shadyside_Holdings!$J$2:$J$750,"TRUE")</f>
        <v>0</v>
      </c>
      <c r="D116" s="50">
        <f>SUMIFS(Shadyside_Holdings!$K$2:$K$750,Shadyside_Holdings!$L$2:$L$750,$A116,Shadyside_Holdings!$H$2:$H$750,Shadyside_Holdings!D$753,Shadyside_Holdings!$J$2:$J$750,"TRUE")</f>
        <v>0</v>
      </c>
      <c r="E116" s="50">
        <f>SUMIFS(Shadyside_Holdings!$K$2:$K$750,Shadyside_Holdings!$L$2:$L$750,$A116,Shadyside_Holdings!$H$2:$H$750,Shadyside_Holdings!E$753,Shadyside_Holdings!$J$2:$J$750,"TRUE")</f>
        <v>0</v>
      </c>
      <c r="F116" s="50">
        <f>SUMIFS(Shadyside_Holdings!$K$2:$K$750,Shadyside_Holdings!$L$2:$L$750,$A116,Shadyside_Holdings!$H$2:$H$750,Shadyside_Holdings!F$753,Shadyside_Holdings!$J$2:$J$750,"TRUE")</f>
        <v>0</v>
      </c>
      <c r="G116" s="50">
        <f>SUMIFS(Shadyside_Holdings!$K$2:$K$750,Shadyside_Holdings!$L$2:$L$750,$A116,Shadyside_Holdings!$H$2:$H$750,Shadyside_Holdings!G$753,Shadyside_Holdings!$J$2:$J$750,"TRUE")</f>
        <v>0</v>
      </c>
      <c r="H116" s="50">
        <f>SUMIFS(Shadyside_Holdings!$K$2:$K$750,Shadyside_Holdings!$L$2:$L$750,$A116,Shadyside_Holdings!$H$2:$H$750,Shadyside_Holdings!H$753,Shadyside_Holdings!$J$2:$J$750,"TRUE")</f>
        <v>0</v>
      </c>
      <c r="I116" s="50">
        <f>SUMIFS(Shadyside_Holdings!$K$2:$K$750,Shadyside_Holdings!$L$2:$L$750,$A116,Shadyside_Holdings!$H$2:$H$750,Shadyside_Holdings!I$753,Shadyside_Holdings!$J$2:$J$750,"TRUE")</f>
        <v>0</v>
      </c>
      <c r="J116" s="50">
        <f>SUMIFS(Shadyside_Holdings!$K$2:$K$750,Shadyside_Holdings!$L$2:$L$750,$A116,Shadyside_Holdings!$H$2:$H$750,Shadyside_Holdings!J$753,Shadyside_Holdings!$J$2:$J$750,"TRUE")</f>
        <v>0</v>
      </c>
      <c r="K116" s="50">
        <f>SUMIFS(Shadyside_Holdings!$K$2:$K$750,Shadyside_Holdings!$L$2:$L$750,$A116,Shadyside_Holdings!$H$2:$H$750,Shadyside_Holdings!K$753,Shadyside_Holdings!$J$2:$J$750,"TRUE")</f>
        <v>0</v>
      </c>
      <c r="L116" s="50">
        <f>SUMIFS(Shadyside_Holdings!$K$2:$K$750,Shadyside_Holdings!$L$2:$L$750,$A116,Shadyside_Holdings!$H$2:$H$750,Shadyside_Holdings!L$753,Shadyside_Holdings!$J$2:$J$750,"TRUE")</f>
        <v>0</v>
      </c>
      <c r="M116" s="55">
        <f>SUMIFS(Shadyside_Holdings!$K$2:$K$750,Shadyside_Holdings!$L$2:$L$750,$A116,Shadyside_Holdings!$H$2:$H$750,Shadyside_Holdings!M$753,Shadyside_Holdings!$J$2:$J$750,"TRUE")</f>
        <v>0</v>
      </c>
      <c r="N116" s="156" cm="1">
        <f t="array" ref="N116">SUMPRODUCT(--(($B$1:$M$1)=N$2),$B116:$M116)</f>
        <v>0</v>
      </c>
      <c r="O116" s="149" cm="1">
        <f t="array" ref="O116">SUMPRODUCT(--(($B$1:$M$1)=O$2),$B116:$M116)</f>
        <v>0</v>
      </c>
      <c r="P116" s="149" cm="1">
        <f t="array" ref="P116">SUMPRODUCT(--(($B$1:$M$1)=P$2),$B116:$M116)</f>
        <v>0</v>
      </c>
      <c r="Q116" s="149" cm="1">
        <f t="array" ref="Q116">SUMPRODUCT(--(($B$1:$M$1)=Q$2),$B116:$M116)</f>
        <v>0</v>
      </c>
      <c r="R116" s="155" cm="1">
        <f t="array" ref="R116">SUMPRODUCT(--((Month)&lt;=Control!$C$7),$B116:$M116)</f>
        <v>0</v>
      </c>
    </row>
    <row r="117" spans="1:18" x14ac:dyDescent="0.2">
      <c r="A117" s="49" t="s">
        <v>9</v>
      </c>
      <c r="B117" s="50">
        <f>SUMIFS(Shadyside_Holdings!$K$2:$K$750,Shadyside_Holdings!$L$2:$L$750,$A117,Shadyside_Holdings!$H$2:$H$750,Shadyside_Holdings!B$753,Shadyside_Holdings!$J$2:$J$750,"TRUE")</f>
        <v>0</v>
      </c>
      <c r="C117" s="50">
        <f>SUMIFS(Shadyside_Holdings!$K$2:$K$750,Shadyside_Holdings!$L$2:$L$750,$A117,Shadyside_Holdings!$H$2:$H$750,Shadyside_Holdings!C$753,Shadyside_Holdings!$J$2:$J$750,"TRUE")</f>
        <v>0</v>
      </c>
      <c r="D117" s="50">
        <f>SUMIFS(Shadyside_Holdings!$K$2:$K$750,Shadyside_Holdings!$L$2:$L$750,$A117,Shadyside_Holdings!$H$2:$H$750,Shadyside_Holdings!D$753,Shadyside_Holdings!$J$2:$J$750,"TRUE")</f>
        <v>0</v>
      </c>
      <c r="E117" s="50">
        <f>SUMIFS(Shadyside_Holdings!$K$2:$K$750,Shadyside_Holdings!$L$2:$L$750,$A117,Shadyside_Holdings!$H$2:$H$750,Shadyside_Holdings!E$753,Shadyside_Holdings!$J$2:$J$750,"TRUE")</f>
        <v>0</v>
      </c>
      <c r="F117" s="50">
        <f>SUMIFS(Shadyside_Holdings!$K$2:$K$750,Shadyside_Holdings!$L$2:$L$750,$A117,Shadyside_Holdings!$H$2:$H$750,Shadyside_Holdings!F$753,Shadyside_Holdings!$J$2:$J$750,"TRUE")</f>
        <v>0</v>
      </c>
      <c r="G117" s="50">
        <f>SUMIFS(Shadyside_Holdings!$K$2:$K$750,Shadyside_Holdings!$L$2:$L$750,$A117,Shadyside_Holdings!$H$2:$H$750,Shadyside_Holdings!G$753,Shadyside_Holdings!$J$2:$J$750,"TRUE")</f>
        <v>0</v>
      </c>
      <c r="H117" s="50">
        <f>SUMIFS(Shadyside_Holdings!$K$2:$K$750,Shadyside_Holdings!$L$2:$L$750,$A117,Shadyside_Holdings!$H$2:$H$750,Shadyside_Holdings!H$753,Shadyside_Holdings!$J$2:$J$750,"TRUE")</f>
        <v>0</v>
      </c>
      <c r="I117" s="50">
        <f>SUMIFS(Shadyside_Holdings!$K$2:$K$750,Shadyside_Holdings!$L$2:$L$750,$A117,Shadyside_Holdings!$H$2:$H$750,Shadyside_Holdings!I$753,Shadyside_Holdings!$J$2:$J$750,"TRUE")</f>
        <v>0</v>
      </c>
      <c r="J117" s="50">
        <f>SUMIFS(Shadyside_Holdings!$K$2:$K$750,Shadyside_Holdings!$L$2:$L$750,$A117,Shadyside_Holdings!$H$2:$H$750,Shadyside_Holdings!J$753,Shadyside_Holdings!$J$2:$J$750,"TRUE")</f>
        <v>0</v>
      </c>
      <c r="K117" s="50">
        <f>SUMIFS(Shadyside_Holdings!$K$2:$K$750,Shadyside_Holdings!$L$2:$L$750,$A117,Shadyside_Holdings!$H$2:$H$750,Shadyside_Holdings!K$753,Shadyside_Holdings!$J$2:$J$750,"TRUE")</f>
        <v>0</v>
      </c>
      <c r="L117" s="50">
        <f>SUMIFS(Shadyside_Holdings!$K$2:$K$750,Shadyside_Holdings!$L$2:$L$750,$A117,Shadyside_Holdings!$H$2:$H$750,Shadyside_Holdings!L$753,Shadyside_Holdings!$J$2:$J$750,"TRUE")</f>
        <v>0</v>
      </c>
      <c r="M117" s="55">
        <f>SUMIFS(Shadyside_Holdings!$K$2:$K$750,Shadyside_Holdings!$L$2:$L$750,$A117,Shadyside_Holdings!$H$2:$H$750,Shadyside_Holdings!M$753,Shadyside_Holdings!$J$2:$J$750,"TRUE")</f>
        <v>0</v>
      </c>
      <c r="N117" s="156" cm="1">
        <f t="array" ref="N117">SUMPRODUCT(--(($B$1:$M$1)=N$2),$B117:$M117)</f>
        <v>0</v>
      </c>
      <c r="O117" s="149" cm="1">
        <f t="array" ref="O117">SUMPRODUCT(--(($B$1:$M$1)=O$2),$B117:$M117)</f>
        <v>0</v>
      </c>
      <c r="P117" s="149" cm="1">
        <f t="array" ref="P117">SUMPRODUCT(--(($B$1:$M$1)=P$2),$B117:$M117)</f>
        <v>0</v>
      </c>
      <c r="Q117" s="149" cm="1">
        <f t="array" ref="Q117">SUMPRODUCT(--(($B$1:$M$1)=Q$2),$B117:$M117)</f>
        <v>0</v>
      </c>
      <c r="R117" s="155" cm="1">
        <f t="array" ref="R117">SUMPRODUCT(--((Month)&lt;=Control!$C$7),$B117:$M117)</f>
        <v>0</v>
      </c>
    </row>
    <row r="118" spans="1:18" x14ac:dyDescent="0.2">
      <c r="A118" s="49" t="s">
        <v>10</v>
      </c>
      <c r="B118" s="50">
        <f ca="1">SUMIFS(Shadyside_Holdings!$K$2:$K$750,Shadyside_Holdings!$L$2:$L$750,$A118,Shadyside_Holdings!$H$2:$H$750,Shadyside_Holdings!B$753,Shadyside_Holdings!$J$2:$J$750,"TRUE")</f>
        <v>1000</v>
      </c>
      <c r="C118" s="50">
        <f ca="1">SUMIFS(Shadyside_Holdings!$K$2:$K$750,Shadyside_Holdings!$L$2:$L$750,$A118,Shadyside_Holdings!$H$2:$H$750,Shadyside_Holdings!C$753,Shadyside_Holdings!$J$2:$J$750,"TRUE")</f>
        <v>1000</v>
      </c>
      <c r="D118" s="50">
        <f ca="1">SUMIFS(Shadyside_Holdings!$K$2:$K$750,Shadyside_Holdings!$L$2:$L$750,$A118,Shadyside_Holdings!$H$2:$H$750,Shadyside_Holdings!D$753,Shadyside_Holdings!$J$2:$J$750,"TRUE")</f>
        <v>1000</v>
      </c>
      <c r="E118" s="50">
        <f ca="1">SUMIFS(Shadyside_Holdings!$K$2:$K$750,Shadyside_Holdings!$L$2:$L$750,$A118,Shadyside_Holdings!$H$2:$H$750,Shadyside_Holdings!E$753,Shadyside_Holdings!$J$2:$J$750,"TRUE")</f>
        <v>1000</v>
      </c>
      <c r="F118" s="50">
        <f ca="1">SUMIFS(Shadyside_Holdings!$K$2:$K$750,Shadyside_Holdings!$L$2:$L$750,$A118,Shadyside_Holdings!$H$2:$H$750,Shadyside_Holdings!F$753,Shadyside_Holdings!$J$2:$J$750,"TRUE")</f>
        <v>1000</v>
      </c>
      <c r="G118" s="50">
        <f>SUMIFS(Shadyside_Holdings!$K$2:$K$750,Shadyside_Holdings!$L$2:$L$750,$A118,Shadyside_Holdings!$H$2:$H$750,Shadyside_Holdings!G$753,Shadyside_Holdings!$J$2:$J$750,"TRUE")</f>
        <v>0</v>
      </c>
      <c r="H118" s="50">
        <f>SUMIFS(Shadyside_Holdings!$K$2:$K$750,Shadyside_Holdings!$L$2:$L$750,$A118,Shadyside_Holdings!$H$2:$H$750,Shadyside_Holdings!H$753,Shadyside_Holdings!$J$2:$J$750,"TRUE")</f>
        <v>0</v>
      </c>
      <c r="I118" s="50">
        <f>SUMIFS(Shadyside_Holdings!$K$2:$K$750,Shadyside_Holdings!$L$2:$L$750,$A118,Shadyside_Holdings!$H$2:$H$750,Shadyside_Holdings!I$753,Shadyside_Holdings!$J$2:$J$750,"TRUE")</f>
        <v>0</v>
      </c>
      <c r="J118" s="50">
        <f>SUMIFS(Shadyside_Holdings!$K$2:$K$750,Shadyside_Holdings!$L$2:$L$750,$A118,Shadyside_Holdings!$H$2:$H$750,Shadyside_Holdings!J$753,Shadyside_Holdings!$J$2:$J$750,"TRUE")</f>
        <v>0</v>
      </c>
      <c r="K118" s="50">
        <f>SUMIFS(Shadyside_Holdings!$K$2:$K$750,Shadyside_Holdings!$L$2:$L$750,$A118,Shadyside_Holdings!$H$2:$H$750,Shadyside_Holdings!K$753,Shadyside_Holdings!$J$2:$J$750,"TRUE")</f>
        <v>0</v>
      </c>
      <c r="L118" s="50">
        <f>SUMIFS(Shadyside_Holdings!$K$2:$K$750,Shadyside_Holdings!$L$2:$L$750,$A118,Shadyside_Holdings!$H$2:$H$750,Shadyside_Holdings!L$753,Shadyside_Holdings!$J$2:$J$750,"TRUE")</f>
        <v>0</v>
      </c>
      <c r="M118" s="55">
        <f>SUMIFS(Shadyside_Holdings!$K$2:$K$750,Shadyside_Holdings!$L$2:$L$750,$A118,Shadyside_Holdings!$H$2:$H$750,Shadyside_Holdings!M$753,Shadyside_Holdings!$J$2:$J$750,"TRUE")</f>
        <v>0</v>
      </c>
      <c r="N118" s="156" cm="1">
        <f t="array" aca="1" ref="N118" ca="1">SUMPRODUCT(--(($B$1:$M$1)=N$2),$B118:$M118)</f>
        <v>3000</v>
      </c>
      <c r="O118" s="149" cm="1">
        <f t="array" aca="1" ref="O118" ca="1">SUMPRODUCT(--(($B$1:$M$1)=O$2),$B118:$M118)</f>
        <v>2000</v>
      </c>
      <c r="P118" s="149" cm="1">
        <f t="array" aca="1" ref="P118" ca="1">SUMPRODUCT(--(($B$1:$M$1)=P$2),$B118:$M118)</f>
        <v>0</v>
      </c>
      <c r="Q118" s="149" cm="1">
        <f t="array" aca="1" ref="Q118" ca="1">SUMPRODUCT(--(($B$1:$M$1)=Q$2),$B118:$M118)</f>
        <v>0</v>
      </c>
      <c r="R118" s="155" cm="1">
        <f t="array" aca="1" ref="R118" ca="1">SUMPRODUCT(--((Month)&lt;=Control!$C$7),$B118:$M118)</f>
        <v>5000</v>
      </c>
    </row>
    <row r="119" spans="1:18" x14ac:dyDescent="0.2">
      <c r="A119" s="49" t="s">
        <v>14</v>
      </c>
      <c r="B119" s="50">
        <f ca="1">SUMIFS(Shadyside_Holdings!$K$2:$K$750,Shadyside_Holdings!$L$2:$L$750,$A119,Shadyside_Holdings!$H$2:$H$750,Shadyside_Holdings!B$753,Shadyside_Holdings!$J$2:$J$750,"TRUE")</f>
        <v>0</v>
      </c>
      <c r="C119" s="50">
        <f ca="1">SUMIFS(Shadyside_Holdings!$K$2:$K$750,Shadyside_Holdings!$L$2:$L$750,$A119,Shadyside_Holdings!$H$2:$H$750,Shadyside_Holdings!C$753,Shadyside_Holdings!$J$2:$J$750,"TRUE")</f>
        <v>0</v>
      </c>
      <c r="D119" s="50">
        <f ca="1">SUMIFS(Shadyside_Holdings!$K$2:$K$750,Shadyside_Holdings!$L$2:$L$750,$A119,Shadyside_Holdings!$H$2:$H$750,Shadyside_Holdings!D$753,Shadyside_Holdings!$J$2:$J$750,"TRUE")</f>
        <v>0</v>
      </c>
      <c r="E119" s="50">
        <f ca="1">SUMIFS(Shadyside_Holdings!$K$2:$K$750,Shadyside_Holdings!$L$2:$L$750,$A119,Shadyside_Holdings!$H$2:$H$750,Shadyside_Holdings!E$753,Shadyside_Holdings!$J$2:$J$750,"TRUE")</f>
        <v>0</v>
      </c>
      <c r="F119" s="50">
        <f ca="1">SUMIFS(Shadyside_Holdings!$K$2:$K$750,Shadyside_Holdings!$L$2:$L$750,$A119,Shadyside_Holdings!$H$2:$H$750,Shadyside_Holdings!F$753,Shadyside_Holdings!$J$2:$J$750,"TRUE")</f>
        <v>0</v>
      </c>
      <c r="G119" s="50">
        <f>SUMIFS(Shadyside_Holdings!$K$2:$K$750,Shadyside_Holdings!$L$2:$L$750,$A119,Shadyside_Holdings!$H$2:$H$750,Shadyside_Holdings!G$753,Shadyside_Holdings!$J$2:$J$750,"TRUE")</f>
        <v>0</v>
      </c>
      <c r="H119" s="50">
        <f>SUMIFS(Shadyside_Holdings!$K$2:$K$750,Shadyside_Holdings!$L$2:$L$750,$A119,Shadyside_Holdings!$H$2:$H$750,Shadyside_Holdings!H$753,Shadyside_Holdings!$J$2:$J$750,"TRUE")</f>
        <v>0</v>
      </c>
      <c r="I119" s="50">
        <f>SUMIFS(Shadyside_Holdings!$K$2:$K$750,Shadyside_Holdings!$L$2:$L$750,$A119,Shadyside_Holdings!$H$2:$H$750,Shadyside_Holdings!I$753,Shadyside_Holdings!$J$2:$J$750,"TRUE")</f>
        <v>0</v>
      </c>
      <c r="J119" s="50">
        <f>SUMIFS(Shadyside_Holdings!$K$2:$K$750,Shadyside_Holdings!$L$2:$L$750,$A119,Shadyside_Holdings!$H$2:$H$750,Shadyside_Holdings!J$753,Shadyside_Holdings!$J$2:$J$750,"TRUE")</f>
        <v>0</v>
      </c>
      <c r="K119" s="50">
        <f>SUMIFS(Shadyside_Holdings!$K$2:$K$750,Shadyside_Holdings!$L$2:$L$750,$A119,Shadyside_Holdings!$H$2:$H$750,Shadyside_Holdings!K$753,Shadyside_Holdings!$J$2:$J$750,"TRUE")</f>
        <v>0</v>
      </c>
      <c r="L119" s="50">
        <f>SUMIFS(Shadyside_Holdings!$K$2:$K$750,Shadyside_Holdings!$L$2:$L$750,$A119,Shadyside_Holdings!$H$2:$H$750,Shadyside_Holdings!L$753,Shadyside_Holdings!$J$2:$J$750,"TRUE")</f>
        <v>0</v>
      </c>
      <c r="M119" s="55">
        <f>SUMIFS(Shadyside_Holdings!$K$2:$K$750,Shadyside_Holdings!$L$2:$L$750,$A119,Shadyside_Holdings!$H$2:$H$750,Shadyside_Holdings!M$753,Shadyside_Holdings!$J$2:$J$750,"TRUE")</f>
        <v>0</v>
      </c>
      <c r="N119" s="156" cm="1">
        <f t="array" aca="1" ref="N119" ca="1">SUMPRODUCT(--(($B$1:$M$1)=N$2),$B119:$M119)</f>
        <v>0</v>
      </c>
      <c r="O119" s="149" cm="1">
        <f t="array" aca="1" ref="O119" ca="1">SUMPRODUCT(--(($B$1:$M$1)=O$2),$B119:$M119)</f>
        <v>0</v>
      </c>
      <c r="P119" s="149" cm="1">
        <f t="array" aca="1" ref="P119" ca="1">SUMPRODUCT(--(($B$1:$M$1)=P$2),$B119:$M119)</f>
        <v>0</v>
      </c>
      <c r="Q119" s="149" cm="1">
        <f t="array" aca="1" ref="Q119" ca="1">SUMPRODUCT(--(($B$1:$M$1)=Q$2),$B119:$M119)</f>
        <v>0</v>
      </c>
      <c r="R119" s="155" cm="1">
        <f t="array" aca="1" ref="R119" ca="1">SUMPRODUCT(--((Month)&lt;=Control!$C$7),$B119:$M119)</f>
        <v>0</v>
      </c>
    </row>
    <row r="120" spans="1:18" x14ac:dyDescent="0.2">
      <c r="A120" s="51" t="s">
        <v>13</v>
      </c>
      <c r="B120" s="52">
        <f>SUMIFS(Shadyside_Holdings!$K$2:$K$750,Shadyside_Holdings!$L$2:$L$750,$A120,Shadyside_Holdings!$H$2:$H$750,Shadyside_Holdings!B$753,Shadyside_Holdings!$J$2:$J$750,"TRUE")</f>
        <v>0</v>
      </c>
      <c r="C120" s="52">
        <f>SUMIFS(Shadyside_Holdings!$K$2:$K$750,Shadyside_Holdings!$L$2:$L$750,$A120,Shadyside_Holdings!$H$2:$H$750,Shadyside_Holdings!C$753,Shadyside_Holdings!$J$2:$J$750,"TRUE")</f>
        <v>0</v>
      </c>
      <c r="D120" s="52">
        <f>SUMIFS(Shadyside_Holdings!$K$2:$K$750,Shadyside_Holdings!$L$2:$L$750,$A120,Shadyside_Holdings!$H$2:$H$750,Shadyside_Holdings!D$753,Shadyside_Holdings!$J$2:$J$750,"TRUE")</f>
        <v>0</v>
      </c>
      <c r="E120" s="52">
        <f>SUMIFS(Shadyside_Holdings!$K$2:$K$750,Shadyside_Holdings!$L$2:$L$750,$A120,Shadyside_Holdings!$H$2:$H$750,Shadyside_Holdings!E$753,Shadyside_Holdings!$J$2:$J$750,"TRUE")</f>
        <v>0</v>
      </c>
      <c r="F120" s="52">
        <f>SUMIFS(Shadyside_Holdings!$K$2:$K$750,Shadyside_Holdings!$L$2:$L$750,$A120,Shadyside_Holdings!$H$2:$H$750,Shadyside_Holdings!F$753,Shadyside_Holdings!$J$2:$J$750,"TRUE")</f>
        <v>0</v>
      </c>
      <c r="G120" s="52">
        <f>SUMIFS(Shadyside_Holdings!$K$2:$K$750,Shadyside_Holdings!$L$2:$L$750,$A120,Shadyside_Holdings!$H$2:$H$750,Shadyside_Holdings!G$753,Shadyside_Holdings!$J$2:$J$750,"TRUE")</f>
        <v>0</v>
      </c>
      <c r="H120" s="52">
        <f>SUMIFS(Shadyside_Holdings!$K$2:$K$750,Shadyside_Holdings!$L$2:$L$750,$A120,Shadyside_Holdings!$H$2:$H$750,Shadyside_Holdings!H$753,Shadyside_Holdings!$J$2:$J$750,"TRUE")</f>
        <v>0</v>
      </c>
      <c r="I120" s="52">
        <f>SUMIFS(Shadyside_Holdings!$K$2:$K$750,Shadyside_Holdings!$L$2:$L$750,$A120,Shadyside_Holdings!$H$2:$H$750,Shadyside_Holdings!I$753,Shadyside_Holdings!$J$2:$J$750,"TRUE")</f>
        <v>0</v>
      </c>
      <c r="J120" s="52">
        <f>SUMIFS(Shadyside_Holdings!$K$2:$K$750,Shadyside_Holdings!$L$2:$L$750,$A120,Shadyside_Holdings!$H$2:$H$750,Shadyside_Holdings!J$753,Shadyside_Holdings!$J$2:$J$750,"TRUE")</f>
        <v>0</v>
      </c>
      <c r="K120" s="52">
        <f>SUMIFS(Shadyside_Holdings!$K$2:$K$750,Shadyside_Holdings!$L$2:$L$750,$A120,Shadyside_Holdings!$H$2:$H$750,Shadyside_Holdings!K$753,Shadyside_Holdings!$J$2:$J$750,"TRUE")</f>
        <v>0</v>
      </c>
      <c r="L120" s="52">
        <f>SUMIFS(Shadyside_Holdings!$K$2:$K$750,Shadyside_Holdings!$L$2:$L$750,$A120,Shadyside_Holdings!$H$2:$H$750,Shadyside_Holdings!L$753,Shadyside_Holdings!$J$2:$J$750,"TRUE")</f>
        <v>0</v>
      </c>
      <c r="M120" s="63">
        <f>SUMIFS(Shadyside_Holdings!$K$2:$K$750,Shadyside_Holdings!$L$2:$L$750,$A120,Shadyside_Holdings!$H$2:$H$750,Shadyside_Holdings!M$753,Shadyside_Holdings!$J$2:$J$750,"TRUE")</f>
        <v>0</v>
      </c>
      <c r="N120" s="157" cm="1">
        <f t="array" ref="N120">SUMPRODUCT(--(($B$1:$M$1)=N$2),$B120:$M120)</f>
        <v>0</v>
      </c>
      <c r="O120" s="158" cm="1">
        <f t="array" ref="O120">SUMPRODUCT(--(($B$1:$M$1)=O$2),$B120:$M120)</f>
        <v>0</v>
      </c>
      <c r="P120" s="158" cm="1">
        <f t="array" ref="P120">SUMPRODUCT(--(($B$1:$M$1)=P$2),$B120:$M120)</f>
        <v>0</v>
      </c>
      <c r="Q120" s="158" cm="1">
        <f t="array" ref="Q120">SUMPRODUCT(--(($B$1:$M$1)=Q$2),$B120:$M120)</f>
        <v>0</v>
      </c>
      <c r="R120" s="159" cm="1">
        <f t="array" ref="R120">SUMPRODUCT(--((Month)&lt;=Control!$C$7),$B120:$M120)</f>
        <v>0</v>
      </c>
    </row>
    <row r="122" spans="1:18" x14ac:dyDescent="0.2">
      <c r="A122" s="57" t="str">
        <f ca="1">Control!$C$21</f>
        <v>East_Allegheny_Financial</v>
      </c>
      <c r="B122" s="53">
        <f>EOMONTH(Control!$C$5,0)</f>
        <v>45688</v>
      </c>
      <c r="C122" s="53">
        <f t="shared" ref="C122" si="10">EOMONTH(B122,1)</f>
        <v>45716</v>
      </c>
      <c r="D122" s="53">
        <f t="shared" ref="D122" si="11">EOMONTH(C122,1)</f>
        <v>45747</v>
      </c>
      <c r="E122" s="53">
        <f t="shared" ref="E122" si="12">EOMONTH(D122,1)</f>
        <v>45777</v>
      </c>
      <c r="F122" s="53">
        <f t="shared" ref="F122" si="13">EOMONTH(E122,1)</f>
        <v>45808</v>
      </c>
      <c r="G122" s="53">
        <f t="shared" ref="G122" si="14">EOMONTH(F122,1)</f>
        <v>45838</v>
      </c>
      <c r="H122" s="53">
        <f t="shared" ref="H122" si="15">EOMONTH(G122,1)</f>
        <v>45869</v>
      </c>
      <c r="I122" s="53">
        <f t="shared" ref="I122" si="16">EOMONTH(H122,1)</f>
        <v>45900</v>
      </c>
      <c r="J122" s="53">
        <f t="shared" ref="J122" si="17">EOMONTH(I122,1)</f>
        <v>45930</v>
      </c>
      <c r="K122" s="53">
        <f t="shared" ref="K122" si="18">EOMONTH(J122,1)</f>
        <v>45961</v>
      </c>
      <c r="L122" s="53">
        <f t="shared" ref="L122" si="19">EOMONTH(K122,1)</f>
        <v>45991</v>
      </c>
      <c r="M122" s="54">
        <f t="shared" ref="M122" si="20">EOMONTH(L122,1)</f>
        <v>46022</v>
      </c>
      <c r="N122" s="152" t="s">
        <v>56</v>
      </c>
      <c r="O122" s="152" t="s">
        <v>57</v>
      </c>
      <c r="P122" s="152" t="s">
        <v>58</v>
      </c>
      <c r="Q122" s="152" t="s">
        <v>59</v>
      </c>
      <c r="R122" s="152" t="s">
        <v>37</v>
      </c>
    </row>
    <row r="123" spans="1:18" x14ac:dyDescent="0.2">
      <c r="A123" s="49" t="s">
        <v>25</v>
      </c>
      <c r="B123" s="50">
        <f ca="1">SUMIFS(East_Allegheny_Financial!$K$2:$K$750,East_Allegheny_Financial!$L$2:$L$750,$A123,East_Allegheny_Financial!$H$2:$H$750,East_Allegheny_Financial!B$753,East_Allegheny_Financial!$J$2:$J$750,"TRUE")</f>
        <v>-1000</v>
      </c>
      <c r="C123" s="50">
        <f ca="1">SUMIFS(East_Allegheny_Financial!$K$2:$K$750,East_Allegheny_Financial!$L$2:$L$750,$A123,East_Allegheny_Financial!$H$2:$H$750,East_Allegheny_Financial!C$753,East_Allegheny_Financial!$J$2:$J$750,"TRUE")</f>
        <v>-1000</v>
      </c>
      <c r="D123" s="50">
        <f ca="1">SUMIFS(East_Allegheny_Financial!$K$2:$K$750,East_Allegheny_Financial!$L$2:$L$750,$A123,East_Allegheny_Financial!$H$2:$H$750,East_Allegheny_Financial!D$753,East_Allegheny_Financial!$J$2:$J$750,"TRUE")</f>
        <v>-1000</v>
      </c>
      <c r="E123" s="50">
        <f ca="1">SUMIFS(East_Allegheny_Financial!$K$2:$K$750,East_Allegheny_Financial!$L$2:$L$750,$A123,East_Allegheny_Financial!$H$2:$H$750,East_Allegheny_Financial!E$753,East_Allegheny_Financial!$J$2:$J$750,"TRUE")</f>
        <v>-1000</v>
      </c>
      <c r="F123" s="50">
        <f ca="1">SUMIFS(East_Allegheny_Financial!$K$2:$K$750,East_Allegheny_Financial!$L$2:$L$750,$A123,East_Allegheny_Financial!$H$2:$H$750,East_Allegheny_Financial!F$753,East_Allegheny_Financial!$J$2:$J$750,"TRUE")</f>
        <v>-1000</v>
      </c>
      <c r="G123" s="50">
        <f>SUMIFS(East_Allegheny_Financial!$K$2:$K$750,East_Allegheny_Financial!$L$2:$L$750,$A123,East_Allegheny_Financial!$H$2:$H$750,East_Allegheny_Financial!G$753,East_Allegheny_Financial!$J$2:$J$750,"TRUE")</f>
        <v>0</v>
      </c>
      <c r="H123" s="50">
        <f>SUMIFS(East_Allegheny_Financial!$K$2:$K$750,East_Allegheny_Financial!$L$2:$L$750,$A123,East_Allegheny_Financial!$H$2:$H$750,East_Allegheny_Financial!H$753,East_Allegheny_Financial!$J$2:$J$750,"TRUE")</f>
        <v>0</v>
      </c>
      <c r="I123" s="50">
        <f>SUMIFS(East_Allegheny_Financial!$K$2:$K$750,East_Allegheny_Financial!$L$2:$L$750,$A123,East_Allegheny_Financial!$H$2:$H$750,East_Allegheny_Financial!I$753,East_Allegheny_Financial!$J$2:$J$750,"TRUE")</f>
        <v>0</v>
      </c>
      <c r="J123" s="50">
        <f>SUMIFS(East_Allegheny_Financial!$K$2:$K$750,East_Allegheny_Financial!$L$2:$L$750,$A123,East_Allegheny_Financial!$H$2:$H$750,East_Allegheny_Financial!J$753,East_Allegheny_Financial!$J$2:$J$750,"TRUE")</f>
        <v>0</v>
      </c>
      <c r="K123" s="50">
        <f>SUMIFS(East_Allegheny_Financial!$K$2:$K$750,East_Allegheny_Financial!$L$2:$L$750,$A123,East_Allegheny_Financial!$H$2:$H$750,East_Allegheny_Financial!K$753,East_Allegheny_Financial!$J$2:$J$750,"TRUE")</f>
        <v>0</v>
      </c>
      <c r="L123" s="50">
        <f>SUMIFS(East_Allegheny_Financial!$K$2:$K$750,East_Allegheny_Financial!$L$2:$L$750,$A123,East_Allegheny_Financial!$H$2:$H$750,East_Allegheny_Financial!L$753,East_Allegheny_Financial!$J$2:$J$750,"TRUE")</f>
        <v>0</v>
      </c>
      <c r="M123" s="50">
        <f>SUMIFS(East_Allegheny_Financial!$K$2:$K$750,East_Allegheny_Financial!$L$2:$L$750,$A123,East_Allegheny_Financial!$H$2:$H$750,East_Allegheny_Financial!M$753,East_Allegheny_Financial!$J$2:$J$750,"TRUE")</f>
        <v>0</v>
      </c>
      <c r="N123" s="153" cm="1">
        <f t="array" aca="1" ref="N123" ca="1">SUMPRODUCT(--(($B$1:$M$1)=N$2),$B123:$M123)</f>
        <v>-3000</v>
      </c>
      <c r="O123" s="154" cm="1">
        <f t="array" aca="1" ref="O123" ca="1">SUMPRODUCT(--(($B$1:$M$1)=O$2),$B123:$M123)</f>
        <v>-2000</v>
      </c>
      <c r="P123" s="154" cm="1">
        <f t="array" aca="1" ref="P123" ca="1">SUMPRODUCT(--(($B$1:$M$1)=P$2),$B123:$M123)</f>
        <v>0</v>
      </c>
      <c r="Q123" s="154" cm="1">
        <f t="array" aca="1" ref="Q123" ca="1">SUMPRODUCT(--(($B$1:$M$1)=Q$2),$B123:$M123)</f>
        <v>0</v>
      </c>
      <c r="R123" s="155" cm="1">
        <f t="array" aca="1" ref="R123" ca="1">SUMPRODUCT(--((Month)&lt;=Control!$C$7),$B123:$M123)</f>
        <v>-5000</v>
      </c>
    </row>
    <row r="124" spans="1:18" x14ac:dyDescent="0.2">
      <c r="A124" s="49" t="s">
        <v>24</v>
      </c>
      <c r="B124" s="50">
        <f>SUMIFS(East_Allegheny_Financial!$K$2:$K$750,East_Allegheny_Financial!$L$2:$L$750,$A124,East_Allegheny_Financial!$H$2:$H$750,East_Allegheny_Financial!B$753,East_Allegheny_Financial!$J$2:$J$750,"TRUE")</f>
        <v>0</v>
      </c>
      <c r="C124" s="50">
        <f>SUMIFS(East_Allegheny_Financial!$K$2:$K$750,East_Allegheny_Financial!$L$2:$L$750,$A124,East_Allegheny_Financial!$H$2:$H$750,East_Allegheny_Financial!C$753,East_Allegheny_Financial!$J$2:$J$750,"TRUE")</f>
        <v>0</v>
      </c>
      <c r="D124" s="50">
        <f>SUMIFS(East_Allegheny_Financial!$K$2:$K$750,East_Allegheny_Financial!$L$2:$L$750,$A124,East_Allegheny_Financial!$H$2:$H$750,East_Allegheny_Financial!D$753,East_Allegheny_Financial!$J$2:$J$750,"TRUE")</f>
        <v>0</v>
      </c>
      <c r="E124" s="50">
        <f>SUMIFS(East_Allegheny_Financial!$K$2:$K$750,East_Allegheny_Financial!$L$2:$L$750,$A124,East_Allegheny_Financial!$H$2:$H$750,East_Allegheny_Financial!E$753,East_Allegheny_Financial!$J$2:$J$750,"TRUE")</f>
        <v>0</v>
      </c>
      <c r="F124" s="50">
        <f>SUMIFS(East_Allegheny_Financial!$K$2:$K$750,East_Allegheny_Financial!$L$2:$L$750,$A124,East_Allegheny_Financial!$H$2:$H$750,East_Allegheny_Financial!F$753,East_Allegheny_Financial!$J$2:$J$750,"TRUE")</f>
        <v>0</v>
      </c>
      <c r="G124" s="50">
        <f>SUMIFS(East_Allegheny_Financial!$K$2:$K$750,East_Allegheny_Financial!$L$2:$L$750,$A124,East_Allegheny_Financial!$H$2:$H$750,East_Allegheny_Financial!G$753,East_Allegheny_Financial!$J$2:$J$750,"TRUE")</f>
        <v>0</v>
      </c>
      <c r="H124" s="50">
        <f>SUMIFS(East_Allegheny_Financial!$K$2:$K$750,East_Allegheny_Financial!$L$2:$L$750,$A124,East_Allegheny_Financial!$H$2:$H$750,East_Allegheny_Financial!H$753,East_Allegheny_Financial!$J$2:$J$750,"TRUE")</f>
        <v>0</v>
      </c>
      <c r="I124" s="50">
        <f>SUMIFS(East_Allegheny_Financial!$K$2:$K$750,East_Allegheny_Financial!$L$2:$L$750,$A124,East_Allegheny_Financial!$H$2:$H$750,East_Allegheny_Financial!I$753,East_Allegheny_Financial!$J$2:$J$750,"TRUE")</f>
        <v>0</v>
      </c>
      <c r="J124" s="50">
        <f>SUMIFS(East_Allegheny_Financial!$K$2:$K$750,East_Allegheny_Financial!$L$2:$L$750,$A124,East_Allegheny_Financial!$H$2:$H$750,East_Allegheny_Financial!J$753,East_Allegheny_Financial!$J$2:$J$750,"TRUE")</f>
        <v>0</v>
      </c>
      <c r="K124" s="50">
        <f>SUMIFS(East_Allegheny_Financial!$K$2:$K$750,East_Allegheny_Financial!$L$2:$L$750,$A124,East_Allegheny_Financial!$H$2:$H$750,East_Allegheny_Financial!K$753,East_Allegheny_Financial!$J$2:$J$750,"TRUE")</f>
        <v>0</v>
      </c>
      <c r="L124" s="50">
        <f>SUMIFS(East_Allegheny_Financial!$K$2:$K$750,East_Allegheny_Financial!$L$2:$L$750,$A124,East_Allegheny_Financial!$H$2:$H$750,East_Allegheny_Financial!L$753,East_Allegheny_Financial!$J$2:$J$750,"TRUE")</f>
        <v>0</v>
      </c>
      <c r="M124" s="50">
        <f>SUMIFS(East_Allegheny_Financial!$K$2:$K$750,East_Allegheny_Financial!$L$2:$L$750,$A124,East_Allegheny_Financial!$H$2:$H$750,East_Allegheny_Financial!M$753,East_Allegheny_Financial!$J$2:$J$750,"TRUE")</f>
        <v>0</v>
      </c>
      <c r="N124" s="156" cm="1">
        <f t="array" ref="N124">SUMPRODUCT(--(($B$1:$M$1)=N$2),$B124:$M124)</f>
        <v>0</v>
      </c>
      <c r="O124" s="149" cm="1">
        <f t="array" ref="O124">SUMPRODUCT(--(($B$1:$M$1)=O$2),$B124:$M124)</f>
        <v>0</v>
      </c>
      <c r="P124" s="149" cm="1">
        <f t="array" ref="P124">SUMPRODUCT(--(($B$1:$M$1)=P$2),$B124:$M124)</f>
        <v>0</v>
      </c>
      <c r="Q124" s="149" cm="1">
        <f t="array" ref="Q124">SUMPRODUCT(--(($B$1:$M$1)=Q$2),$B124:$M124)</f>
        <v>0</v>
      </c>
      <c r="R124" s="155" cm="1">
        <f t="array" ref="R124">SUMPRODUCT(--((Month)&lt;=Control!$C$7),$B124:$M124)</f>
        <v>0</v>
      </c>
    </row>
    <row r="125" spans="1:18" x14ac:dyDescent="0.2">
      <c r="A125" s="49" t="s">
        <v>26</v>
      </c>
      <c r="B125" s="50">
        <f>SUMIFS(East_Allegheny_Financial!$K$2:$K$750,East_Allegheny_Financial!$L$2:$L$750,$A125,East_Allegheny_Financial!$H$2:$H$750,East_Allegheny_Financial!B$753,East_Allegheny_Financial!$J$2:$J$750,"TRUE")</f>
        <v>0</v>
      </c>
      <c r="C125" s="50">
        <f>SUMIFS(East_Allegheny_Financial!$K$2:$K$750,East_Allegheny_Financial!$L$2:$L$750,$A125,East_Allegheny_Financial!$H$2:$H$750,East_Allegheny_Financial!C$753,East_Allegheny_Financial!$J$2:$J$750,"TRUE")</f>
        <v>0</v>
      </c>
      <c r="D125" s="50">
        <f>SUMIFS(East_Allegheny_Financial!$K$2:$K$750,East_Allegheny_Financial!$L$2:$L$750,$A125,East_Allegheny_Financial!$H$2:$H$750,East_Allegheny_Financial!D$753,East_Allegheny_Financial!$J$2:$J$750,"TRUE")</f>
        <v>0</v>
      </c>
      <c r="E125" s="50">
        <f>SUMIFS(East_Allegheny_Financial!$K$2:$K$750,East_Allegheny_Financial!$L$2:$L$750,$A125,East_Allegheny_Financial!$H$2:$H$750,East_Allegheny_Financial!E$753,East_Allegheny_Financial!$J$2:$J$750,"TRUE")</f>
        <v>0</v>
      </c>
      <c r="F125" s="50">
        <f>SUMIFS(East_Allegheny_Financial!$K$2:$K$750,East_Allegheny_Financial!$L$2:$L$750,$A125,East_Allegheny_Financial!$H$2:$H$750,East_Allegheny_Financial!F$753,East_Allegheny_Financial!$J$2:$J$750,"TRUE")</f>
        <v>0</v>
      </c>
      <c r="G125" s="50">
        <f>SUMIFS(East_Allegheny_Financial!$K$2:$K$750,East_Allegheny_Financial!$L$2:$L$750,$A125,East_Allegheny_Financial!$H$2:$H$750,East_Allegheny_Financial!G$753,East_Allegheny_Financial!$J$2:$J$750,"TRUE")</f>
        <v>0</v>
      </c>
      <c r="H125" s="50">
        <f>SUMIFS(East_Allegheny_Financial!$K$2:$K$750,East_Allegheny_Financial!$L$2:$L$750,$A125,East_Allegheny_Financial!$H$2:$H$750,East_Allegheny_Financial!H$753,East_Allegheny_Financial!$J$2:$J$750,"TRUE")</f>
        <v>0</v>
      </c>
      <c r="I125" s="50">
        <f>SUMIFS(East_Allegheny_Financial!$K$2:$K$750,East_Allegheny_Financial!$L$2:$L$750,$A125,East_Allegheny_Financial!$H$2:$H$750,East_Allegheny_Financial!I$753,East_Allegheny_Financial!$J$2:$J$750,"TRUE")</f>
        <v>0</v>
      </c>
      <c r="J125" s="50">
        <f>SUMIFS(East_Allegheny_Financial!$K$2:$K$750,East_Allegheny_Financial!$L$2:$L$750,$A125,East_Allegheny_Financial!$H$2:$H$750,East_Allegheny_Financial!J$753,East_Allegheny_Financial!$J$2:$J$750,"TRUE")</f>
        <v>0</v>
      </c>
      <c r="K125" s="50">
        <f>SUMIFS(East_Allegheny_Financial!$K$2:$K$750,East_Allegheny_Financial!$L$2:$L$750,$A125,East_Allegheny_Financial!$H$2:$H$750,East_Allegheny_Financial!K$753,East_Allegheny_Financial!$J$2:$J$750,"TRUE")</f>
        <v>0</v>
      </c>
      <c r="L125" s="50">
        <f>SUMIFS(East_Allegheny_Financial!$K$2:$K$750,East_Allegheny_Financial!$L$2:$L$750,$A125,East_Allegheny_Financial!$H$2:$H$750,East_Allegheny_Financial!L$753,East_Allegheny_Financial!$J$2:$J$750,"TRUE")</f>
        <v>0</v>
      </c>
      <c r="M125" s="50">
        <f>SUMIFS(East_Allegheny_Financial!$K$2:$K$750,East_Allegheny_Financial!$L$2:$L$750,$A125,East_Allegheny_Financial!$H$2:$H$750,East_Allegheny_Financial!M$753,East_Allegheny_Financial!$J$2:$J$750,"TRUE")</f>
        <v>0</v>
      </c>
      <c r="N125" s="156" cm="1">
        <f t="array" ref="N125">SUMPRODUCT(--(($B$1:$M$1)=N$2),$B125:$M125)</f>
        <v>0</v>
      </c>
      <c r="O125" s="149" cm="1">
        <f t="array" ref="O125">SUMPRODUCT(--(($B$1:$M$1)=O$2),$B125:$M125)</f>
        <v>0</v>
      </c>
      <c r="P125" s="149" cm="1">
        <f t="array" ref="P125">SUMPRODUCT(--(($B$1:$M$1)=P$2),$B125:$M125)</f>
        <v>0</v>
      </c>
      <c r="Q125" s="149" cm="1">
        <f t="array" ref="Q125">SUMPRODUCT(--(($B$1:$M$1)=Q$2),$B125:$M125)</f>
        <v>0</v>
      </c>
      <c r="R125" s="155" cm="1">
        <f t="array" ref="R125">SUMPRODUCT(--((Month)&lt;=Control!$C$7),$B125:$M125)</f>
        <v>0</v>
      </c>
    </row>
    <row r="126" spans="1:18" x14ac:dyDescent="0.2">
      <c r="A126" s="49" t="s">
        <v>48</v>
      </c>
      <c r="B126" s="50">
        <f ca="1">SUMIFS(East_Allegheny_Financial!$K$2:$K$750,East_Allegheny_Financial!$L$2:$L$750,$A126,East_Allegheny_Financial!$H$2:$H$750,East_Allegheny_Financial!B$753,East_Allegheny_Financial!$J$2:$J$750,"TRUE")</f>
        <v>0</v>
      </c>
      <c r="C126" s="50">
        <f ca="1">SUMIFS(East_Allegheny_Financial!$K$2:$K$750,East_Allegheny_Financial!$L$2:$L$750,$A126,East_Allegheny_Financial!$H$2:$H$750,East_Allegheny_Financial!C$753,East_Allegheny_Financial!$J$2:$J$750,"TRUE")</f>
        <v>0</v>
      </c>
      <c r="D126" s="50">
        <f ca="1">SUMIFS(East_Allegheny_Financial!$K$2:$K$750,East_Allegheny_Financial!$L$2:$L$750,$A126,East_Allegheny_Financial!$H$2:$H$750,East_Allegheny_Financial!D$753,East_Allegheny_Financial!$J$2:$J$750,"TRUE")</f>
        <v>0</v>
      </c>
      <c r="E126" s="50">
        <f ca="1">SUMIFS(East_Allegheny_Financial!$K$2:$K$750,East_Allegheny_Financial!$L$2:$L$750,$A126,East_Allegheny_Financial!$H$2:$H$750,East_Allegheny_Financial!E$753,East_Allegheny_Financial!$J$2:$J$750,"TRUE")</f>
        <v>0</v>
      </c>
      <c r="F126" s="50">
        <f ca="1">SUMIFS(East_Allegheny_Financial!$K$2:$K$750,East_Allegheny_Financial!$L$2:$L$750,$A126,East_Allegheny_Financial!$H$2:$H$750,East_Allegheny_Financial!F$753,East_Allegheny_Financial!$J$2:$J$750,"TRUE")</f>
        <v>0</v>
      </c>
      <c r="G126" s="50">
        <f>SUMIFS(East_Allegheny_Financial!$K$2:$K$750,East_Allegheny_Financial!$L$2:$L$750,$A126,East_Allegheny_Financial!$H$2:$H$750,East_Allegheny_Financial!G$753,East_Allegheny_Financial!$J$2:$J$750,"TRUE")</f>
        <v>0</v>
      </c>
      <c r="H126" s="50">
        <f>SUMIFS(East_Allegheny_Financial!$K$2:$K$750,East_Allegheny_Financial!$L$2:$L$750,$A126,East_Allegheny_Financial!$H$2:$H$750,East_Allegheny_Financial!H$753,East_Allegheny_Financial!$J$2:$J$750,"TRUE")</f>
        <v>0</v>
      </c>
      <c r="I126" s="50">
        <f>SUMIFS(East_Allegheny_Financial!$K$2:$K$750,East_Allegheny_Financial!$L$2:$L$750,$A126,East_Allegheny_Financial!$H$2:$H$750,East_Allegheny_Financial!I$753,East_Allegheny_Financial!$J$2:$J$750,"TRUE")</f>
        <v>0</v>
      </c>
      <c r="J126" s="50">
        <f>SUMIFS(East_Allegheny_Financial!$K$2:$K$750,East_Allegheny_Financial!$L$2:$L$750,$A126,East_Allegheny_Financial!$H$2:$H$750,East_Allegheny_Financial!J$753,East_Allegheny_Financial!$J$2:$J$750,"TRUE")</f>
        <v>0</v>
      </c>
      <c r="K126" s="50">
        <f>SUMIFS(East_Allegheny_Financial!$K$2:$K$750,East_Allegheny_Financial!$L$2:$L$750,$A126,East_Allegheny_Financial!$H$2:$H$750,East_Allegheny_Financial!K$753,East_Allegheny_Financial!$J$2:$J$750,"TRUE")</f>
        <v>0</v>
      </c>
      <c r="L126" s="50">
        <f>SUMIFS(East_Allegheny_Financial!$K$2:$K$750,East_Allegheny_Financial!$L$2:$L$750,$A126,East_Allegheny_Financial!$H$2:$H$750,East_Allegheny_Financial!L$753,East_Allegheny_Financial!$J$2:$J$750,"TRUE")</f>
        <v>0</v>
      </c>
      <c r="M126" s="50">
        <f>SUMIFS(East_Allegheny_Financial!$K$2:$K$750,East_Allegheny_Financial!$L$2:$L$750,$A126,East_Allegheny_Financial!$H$2:$H$750,East_Allegheny_Financial!M$753,East_Allegheny_Financial!$J$2:$J$750,"TRUE")</f>
        <v>0</v>
      </c>
      <c r="N126" s="156" cm="1">
        <f t="array" aca="1" ref="N126" ca="1">SUMPRODUCT(--(($B$1:$M$1)=N$2),$B126:$M126)</f>
        <v>0</v>
      </c>
      <c r="O126" s="149" cm="1">
        <f t="array" aca="1" ref="O126" ca="1">SUMPRODUCT(--(($B$1:$M$1)=O$2),$B126:$M126)</f>
        <v>0</v>
      </c>
      <c r="P126" s="149" cm="1">
        <f t="array" aca="1" ref="P126" ca="1">SUMPRODUCT(--(($B$1:$M$1)=P$2),$B126:$M126)</f>
        <v>0</v>
      </c>
      <c r="Q126" s="149" cm="1">
        <f t="array" aca="1" ref="Q126" ca="1">SUMPRODUCT(--(($B$1:$M$1)=Q$2),$B126:$M126)</f>
        <v>0</v>
      </c>
      <c r="R126" s="155" cm="1">
        <f t="array" aca="1" ref="R126" ca="1">SUMPRODUCT(--((Month)&lt;=Control!$C$7),$B126:$M126)</f>
        <v>0</v>
      </c>
    </row>
    <row r="127" spans="1:18" x14ac:dyDescent="0.2">
      <c r="A127" s="49" t="s">
        <v>49</v>
      </c>
      <c r="B127" s="50">
        <f>SUMIFS(East_Allegheny_Financial!$K$2:$K$750,East_Allegheny_Financial!$L$2:$L$750,$A127,East_Allegheny_Financial!$H$2:$H$750,East_Allegheny_Financial!B$753,East_Allegheny_Financial!$J$2:$J$750,"TRUE")</f>
        <v>0</v>
      </c>
      <c r="C127" s="50">
        <f>SUMIFS(East_Allegheny_Financial!$K$2:$K$750,East_Allegheny_Financial!$L$2:$L$750,$A127,East_Allegheny_Financial!$H$2:$H$750,East_Allegheny_Financial!C$753,East_Allegheny_Financial!$J$2:$J$750,"TRUE")</f>
        <v>0</v>
      </c>
      <c r="D127" s="50">
        <f>SUMIFS(East_Allegheny_Financial!$K$2:$K$750,East_Allegheny_Financial!$L$2:$L$750,$A127,East_Allegheny_Financial!$H$2:$H$750,East_Allegheny_Financial!D$753,East_Allegheny_Financial!$J$2:$J$750,"TRUE")</f>
        <v>0</v>
      </c>
      <c r="E127" s="50">
        <f>SUMIFS(East_Allegheny_Financial!$K$2:$K$750,East_Allegheny_Financial!$L$2:$L$750,$A127,East_Allegheny_Financial!$H$2:$H$750,East_Allegheny_Financial!E$753,East_Allegheny_Financial!$J$2:$J$750,"TRUE")</f>
        <v>0</v>
      </c>
      <c r="F127" s="50">
        <f>SUMIFS(East_Allegheny_Financial!$K$2:$K$750,East_Allegheny_Financial!$L$2:$L$750,$A127,East_Allegheny_Financial!$H$2:$H$750,East_Allegheny_Financial!F$753,East_Allegheny_Financial!$J$2:$J$750,"TRUE")</f>
        <v>0</v>
      </c>
      <c r="G127" s="50">
        <f>SUMIFS(East_Allegheny_Financial!$K$2:$K$750,East_Allegheny_Financial!$L$2:$L$750,$A127,East_Allegheny_Financial!$H$2:$H$750,East_Allegheny_Financial!G$753,East_Allegheny_Financial!$J$2:$J$750,"TRUE")</f>
        <v>0</v>
      </c>
      <c r="H127" s="50">
        <f>SUMIFS(East_Allegheny_Financial!$K$2:$K$750,East_Allegheny_Financial!$L$2:$L$750,$A127,East_Allegheny_Financial!$H$2:$H$750,East_Allegheny_Financial!H$753,East_Allegheny_Financial!$J$2:$J$750,"TRUE")</f>
        <v>0</v>
      </c>
      <c r="I127" s="50">
        <f>SUMIFS(East_Allegheny_Financial!$K$2:$K$750,East_Allegheny_Financial!$L$2:$L$750,$A127,East_Allegheny_Financial!$H$2:$H$750,East_Allegheny_Financial!I$753,East_Allegheny_Financial!$J$2:$J$750,"TRUE")</f>
        <v>0</v>
      </c>
      <c r="J127" s="50">
        <f>SUMIFS(East_Allegheny_Financial!$K$2:$K$750,East_Allegheny_Financial!$L$2:$L$750,$A127,East_Allegheny_Financial!$H$2:$H$750,East_Allegheny_Financial!J$753,East_Allegheny_Financial!$J$2:$J$750,"TRUE")</f>
        <v>0</v>
      </c>
      <c r="K127" s="50">
        <f>SUMIFS(East_Allegheny_Financial!$K$2:$K$750,East_Allegheny_Financial!$L$2:$L$750,$A127,East_Allegheny_Financial!$H$2:$H$750,East_Allegheny_Financial!K$753,East_Allegheny_Financial!$J$2:$J$750,"TRUE")</f>
        <v>0</v>
      </c>
      <c r="L127" s="50">
        <f>SUMIFS(East_Allegheny_Financial!$K$2:$K$750,East_Allegheny_Financial!$L$2:$L$750,$A127,East_Allegheny_Financial!$H$2:$H$750,East_Allegheny_Financial!L$753,East_Allegheny_Financial!$J$2:$J$750,"TRUE")</f>
        <v>0</v>
      </c>
      <c r="M127" s="50">
        <f>SUMIFS(East_Allegheny_Financial!$K$2:$K$750,East_Allegheny_Financial!$L$2:$L$750,$A127,East_Allegheny_Financial!$H$2:$H$750,East_Allegheny_Financial!M$753,East_Allegheny_Financial!$J$2:$J$750,"TRUE")</f>
        <v>0</v>
      </c>
      <c r="N127" s="156" cm="1">
        <f t="array" ref="N127">SUMPRODUCT(--(($B$1:$M$1)=N$2),$B127:$M127)</f>
        <v>0</v>
      </c>
      <c r="O127" s="149" cm="1">
        <f t="array" ref="O127">SUMPRODUCT(--(($B$1:$M$1)=O$2),$B127:$M127)</f>
        <v>0</v>
      </c>
      <c r="P127" s="149" cm="1">
        <f t="array" ref="P127">SUMPRODUCT(--(($B$1:$M$1)=P$2),$B127:$M127)</f>
        <v>0</v>
      </c>
      <c r="Q127" s="149" cm="1">
        <f t="array" ref="Q127">SUMPRODUCT(--(($B$1:$M$1)=Q$2),$B127:$M127)</f>
        <v>0</v>
      </c>
      <c r="R127" s="155" cm="1">
        <f t="array" ref="R127">SUMPRODUCT(--((Month)&lt;=Control!$C$7),$B127:$M127)</f>
        <v>0</v>
      </c>
    </row>
    <row r="128" spans="1:18" x14ac:dyDescent="0.2">
      <c r="A128" s="49" t="s">
        <v>50</v>
      </c>
      <c r="B128" s="50">
        <f>SUMIFS(East_Allegheny_Financial!$K$2:$K$750,East_Allegheny_Financial!$L$2:$L$750,$A128,East_Allegheny_Financial!$H$2:$H$750,East_Allegheny_Financial!B$753,East_Allegheny_Financial!$J$2:$J$750,"TRUE")</f>
        <v>0</v>
      </c>
      <c r="C128" s="50">
        <f>SUMIFS(East_Allegheny_Financial!$K$2:$K$750,East_Allegheny_Financial!$L$2:$L$750,$A128,East_Allegheny_Financial!$H$2:$H$750,East_Allegheny_Financial!C$753,East_Allegheny_Financial!$J$2:$J$750,"TRUE")</f>
        <v>0</v>
      </c>
      <c r="D128" s="50">
        <f>SUMIFS(East_Allegheny_Financial!$K$2:$K$750,East_Allegheny_Financial!$L$2:$L$750,$A128,East_Allegheny_Financial!$H$2:$H$750,East_Allegheny_Financial!D$753,East_Allegheny_Financial!$J$2:$J$750,"TRUE")</f>
        <v>0</v>
      </c>
      <c r="E128" s="50">
        <f>SUMIFS(East_Allegheny_Financial!$K$2:$K$750,East_Allegheny_Financial!$L$2:$L$750,$A128,East_Allegheny_Financial!$H$2:$H$750,East_Allegheny_Financial!E$753,East_Allegheny_Financial!$J$2:$J$750,"TRUE")</f>
        <v>0</v>
      </c>
      <c r="F128" s="50">
        <f>SUMIFS(East_Allegheny_Financial!$K$2:$K$750,East_Allegheny_Financial!$L$2:$L$750,$A128,East_Allegheny_Financial!$H$2:$H$750,East_Allegheny_Financial!F$753,East_Allegheny_Financial!$J$2:$J$750,"TRUE")</f>
        <v>0</v>
      </c>
      <c r="G128" s="50">
        <f>SUMIFS(East_Allegheny_Financial!$K$2:$K$750,East_Allegheny_Financial!$L$2:$L$750,$A128,East_Allegheny_Financial!$H$2:$H$750,East_Allegheny_Financial!G$753,East_Allegheny_Financial!$J$2:$J$750,"TRUE")</f>
        <v>0</v>
      </c>
      <c r="H128" s="50">
        <f>SUMIFS(East_Allegheny_Financial!$K$2:$K$750,East_Allegheny_Financial!$L$2:$L$750,$A128,East_Allegheny_Financial!$H$2:$H$750,East_Allegheny_Financial!H$753,East_Allegheny_Financial!$J$2:$J$750,"TRUE")</f>
        <v>0</v>
      </c>
      <c r="I128" s="50">
        <f>SUMIFS(East_Allegheny_Financial!$K$2:$K$750,East_Allegheny_Financial!$L$2:$L$750,$A128,East_Allegheny_Financial!$H$2:$H$750,East_Allegheny_Financial!I$753,East_Allegheny_Financial!$J$2:$J$750,"TRUE")</f>
        <v>0</v>
      </c>
      <c r="J128" s="50">
        <f>SUMIFS(East_Allegheny_Financial!$K$2:$K$750,East_Allegheny_Financial!$L$2:$L$750,$A128,East_Allegheny_Financial!$H$2:$H$750,East_Allegheny_Financial!J$753,East_Allegheny_Financial!$J$2:$J$750,"TRUE")</f>
        <v>0</v>
      </c>
      <c r="K128" s="50">
        <f>SUMIFS(East_Allegheny_Financial!$K$2:$K$750,East_Allegheny_Financial!$L$2:$L$750,$A128,East_Allegheny_Financial!$H$2:$H$750,East_Allegheny_Financial!K$753,East_Allegheny_Financial!$J$2:$J$750,"TRUE")</f>
        <v>0</v>
      </c>
      <c r="L128" s="50">
        <f>SUMIFS(East_Allegheny_Financial!$K$2:$K$750,East_Allegheny_Financial!$L$2:$L$750,$A128,East_Allegheny_Financial!$H$2:$H$750,East_Allegheny_Financial!L$753,East_Allegheny_Financial!$J$2:$J$750,"TRUE")</f>
        <v>0</v>
      </c>
      <c r="M128" s="50">
        <f>SUMIFS(East_Allegheny_Financial!$K$2:$K$750,East_Allegheny_Financial!$L$2:$L$750,$A128,East_Allegheny_Financial!$H$2:$H$750,East_Allegheny_Financial!M$753,East_Allegheny_Financial!$J$2:$J$750,"TRUE")</f>
        <v>0</v>
      </c>
      <c r="N128" s="156" cm="1">
        <f t="array" ref="N128">SUMPRODUCT(--(($B$1:$M$1)=N$2),$B128:$M128)</f>
        <v>0</v>
      </c>
      <c r="O128" s="149" cm="1">
        <f t="array" ref="O128">SUMPRODUCT(--(($B$1:$M$1)=O$2),$B128:$M128)</f>
        <v>0</v>
      </c>
      <c r="P128" s="149" cm="1">
        <f t="array" ref="P128">SUMPRODUCT(--(($B$1:$M$1)=P$2),$B128:$M128)</f>
        <v>0</v>
      </c>
      <c r="Q128" s="149" cm="1">
        <f t="array" ref="Q128">SUMPRODUCT(--(($B$1:$M$1)=Q$2),$B128:$M128)</f>
        <v>0</v>
      </c>
      <c r="R128" s="155" cm="1">
        <f t="array" ref="R128">SUMPRODUCT(--((Month)&lt;=Control!$C$7),$B128:$M128)</f>
        <v>0</v>
      </c>
    </row>
    <row r="129" spans="1:18" x14ac:dyDescent="0.2">
      <c r="A129" s="49" t="s">
        <v>9</v>
      </c>
      <c r="B129" s="50">
        <f ca="1">SUMIFS(East_Allegheny_Financial!$K$2:$K$750,East_Allegheny_Financial!$L$2:$L$750,$A129,East_Allegheny_Financial!$H$2:$H$750,East_Allegheny_Financial!B$753,East_Allegheny_Financial!$J$2:$J$750,"TRUE")</f>
        <v>0</v>
      </c>
      <c r="C129" s="50">
        <f ca="1">SUMIFS(East_Allegheny_Financial!$K$2:$K$750,East_Allegheny_Financial!$L$2:$L$750,$A129,East_Allegheny_Financial!$H$2:$H$750,East_Allegheny_Financial!C$753,East_Allegheny_Financial!$J$2:$J$750,"TRUE")</f>
        <v>0</v>
      </c>
      <c r="D129" s="50">
        <f ca="1">SUMIFS(East_Allegheny_Financial!$K$2:$K$750,East_Allegheny_Financial!$L$2:$L$750,$A129,East_Allegheny_Financial!$H$2:$H$750,East_Allegheny_Financial!D$753,East_Allegheny_Financial!$J$2:$J$750,"TRUE")</f>
        <v>0</v>
      </c>
      <c r="E129" s="50">
        <f ca="1">SUMIFS(East_Allegheny_Financial!$K$2:$K$750,East_Allegheny_Financial!$L$2:$L$750,$A129,East_Allegheny_Financial!$H$2:$H$750,East_Allegheny_Financial!E$753,East_Allegheny_Financial!$J$2:$J$750,"TRUE")</f>
        <v>0</v>
      </c>
      <c r="F129" s="50">
        <f ca="1">SUMIFS(East_Allegheny_Financial!$K$2:$K$750,East_Allegheny_Financial!$L$2:$L$750,$A129,East_Allegheny_Financial!$H$2:$H$750,East_Allegheny_Financial!F$753,East_Allegheny_Financial!$J$2:$J$750,"TRUE")</f>
        <v>0</v>
      </c>
      <c r="G129" s="50">
        <f>SUMIFS(East_Allegheny_Financial!$K$2:$K$750,East_Allegheny_Financial!$L$2:$L$750,$A129,East_Allegheny_Financial!$H$2:$H$750,East_Allegheny_Financial!G$753,East_Allegheny_Financial!$J$2:$J$750,"TRUE")</f>
        <v>0</v>
      </c>
      <c r="H129" s="50">
        <f>SUMIFS(East_Allegheny_Financial!$K$2:$K$750,East_Allegheny_Financial!$L$2:$L$750,$A129,East_Allegheny_Financial!$H$2:$H$750,East_Allegheny_Financial!H$753,East_Allegheny_Financial!$J$2:$J$750,"TRUE")</f>
        <v>0</v>
      </c>
      <c r="I129" s="50">
        <f>SUMIFS(East_Allegheny_Financial!$K$2:$K$750,East_Allegheny_Financial!$L$2:$L$750,$A129,East_Allegheny_Financial!$H$2:$H$750,East_Allegheny_Financial!I$753,East_Allegheny_Financial!$J$2:$J$750,"TRUE")</f>
        <v>0</v>
      </c>
      <c r="J129" s="50">
        <f>SUMIFS(East_Allegheny_Financial!$K$2:$K$750,East_Allegheny_Financial!$L$2:$L$750,$A129,East_Allegheny_Financial!$H$2:$H$750,East_Allegheny_Financial!J$753,East_Allegheny_Financial!$J$2:$J$750,"TRUE")</f>
        <v>0</v>
      </c>
      <c r="K129" s="50">
        <f>SUMIFS(East_Allegheny_Financial!$K$2:$K$750,East_Allegheny_Financial!$L$2:$L$750,$A129,East_Allegheny_Financial!$H$2:$H$750,East_Allegheny_Financial!K$753,East_Allegheny_Financial!$J$2:$J$750,"TRUE")</f>
        <v>0</v>
      </c>
      <c r="L129" s="50">
        <f>SUMIFS(East_Allegheny_Financial!$K$2:$K$750,East_Allegheny_Financial!$L$2:$L$750,$A129,East_Allegheny_Financial!$H$2:$H$750,East_Allegheny_Financial!L$753,East_Allegheny_Financial!$J$2:$J$750,"TRUE")</f>
        <v>0</v>
      </c>
      <c r="M129" s="50">
        <f>SUMIFS(East_Allegheny_Financial!$K$2:$K$750,East_Allegheny_Financial!$L$2:$L$750,$A129,East_Allegheny_Financial!$H$2:$H$750,East_Allegheny_Financial!M$753,East_Allegheny_Financial!$J$2:$J$750,"TRUE")</f>
        <v>0</v>
      </c>
      <c r="N129" s="156" cm="1">
        <f t="array" aca="1" ref="N129" ca="1">SUMPRODUCT(--(($B$1:$M$1)=N$2),$B129:$M129)</f>
        <v>0</v>
      </c>
      <c r="O129" s="149" cm="1">
        <f t="array" aca="1" ref="O129" ca="1">SUMPRODUCT(--(($B$1:$M$1)=O$2),$B129:$M129)</f>
        <v>0</v>
      </c>
      <c r="P129" s="149" cm="1">
        <f t="array" aca="1" ref="P129" ca="1">SUMPRODUCT(--(($B$1:$M$1)=P$2),$B129:$M129)</f>
        <v>0</v>
      </c>
      <c r="Q129" s="149" cm="1">
        <f t="array" aca="1" ref="Q129" ca="1">SUMPRODUCT(--(($B$1:$M$1)=Q$2),$B129:$M129)</f>
        <v>0</v>
      </c>
      <c r="R129" s="155" cm="1">
        <f t="array" aca="1" ref="R129" ca="1">SUMPRODUCT(--((Month)&lt;=Control!$C$7),$B129:$M129)</f>
        <v>0</v>
      </c>
    </row>
    <row r="130" spans="1:18" x14ac:dyDescent="0.2">
      <c r="A130" s="49" t="s">
        <v>10</v>
      </c>
      <c r="B130" s="50">
        <f ca="1">SUMIFS(East_Allegheny_Financial!$K$2:$K$750,East_Allegheny_Financial!$L$2:$L$750,$A130,East_Allegheny_Financial!$H$2:$H$750,East_Allegheny_Financial!B$753,East_Allegheny_Financial!$J$2:$J$750,"TRUE")</f>
        <v>0</v>
      </c>
      <c r="C130" s="50">
        <f ca="1">SUMIFS(East_Allegheny_Financial!$K$2:$K$750,East_Allegheny_Financial!$L$2:$L$750,$A130,East_Allegheny_Financial!$H$2:$H$750,East_Allegheny_Financial!C$753,East_Allegheny_Financial!$J$2:$J$750,"TRUE")</f>
        <v>1000</v>
      </c>
      <c r="D130" s="50">
        <f ca="1">SUMIFS(East_Allegheny_Financial!$K$2:$K$750,East_Allegheny_Financial!$L$2:$L$750,$A130,East_Allegheny_Financial!$H$2:$H$750,East_Allegheny_Financial!D$753,East_Allegheny_Financial!$J$2:$J$750,"TRUE")</f>
        <v>1000</v>
      </c>
      <c r="E130" s="50">
        <f ca="1">SUMIFS(East_Allegheny_Financial!$K$2:$K$750,East_Allegheny_Financial!$L$2:$L$750,$A130,East_Allegheny_Financial!$H$2:$H$750,East_Allegheny_Financial!E$753,East_Allegheny_Financial!$J$2:$J$750,"TRUE")</f>
        <v>1000</v>
      </c>
      <c r="F130" s="50">
        <f ca="1">SUMIFS(East_Allegheny_Financial!$K$2:$K$750,East_Allegheny_Financial!$L$2:$L$750,$A130,East_Allegheny_Financial!$H$2:$H$750,East_Allegheny_Financial!F$753,East_Allegheny_Financial!$J$2:$J$750,"TRUE")</f>
        <v>1000</v>
      </c>
      <c r="G130" s="50">
        <f>SUMIFS(East_Allegheny_Financial!$K$2:$K$750,East_Allegheny_Financial!$L$2:$L$750,$A130,East_Allegheny_Financial!$H$2:$H$750,East_Allegheny_Financial!G$753,East_Allegheny_Financial!$J$2:$J$750,"TRUE")</f>
        <v>0</v>
      </c>
      <c r="H130" s="50">
        <f>SUMIFS(East_Allegheny_Financial!$K$2:$K$750,East_Allegheny_Financial!$L$2:$L$750,$A130,East_Allegheny_Financial!$H$2:$H$750,East_Allegheny_Financial!H$753,East_Allegheny_Financial!$J$2:$J$750,"TRUE")</f>
        <v>0</v>
      </c>
      <c r="I130" s="50">
        <f>SUMIFS(East_Allegheny_Financial!$K$2:$K$750,East_Allegheny_Financial!$L$2:$L$750,$A130,East_Allegheny_Financial!$H$2:$H$750,East_Allegheny_Financial!I$753,East_Allegheny_Financial!$J$2:$J$750,"TRUE")</f>
        <v>0</v>
      </c>
      <c r="J130" s="50">
        <f>SUMIFS(East_Allegheny_Financial!$K$2:$K$750,East_Allegheny_Financial!$L$2:$L$750,$A130,East_Allegheny_Financial!$H$2:$H$750,East_Allegheny_Financial!J$753,East_Allegheny_Financial!$J$2:$J$750,"TRUE")</f>
        <v>0</v>
      </c>
      <c r="K130" s="50">
        <f>SUMIFS(East_Allegheny_Financial!$K$2:$K$750,East_Allegheny_Financial!$L$2:$L$750,$A130,East_Allegheny_Financial!$H$2:$H$750,East_Allegheny_Financial!K$753,East_Allegheny_Financial!$J$2:$J$750,"TRUE")</f>
        <v>0</v>
      </c>
      <c r="L130" s="50">
        <f>SUMIFS(East_Allegheny_Financial!$K$2:$K$750,East_Allegheny_Financial!$L$2:$L$750,$A130,East_Allegheny_Financial!$H$2:$H$750,East_Allegheny_Financial!L$753,East_Allegheny_Financial!$J$2:$J$750,"TRUE")</f>
        <v>0</v>
      </c>
      <c r="M130" s="50">
        <f>SUMIFS(East_Allegheny_Financial!$K$2:$K$750,East_Allegheny_Financial!$L$2:$L$750,$A130,East_Allegheny_Financial!$H$2:$H$750,East_Allegheny_Financial!M$753,East_Allegheny_Financial!$J$2:$J$750,"TRUE")</f>
        <v>0</v>
      </c>
      <c r="N130" s="156" cm="1">
        <f t="array" aca="1" ref="N130" ca="1">SUMPRODUCT(--(($B$1:$M$1)=N$2),$B130:$M130)</f>
        <v>2000</v>
      </c>
      <c r="O130" s="149" cm="1">
        <f t="array" aca="1" ref="O130" ca="1">SUMPRODUCT(--(($B$1:$M$1)=O$2),$B130:$M130)</f>
        <v>2000</v>
      </c>
      <c r="P130" s="149" cm="1">
        <f t="array" aca="1" ref="P130" ca="1">SUMPRODUCT(--(($B$1:$M$1)=P$2),$B130:$M130)</f>
        <v>0</v>
      </c>
      <c r="Q130" s="149" cm="1">
        <f t="array" aca="1" ref="Q130" ca="1">SUMPRODUCT(--(($B$1:$M$1)=Q$2),$B130:$M130)</f>
        <v>0</v>
      </c>
      <c r="R130" s="155" cm="1">
        <f t="array" aca="1" ref="R130" ca="1">SUMPRODUCT(--((Month)&lt;=Control!$C$7),$B130:$M130)</f>
        <v>4000</v>
      </c>
    </row>
    <row r="131" spans="1:18" x14ac:dyDescent="0.2">
      <c r="A131" s="49" t="s">
        <v>14</v>
      </c>
      <c r="B131" s="50">
        <f ca="1">SUMIFS(East_Allegheny_Financial!$K$2:$K$750,East_Allegheny_Financial!$L$2:$L$750,$A131,East_Allegheny_Financial!$H$2:$H$750,East_Allegheny_Financial!B$753,East_Allegheny_Financial!$J$2:$J$750,"TRUE")</f>
        <v>0</v>
      </c>
      <c r="C131" s="50">
        <f ca="1">SUMIFS(East_Allegheny_Financial!$K$2:$K$750,East_Allegheny_Financial!$L$2:$L$750,$A131,East_Allegheny_Financial!$H$2:$H$750,East_Allegheny_Financial!C$753,East_Allegheny_Financial!$J$2:$J$750,"TRUE")</f>
        <v>0</v>
      </c>
      <c r="D131" s="50">
        <f ca="1">SUMIFS(East_Allegheny_Financial!$K$2:$K$750,East_Allegheny_Financial!$L$2:$L$750,$A131,East_Allegheny_Financial!$H$2:$H$750,East_Allegheny_Financial!D$753,East_Allegheny_Financial!$J$2:$J$750,"TRUE")</f>
        <v>0</v>
      </c>
      <c r="E131" s="50">
        <f ca="1">SUMIFS(East_Allegheny_Financial!$K$2:$K$750,East_Allegheny_Financial!$L$2:$L$750,$A131,East_Allegheny_Financial!$H$2:$H$750,East_Allegheny_Financial!E$753,East_Allegheny_Financial!$J$2:$J$750,"TRUE")</f>
        <v>0</v>
      </c>
      <c r="F131" s="50">
        <f ca="1">SUMIFS(East_Allegheny_Financial!$K$2:$K$750,East_Allegheny_Financial!$L$2:$L$750,$A131,East_Allegheny_Financial!$H$2:$H$750,East_Allegheny_Financial!F$753,East_Allegheny_Financial!$J$2:$J$750,"TRUE")</f>
        <v>0</v>
      </c>
      <c r="G131" s="50">
        <f>SUMIFS(East_Allegheny_Financial!$K$2:$K$750,East_Allegheny_Financial!$L$2:$L$750,$A131,East_Allegheny_Financial!$H$2:$H$750,East_Allegheny_Financial!G$753,East_Allegheny_Financial!$J$2:$J$750,"TRUE")</f>
        <v>0</v>
      </c>
      <c r="H131" s="50">
        <f>SUMIFS(East_Allegheny_Financial!$K$2:$K$750,East_Allegheny_Financial!$L$2:$L$750,$A131,East_Allegheny_Financial!$H$2:$H$750,East_Allegheny_Financial!H$753,East_Allegheny_Financial!$J$2:$J$750,"TRUE")</f>
        <v>0</v>
      </c>
      <c r="I131" s="50">
        <f>SUMIFS(East_Allegheny_Financial!$K$2:$K$750,East_Allegheny_Financial!$L$2:$L$750,$A131,East_Allegheny_Financial!$H$2:$H$750,East_Allegheny_Financial!I$753,East_Allegheny_Financial!$J$2:$J$750,"TRUE")</f>
        <v>0</v>
      </c>
      <c r="J131" s="50">
        <f>SUMIFS(East_Allegheny_Financial!$K$2:$K$750,East_Allegheny_Financial!$L$2:$L$750,$A131,East_Allegheny_Financial!$H$2:$H$750,East_Allegheny_Financial!J$753,East_Allegheny_Financial!$J$2:$J$750,"TRUE")</f>
        <v>0</v>
      </c>
      <c r="K131" s="50">
        <f>SUMIFS(East_Allegheny_Financial!$K$2:$K$750,East_Allegheny_Financial!$L$2:$L$750,$A131,East_Allegheny_Financial!$H$2:$H$750,East_Allegheny_Financial!K$753,East_Allegheny_Financial!$J$2:$J$750,"TRUE")</f>
        <v>0</v>
      </c>
      <c r="L131" s="50">
        <f>SUMIFS(East_Allegheny_Financial!$K$2:$K$750,East_Allegheny_Financial!$L$2:$L$750,$A131,East_Allegheny_Financial!$H$2:$H$750,East_Allegheny_Financial!L$753,East_Allegheny_Financial!$J$2:$J$750,"TRUE")</f>
        <v>0</v>
      </c>
      <c r="M131" s="50">
        <f>SUMIFS(East_Allegheny_Financial!$K$2:$K$750,East_Allegheny_Financial!$L$2:$L$750,$A131,East_Allegheny_Financial!$H$2:$H$750,East_Allegheny_Financial!M$753,East_Allegheny_Financial!$J$2:$J$750,"TRUE")</f>
        <v>0</v>
      </c>
      <c r="N131" s="156" cm="1">
        <f t="array" aca="1" ref="N131" ca="1">SUMPRODUCT(--(($B$1:$M$1)=N$2),$B131:$M131)</f>
        <v>0</v>
      </c>
      <c r="O131" s="149" cm="1">
        <f t="array" aca="1" ref="O131" ca="1">SUMPRODUCT(--(($B$1:$M$1)=O$2),$B131:$M131)</f>
        <v>0</v>
      </c>
      <c r="P131" s="149" cm="1">
        <f t="array" aca="1" ref="P131" ca="1">SUMPRODUCT(--(($B$1:$M$1)=P$2),$B131:$M131)</f>
        <v>0</v>
      </c>
      <c r="Q131" s="149" cm="1">
        <f t="array" aca="1" ref="Q131" ca="1">SUMPRODUCT(--(($B$1:$M$1)=Q$2),$B131:$M131)</f>
        <v>0</v>
      </c>
      <c r="R131" s="155" cm="1">
        <f t="array" aca="1" ref="R131" ca="1">SUMPRODUCT(--((Month)&lt;=Control!$C$7),$B131:$M131)</f>
        <v>0</v>
      </c>
    </row>
    <row r="132" spans="1:18" x14ac:dyDescent="0.2">
      <c r="A132" s="51" t="s">
        <v>13</v>
      </c>
      <c r="B132" s="52">
        <f ca="1">SUMIFS(East_Allegheny_Financial!$K$2:$K$750,East_Allegheny_Financial!$L$2:$L$750,$A132,East_Allegheny_Financial!$H$2:$H$750,East_Allegheny_Financial!B$753,East_Allegheny_Financial!$J$2:$J$750,"TRUE")</f>
        <v>0</v>
      </c>
      <c r="C132" s="52">
        <f ca="1">SUMIFS(East_Allegheny_Financial!$K$2:$K$750,East_Allegheny_Financial!$L$2:$L$750,$A132,East_Allegheny_Financial!$H$2:$H$750,East_Allegheny_Financial!C$753,East_Allegheny_Financial!$J$2:$J$750,"TRUE")</f>
        <v>0</v>
      </c>
      <c r="D132" s="52">
        <f ca="1">SUMIFS(East_Allegheny_Financial!$K$2:$K$750,East_Allegheny_Financial!$L$2:$L$750,$A132,East_Allegheny_Financial!$H$2:$H$750,East_Allegheny_Financial!D$753,East_Allegheny_Financial!$J$2:$J$750,"TRUE")</f>
        <v>0</v>
      </c>
      <c r="E132" s="52">
        <f ca="1">SUMIFS(East_Allegheny_Financial!$K$2:$K$750,East_Allegheny_Financial!$L$2:$L$750,$A132,East_Allegheny_Financial!$H$2:$H$750,East_Allegheny_Financial!E$753,East_Allegheny_Financial!$J$2:$J$750,"TRUE")</f>
        <v>0</v>
      </c>
      <c r="F132" s="52">
        <f ca="1">SUMIFS(East_Allegheny_Financial!$K$2:$K$750,East_Allegheny_Financial!$L$2:$L$750,$A132,East_Allegheny_Financial!$H$2:$H$750,East_Allegheny_Financial!F$753,East_Allegheny_Financial!$J$2:$J$750,"TRUE")</f>
        <v>0</v>
      </c>
      <c r="G132" s="52">
        <f>SUMIFS(East_Allegheny_Financial!$K$2:$K$750,East_Allegheny_Financial!$L$2:$L$750,$A132,East_Allegheny_Financial!$H$2:$H$750,East_Allegheny_Financial!G$753,East_Allegheny_Financial!$J$2:$J$750,"TRUE")</f>
        <v>0</v>
      </c>
      <c r="H132" s="52">
        <f>SUMIFS(East_Allegheny_Financial!$K$2:$K$750,East_Allegheny_Financial!$L$2:$L$750,$A132,East_Allegheny_Financial!$H$2:$H$750,East_Allegheny_Financial!H$753,East_Allegheny_Financial!$J$2:$J$750,"TRUE")</f>
        <v>0</v>
      </c>
      <c r="I132" s="52">
        <f>SUMIFS(East_Allegheny_Financial!$K$2:$K$750,East_Allegheny_Financial!$L$2:$L$750,$A132,East_Allegheny_Financial!$H$2:$H$750,East_Allegheny_Financial!I$753,East_Allegheny_Financial!$J$2:$J$750,"TRUE")</f>
        <v>0</v>
      </c>
      <c r="J132" s="52">
        <f>SUMIFS(East_Allegheny_Financial!$K$2:$K$750,East_Allegheny_Financial!$L$2:$L$750,$A132,East_Allegheny_Financial!$H$2:$H$750,East_Allegheny_Financial!J$753,East_Allegheny_Financial!$J$2:$J$750,"TRUE")</f>
        <v>0</v>
      </c>
      <c r="K132" s="52">
        <f>SUMIFS(East_Allegheny_Financial!$K$2:$K$750,East_Allegheny_Financial!$L$2:$L$750,$A132,East_Allegheny_Financial!$H$2:$H$750,East_Allegheny_Financial!K$753,East_Allegheny_Financial!$J$2:$J$750,"TRUE")</f>
        <v>0</v>
      </c>
      <c r="L132" s="52">
        <f>SUMIFS(East_Allegheny_Financial!$K$2:$K$750,East_Allegheny_Financial!$L$2:$L$750,$A132,East_Allegheny_Financial!$H$2:$H$750,East_Allegheny_Financial!L$753,East_Allegheny_Financial!$J$2:$J$750,"TRUE")</f>
        <v>0</v>
      </c>
      <c r="M132" s="63">
        <f>SUMIFS(East_Allegheny_Financial!$K$2:$K$750,East_Allegheny_Financial!$L$2:$L$750,$A132,East_Allegheny_Financial!$H$2:$H$750,East_Allegheny_Financial!M$753,East_Allegheny_Financial!$J$2:$J$750,"TRUE")</f>
        <v>0</v>
      </c>
      <c r="N132" s="157" cm="1">
        <f t="array" aca="1" ref="N132" ca="1">SUMPRODUCT(--(($B$1:$M$1)=N$2),$B132:$M132)</f>
        <v>0</v>
      </c>
      <c r="O132" s="158" cm="1">
        <f t="array" aca="1" ref="O132" ca="1">SUMPRODUCT(--(($B$1:$M$1)=O$2),$B132:$M132)</f>
        <v>0</v>
      </c>
      <c r="P132" s="158" cm="1">
        <f t="array" aca="1" ref="P132" ca="1">SUMPRODUCT(--(($B$1:$M$1)=P$2),$B132:$M132)</f>
        <v>0</v>
      </c>
      <c r="Q132" s="158" cm="1">
        <f t="array" aca="1" ref="Q132" ca="1">SUMPRODUCT(--(($B$1:$M$1)=Q$2),$B132:$M132)</f>
        <v>0</v>
      </c>
      <c r="R132" s="159" cm="1">
        <f t="array" aca="1" ref="R132" ca="1">SUMPRODUCT(--((Month)&lt;=Control!$C$7),$B132:$M132)</f>
        <v>0</v>
      </c>
    </row>
    <row r="134" spans="1:18" x14ac:dyDescent="0.2">
      <c r="A134" s="57" t="str">
        <f ca="1">Control!$C$22</f>
        <v>Bloomfield_Industries</v>
      </c>
      <c r="B134" s="53">
        <f>EOMONTH(Control!$C$5,0)</f>
        <v>45688</v>
      </c>
      <c r="C134" s="53">
        <f t="shared" ref="C134" si="21">EOMONTH(B134,1)</f>
        <v>45716</v>
      </c>
      <c r="D134" s="53">
        <f t="shared" ref="D134" si="22">EOMONTH(C134,1)</f>
        <v>45747</v>
      </c>
      <c r="E134" s="53">
        <f t="shared" ref="E134" si="23">EOMONTH(D134,1)</f>
        <v>45777</v>
      </c>
      <c r="F134" s="53">
        <f t="shared" ref="F134" si="24">EOMONTH(E134,1)</f>
        <v>45808</v>
      </c>
      <c r="G134" s="53">
        <f t="shared" ref="G134" si="25">EOMONTH(F134,1)</f>
        <v>45838</v>
      </c>
      <c r="H134" s="53">
        <f t="shared" ref="H134" si="26">EOMONTH(G134,1)</f>
        <v>45869</v>
      </c>
      <c r="I134" s="53">
        <f t="shared" ref="I134" si="27">EOMONTH(H134,1)</f>
        <v>45900</v>
      </c>
      <c r="J134" s="53">
        <f t="shared" ref="J134" si="28">EOMONTH(I134,1)</f>
        <v>45930</v>
      </c>
      <c r="K134" s="53">
        <f t="shared" ref="K134" si="29">EOMONTH(J134,1)</f>
        <v>45961</v>
      </c>
      <c r="L134" s="53">
        <f t="shared" ref="L134" si="30">EOMONTH(K134,1)</f>
        <v>45991</v>
      </c>
      <c r="M134" s="54">
        <f t="shared" ref="M134" si="31">EOMONTH(L134,1)</f>
        <v>46022</v>
      </c>
      <c r="N134" s="152" t="s">
        <v>56</v>
      </c>
      <c r="O134" s="152" t="s">
        <v>57</v>
      </c>
      <c r="P134" s="152" t="s">
        <v>58</v>
      </c>
      <c r="Q134" s="152" t="s">
        <v>59</v>
      </c>
      <c r="R134" s="152" t="s">
        <v>37</v>
      </c>
    </row>
    <row r="135" spans="1:18" x14ac:dyDescent="0.2">
      <c r="A135" s="72" t="s">
        <v>25</v>
      </c>
      <c r="B135" s="50">
        <f>SUMIFS(Bloomfield_Industries!$K$2:$K$750,Bloomfield_Industries!$L$2:$L$750,$A135,Bloomfield_Industries!$H$2:$H$750,Bloomfield_Industries!B$753,Bloomfield_Industries!$J$2:$J$750,"TRUE")</f>
        <v>0</v>
      </c>
      <c r="C135" s="50">
        <f>SUMIFS(Bloomfield_Industries!$K$2:$K$750,Bloomfield_Industries!$L$2:$L$750,$A135,Bloomfield_Industries!$H$2:$H$750,Bloomfield_Industries!C$753,Bloomfield_Industries!$J$2:$J$750,"TRUE")</f>
        <v>0</v>
      </c>
      <c r="D135" s="50">
        <f>SUMIFS(Bloomfield_Industries!$K$2:$K$750,Bloomfield_Industries!$L$2:$L$750,$A135,Bloomfield_Industries!$H$2:$H$750,Bloomfield_Industries!D$753,Bloomfield_Industries!$J$2:$J$750,"TRUE")</f>
        <v>0</v>
      </c>
      <c r="E135" s="50">
        <f>SUMIFS(Bloomfield_Industries!$K$2:$K$750,Bloomfield_Industries!$L$2:$L$750,$A135,Bloomfield_Industries!$H$2:$H$750,Bloomfield_Industries!E$753,Bloomfield_Industries!$J$2:$J$750,"TRUE")</f>
        <v>0</v>
      </c>
      <c r="F135" s="50">
        <f>SUMIFS(Bloomfield_Industries!$K$2:$K$750,Bloomfield_Industries!$L$2:$L$750,$A135,Bloomfield_Industries!$H$2:$H$750,Bloomfield_Industries!F$753,Bloomfield_Industries!$J$2:$J$750,"TRUE")</f>
        <v>0</v>
      </c>
      <c r="G135" s="50">
        <f>SUMIFS(Bloomfield_Industries!$K$2:$K$750,Bloomfield_Industries!$L$2:$L$750,$A135,Bloomfield_Industries!$H$2:$H$750,Bloomfield_Industries!G$753,Bloomfield_Industries!$J$2:$J$750,"TRUE")</f>
        <v>0</v>
      </c>
      <c r="H135" s="50">
        <f>SUMIFS(Bloomfield_Industries!$K$2:$K$750,Bloomfield_Industries!$L$2:$L$750,$A135,Bloomfield_Industries!$H$2:$H$750,Bloomfield_Industries!H$753,Bloomfield_Industries!$J$2:$J$750,"TRUE")</f>
        <v>0</v>
      </c>
      <c r="I135" s="50">
        <f>SUMIFS(Bloomfield_Industries!$K$2:$K$750,Bloomfield_Industries!$L$2:$L$750,$A135,Bloomfield_Industries!$H$2:$H$750,Bloomfield_Industries!I$753,Bloomfield_Industries!$J$2:$J$750,"TRUE")</f>
        <v>0</v>
      </c>
      <c r="J135" s="50">
        <f>SUMIFS(Bloomfield_Industries!$K$2:$K$750,Bloomfield_Industries!$L$2:$L$750,$A135,Bloomfield_Industries!$H$2:$H$750,Bloomfield_Industries!J$753,Bloomfield_Industries!$J$2:$J$750,"TRUE")</f>
        <v>0</v>
      </c>
      <c r="K135" s="50">
        <f>SUMIFS(Bloomfield_Industries!$K$2:$K$750,Bloomfield_Industries!$L$2:$L$750,$A135,Bloomfield_Industries!$H$2:$H$750,Bloomfield_Industries!K$753,Bloomfield_Industries!$J$2:$J$750,"TRUE")</f>
        <v>0</v>
      </c>
      <c r="L135" s="50">
        <f>SUMIFS(Bloomfield_Industries!$K$2:$K$750,Bloomfield_Industries!$L$2:$L$750,$A135,Bloomfield_Industries!$H$2:$H$750,Bloomfield_Industries!L$753,Bloomfield_Industries!$J$2:$J$750,"TRUE")</f>
        <v>0</v>
      </c>
      <c r="M135" s="55">
        <f>SUMIFS(Bloomfield_Industries!$K$2:$K$750,Bloomfield_Industries!$L$2:$L$750,$A135,Bloomfield_Industries!$H$2:$H$750,Bloomfield_Industries!M$753,Bloomfield_Industries!$J$2:$J$750,"TRUE")</f>
        <v>0</v>
      </c>
      <c r="N135" s="153" cm="1">
        <f t="array" ref="N135">SUMPRODUCT(--(($B$1:$M$1)=N$2),$B135:$M135)</f>
        <v>0</v>
      </c>
      <c r="O135" s="154" cm="1">
        <f t="array" ref="O135">SUMPRODUCT(--(($B$1:$M$1)=O$2),$B135:$M135)</f>
        <v>0</v>
      </c>
      <c r="P135" s="154" cm="1">
        <f t="array" ref="P135">SUMPRODUCT(--(($B$1:$M$1)=P$2),$B135:$M135)</f>
        <v>0</v>
      </c>
      <c r="Q135" s="154" cm="1">
        <f t="array" ref="Q135">SUMPRODUCT(--(($B$1:$M$1)=Q$2),$B135:$M135)</f>
        <v>0</v>
      </c>
      <c r="R135" s="155" cm="1">
        <f t="array" ref="R135">SUMPRODUCT(--((Month)&lt;=Control!$C$7),$B135:$M135)</f>
        <v>0</v>
      </c>
    </row>
    <row r="136" spans="1:18" x14ac:dyDescent="0.2">
      <c r="A136" s="72" t="s">
        <v>24</v>
      </c>
      <c r="B136" s="50">
        <f ca="1">SUMIFS(Bloomfield_Industries!$K$2:$K$750,Bloomfield_Industries!$L$2:$L$750,$A136,Bloomfield_Industries!$H$2:$H$750,Bloomfield_Industries!B$753,Bloomfield_Industries!$J$2:$J$750,"TRUE")</f>
        <v>0</v>
      </c>
      <c r="C136" s="50">
        <f ca="1">SUMIFS(Bloomfield_Industries!$K$2:$K$750,Bloomfield_Industries!$L$2:$L$750,$A136,Bloomfield_Industries!$H$2:$H$750,Bloomfield_Industries!C$753,Bloomfield_Industries!$J$2:$J$750,"TRUE")</f>
        <v>0</v>
      </c>
      <c r="D136" s="50">
        <f ca="1">SUMIFS(Bloomfield_Industries!$K$2:$K$750,Bloomfield_Industries!$L$2:$L$750,$A136,Bloomfield_Industries!$H$2:$H$750,Bloomfield_Industries!D$753,Bloomfield_Industries!$J$2:$J$750,"TRUE")</f>
        <v>0</v>
      </c>
      <c r="E136" s="50">
        <f ca="1">SUMIFS(Bloomfield_Industries!$K$2:$K$750,Bloomfield_Industries!$L$2:$L$750,$A136,Bloomfield_Industries!$H$2:$H$750,Bloomfield_Industries!E$753,Bloomfield_Industries!$J$2:$J$750,"TRUE")</f>
        <v>0</v>
      </c>
      <c r="F136" s="50">
        <f ca="1">SUMIFS(Bloomfield_Industries!$K$2:$K$750,Bloomfield_Industries!$L$2:$L$750,$A136,Bloomfield_Industries!$H$2:$H$750,Bloomfield_Industries!F$753,Bloomfield_Industries!$J$2:$J$750,"TRUE")</f>
        <v>0</v>
      </c>
      <c r="G136" s="50">
        <f>SUMIFS(Bloomfield_Industries!$K$2:$K$750,Bloomfield_Industries!$L$2:$L$750,$A136,Bloomfield_Industries!$H$2:$H$750,Bloomfield_Industries!G$753,Bloomfield_Industries!$J$2:$J$750,"TRUE")</f>
        <v>0</v>
      </c>
      <c r="H136" s="50">
        <f>SUMIFS(Bloomfield_Industries!$K$2:$K$750,Bloomfield_Industries!$L$2:$L$750,$A136,Bloomfield_Industries!$H$2:$H$750,Bloomfield_Industries!H$753,Bloomfield_Industries!$J$2:$J$750,"TRUE")</f>
        <v>0</v>
      </c>
      <c r="I136" s="50">
        <f>SUMIFS(Bloomfield_Industries!$K$2:$K$750,Bloomfield_Industries!$L$2:$L$750,$A136,Bloomfield_Industries!$H$2:$H$750,Bloomfield_Industries!I$753,Bloomfield_Industries!$J$2:$J$750,"TRUE")</f>
        <v>0</v>
      </c>
      <c r="J136" s="50">
        <f>SUMIFS(Bloomfield_Industries!$K$2:$K$750,Bloomfield_Industries!$L$2:$L$750,$A136,Bloomfield_Industries!$H$2:$H$750,Bloomfield_Industries!J$753,Bloomfield_Industries!$J$2:$J$750,"TRUE")</f>
        <v>0</v>
      </c>
      <c r="K136" s="50">
        <f>SUMIFS(Bloomfield_Industries!$K$2:$K$750,Bloomfield_Industries!$L$2:$L$750,$A136,Bloomfield_Industries!$H$2:$H$750,Bloomfield_Industries!K$753,Bloomfield_Industries!$J$2:$J$750,"TRUE")</f>
        <v>0</v>
      </c>
      <c r="L136" s="50">
        <f>SUMIFS(Bloomfield_Industries!$K$2:$K$750,Bloomfield_Industries!$L$2:$L$750,$A136,Bloomfield_Industries!$H$2:$H$750,Bloomfield_Industries!L$753,Bloomfield_Industries!$J$2:$J$750,"TRUE")</f>
        <v>0</v>
      </c>
      <c r="M136" s="55">
        <f>SUMIFS(Bloomfield_Industries!$K$2:$K$750,Bloomfield_Industries!$L$2:$L$750,$A136,Bloomfield_Industries!$H$2:$H$750,Bloomfield_Industries!M$753,Bloomfield_Industries!$J$2:$J$750,"TRUE")</f>
        <v>0</v>
      </c>
      <c r="N136" s="156" cm="1">
        <f t="array" aca="1" ref="N136" ca="1">SUMPRODUCT(--(($B$1:$M$1)=N$2),$B136:$M136)</f>
        <v>0</v>
      </c>
      <c r="O136" s="149" cm="1">
        <f t="array" aca="1" ref="O136" ca="1">SUMPRODUCT(--(($B$1:$M$1)=O$2),$B136:$M136)</f>
        <v>0</v>
      </c>
      <c r="P136" s="149" cm="1">
        <f t="array" aca="1" ref="P136" ca="1">SUMPRODUCT(--(($B$1:$M$1)=P$2),$B136:$M136)</f>
        <v>0</v>
      </c>
      <c r="Q136" s="149" cm="1">
        <f t="array" aca="1" ref="Q136" ca="1">SUMPRODUCT(--(($B$1:$M$1)=Q$2),$B136:$M136)</f>
        <v>0</v>
      </c>
      <c r="R136" s="155" cm="1">
        <f t="array" aca="1" ref="R136" ca="1">SUMPRODUCT(--((Month)&lt;=Control!$C$7),$B136:$M136)</f>
        <v>0</v>
      </c>
    </row>
    <row r="137" spans="1:18" x14ac:dyDescent="0.2">
      <c r="A137" s="72" t="s">
        <v>26</v>
      </c>
      <c r="B137" s="50">
        <f>SUMIFS(Bloomfield_Industries!$K$2:$K$750,Bloomfield_Industries!$L$2:$L$750,$A137,Bloomfield_Industries!$H$2:$H$750,Bloomfield_Industries!B$753,Bloomfield_Industries!$J$2:$J$750,"TRUE")</f>
        <v>0</v>
      </c>
      <c r="C137" s="50">
        <f>SUMIFS(Bloomfield_Industries!$K$2:$K$750,Bloomfield_Industries!$L$2:$L$750,$A137,Bloomfield_Industries!$H$2:$H$750,Bloomfield_Industries!C$753,Bloomfield_Industries!$J$2:$J$750,"TRUE")</f>
        <v>0</v>
      </c>
      <c r="D137" s="50">
        <f>SUMIFS(Bloomfield_Industries!$K$2:$K$750,Bloomfield_Industries!$L$2:$L$750,$A137,Bloomfield_Industries!$H$2:$H$750,Bloomfield_Industries!D$753,Bloomfield_Industries!$J$2:$J$750,"TRUE")</f>
        <v>0</v>
      </c>
      <c r="E137" s="50">
        <f>SUMIFS(Bloomfield_Industries!$K$2:$K$750,Bloomfield_Industries!$L$2:$L$750,$A137,Bloomfield_Industries!$H$2:$H$750,Bloomfield_Industries!E$753,Bloomfield_Industries!$J$2:$J$750,"TRUE")</f>
        <v>0</v>
      </c>
      <c r="F137" s="50">
        <f>SUMIFS(Bloomfield_Industries!$K$2:$K$750,Bloomfield_Industries!$L$2:$L$750,$A137,Bloomfield_Industries!$H$2:$H$750,Bloomfield_Industries!F$753,Bloomfield_Industries!$J$2:$J$750,"TRUE")</f>
        <v>0</v>
      </c>
      <c r="G137" s="50">
        <f>SUMIFS(Bloomfield_Industries!$K$2:$K$750,Bloomfield_Industries!$L$2:$L$750,$A137,Bloomfield_Industries!$H$2:$H$750,Bloomfield_Industries!G$753,Bloomfield_Industries!$J$2:$J$750,"TRUE")</f>
        <v>0</v>
      </c>
      <c r="H137" s="50">
        <f>SUMIFS(Bloomfield_Industries!$K$2:$K$750,Bloomfield_Industries!$L$2:$L$750,$A137,Bloomfield_Industries!$H$2:$H$750,Bloomfield_Industries!H$753,Bloomfield_Industries!$J$2:$J$750,"TRUE")</f>
        <v>0</v>
      </c>
      <c r="I137" s="50">
        <f>SUMIFS(Bloomfield_Industries!$K$2:$K$750,Bloomfield_Industries!$L$2:$L$750,$A137,Bloomfield_Industries!$H$2:$H$750,Bloomfield_Industries!I$753,Bloomfield_Industries!$J$2:$J$750,"TRUE")</f>
        <v>0</v>
      </c>
      <c r="J137" s="50">
        <f>SUMIFS(Bloomfield_Industries!$K$2:$K$750,Bloomfield_Industries!$L$2:$L$750,$A137,Bloomfield_Industries!$H$2:$H$750,Bloomfield_Industries!J$753,Bloomfield_Industries!$J$2:$J$750,"TRUE")</f>
        <v>0</v>
      </c>
      <c r="K137" s="50">
        <f>SUMIFS(Bloomfield_Industries!$K$2:$K$750,Bloomfield_Industries!$L$2:$L$750,$A137,Bloomfield_Industries!$H$2:$H$750,Bloomfield_Industries!K$753,Bloomfield_Industries!$J$2:$J$750,"TRUE")</f>
        <v>0</v>
      </c>
      <c r="L137" s="50">
        <f>SUMIFS(Bloomfield_Industries!$K$2:$K$750,Bloomfield_Industries!$L$2:$L$750,$A137,Bloomfield_Industries!$H$2:$H$750,Bloomfield_Industries!L$753,Bloomfield_Industries!$J$2:$J$750,"TRUE")</f>
        <v>0</v>
      </c>
      <c r="M137" s="55">
        <f>SUMIFS(Bloomfield_Industries!$K$2:$K$750,Bloomfield_Industries!$L$2:$L$750,$A137,Bloomfield_Industries!$H$2:$H$750,Bloomfield_Industries!M$753,Bloomfield_Industries!$J$2:$J$750,"TRUE")</f>
        <v>0</v>
      </c>
      <c r="N137" s="156" cm="1">
        <f t="array" ref="N137">SUMPRODUCT(--(($B$1:$M$1)=N$2),$B137:$M137)</f>
        <v>0</v>
      </c>
      <c r="O137" s="149" cm="1">
        <f t="array" ref="O137">SUMPRODUCT(--(($B$1:$M$1)=O$2),$B137:$M137)</f>
        <v>0</v>
      </c>
      <c r="P137" s="149" cm="1">
        <f t="array" ref="P137">SUMPRODUCT(--(($B$1:$M$1)=P$2),$B137:$M137)</f>
        <v>0</v>
      </c>
      <c r="Q137" s="149" cm="1">
        <f t="array" ref="Q137">SUMPRODUCT(--(($B$1:$M$1)=Q$2),$B137:$M137)</f>
        <v>0</v>
      </c>
      <c r="R137" s="155" cm="1">
        <f t="array" ref="R137">SUMPRODUCT(--((Month)&lt;=Control!$C$7),$B137:$M137)</f>
        <v>0</v>
      </c>
    </row>
    <row r="138" spans="1:18" x14ac:dyDescent="0.2">
      <c r="A138" s="72" t="s">
        <v>48</v>
      </c>
      <c r="B138" s="50">
        <f>SUMIFS(Bloomfield_Industries!$K$2:$K$750,Bloomfield_Industries!$L$2:$L$750,$A138,Bloomfield_Industries!$H$2:$H$750,Bloomfield_Industries!B$753,Bloomfield_Industries!$J$2:$J$750,"TRUE")</f>
        <v>0</v>
      </c>
      <c r="C138" s="50">
        <f>SUMIFS(Bloomfield_Industries!$K$2:$K$750,Bloomfield_Industries!$L$2:$L$750,$A138,Bloomfield_Industries!$H$2:$H$750,Bloomfield_Industries!C$753,Bloomfield_Industries!$J$2:$J$750,"TRUE")</f>
        <v>0</v>
      </c>
      <c r="D138" s="50">
        <f>SUMIFS(Bloomfield_Industries!$K$2:$K$750,Bloomfield_Industries!$L$2:$L$750,$A138,Bloomfield_Industries!$H$2:$H$750,Bloomfield_Industries!D$753,Bloomfield_Industries!$J$2:$J$750,"TRUE")</f>
        <v>0</v>
      </c>
      <c r="E138" s="50">
        <f>SUMIFS(Bloomfield_Industries!$K$2:$K$750,Bloomfield_Industries!$L$2:$L$750,$A138,Bloomfield_Industries!$H$2:$H$750,Bloomfield_Industries!E$753,Bloomfield_Industries!$J$2:$J$750,"TRUE")</f>
        <v>0</v>
      </c>
      <c r="F138" s="50">
        <f>SUMIFS(Bloomfield_Industries!$K$2:$K$750,Bloomfield_Industries!$L$2:$L$750,$A138,Bloomfield_Industries!$H$2:$H$750,Bloomfield_Industries!F$753,Bloomfield_Industries!$J$2:$J$750,"TRUE")</f>
        <v>0</v>
      </c>
      <c r="G138" s="50">
        <f>SUMIFS(Bloomfield_Industries!$K$2:$K$750,Bloomfield_Industries!$L$2:$L$750,$A138,Bloomfield_Industries!$H$2:$H$750,Bloomfield_Industries!G$753,Bloomfield_Industries!$J$2:$J$750,"TRUE")</f>
        <v>0</v>
      </c>
      <c r="H138" s="50">
        <f>SUMIFS(Bloomfield_Industries!$K$2:$K$750,Bloomfield_Industries!$L$2:$L$750,$A138,Bloomfield_Industries!$H$2:$H$750,Bloomfield_Industries!H$753,Bloomfield_Industries!$J$2:$J$750,"TRUE")</f>
        <v>0</v>
      </c>
      <c r="I138" s="50">
        <f>SUMIFS(Bloomfield_Industries!$K$2:$K$750,Bloomfield_Industries!$L$2:$L$750,$A138,Bloomfield_Industries!$H$2:$H$750,Bloomfield_Industries!I$753,Bloomfield_Industries!$J$2:$J$750,"TRUE")</f>
        <v>0</v>
      </c>
      <c r="J138" s="50">
        <f>SUMIFS(Bloomfield_Industries!$K$2:$K$750,Bloomfield_Industries!$L$2:$L$750,$A138,Bloomfield_Industries!$H$2:$H$750,Bloomfield_Industries!J$753,Bloomfield_Industries!$J$2:$J$750,"TRUE")</f>
        <v>0</v>
      </c>
      <c r="K138" s="50">
        <f>SUMIFS(Bloomfield_Industries!$K$2:$K$750,Bloomfield_Industries!$L$2:$L$750,$A138,Bloomfield_Industries!$H$2:$H$750,Bloomfield_Industries!K$753,Bloomfield_Industries!$J$2:$J$750,"TRUE")</f>
        <v>0</v>
      </c>
      <c r="L138" s="50">
        <f>SUMIFS(Bloomfield_Industries!$K$2:$K$750,Bloomfield_Industries!$L$2:$L$750,$A138,Bloomfield_Industries!$H$2:$H$750,Bloomfield_Industries!L$753,Bloomfield_Industries!$J$2:$J$750,"TRUE")</f>
        <v>0</v>
      </c>
      <c r="M138" s="55">
        <f>SUMIFS(Bloomfield_Industries!$K$2:$K$750,Bloomfield_Industries!$L$2:$L$750,$A138,Bloomfield_Industries!$H$2:$H$750,Bloomfield_Industries!M$753,Bloomfield_Industries!$J$2:$J$750,"TRUE")</f>
        <v>0</v>
      </c>
      <c r="N138" s="156" cm="1">
        <f t="array" ref="N138">SUMPRODUCT(--(($B$1:$M$1)=N$2),$B138:$M138)</f>
        <v>0</v>
      </c>
      <c r="O138" s="149" cm="1">
        <f t="array" ref="O138">SUMPRODUCT(--(($B$1:$M$1)=O$2),$B138:$M138)</f>
        <v>0</v>
      </c>
      <c r="P138" s="149" cm="1">
        <f t="array" ref="P138">SUMPRODUCT(--(($B$1:$M$1)=P$2),$B138:$M138)</f>
        <v>0</v>
      </c>
      <c r="Q138" s="149" cm="1">
        <f t="array" ref="Q138">SUMPRODUCT(--(($B$1:$M$1)=Q$2),$B138:$M138)</f>
        <v>0</v>
      </c>
      <c r="R138" s="155" cm="1">
        <f t="array" ref="R138">SUMPRODUCT(--((Month)&lt;=Control!$C$7),$B138:$M138)</f>
        <v>0</v>
      </c>
    </row>
    <row r="139" spans="1:18" x14ac:dyDescent="0.2">
      <c r="A139" s="72" t="s">
        <v>49</v>
      </c>
      <c r="B139" s="50">
        <f ca="1">SUMIFS(Bloomfield_Industries!$K$2:$K$750,Bloomfield_Industries!$L$2:$L$750,$A139,Bloomfield_Industries!$H$2:$H$750,Bloomfield_Industries!B$753,Bloomfield_Industries!$J$2:$J$750,"TRUE")</f>
        <v>0</v>
      </c>
      <c r="C139" s="50">
        <f ca="1">SUMIFS(Bloomfield_Industries!$K$2:$K$750,Bloomfield_Industries!$L$2:$L$750,$A139,Bloomfield_Industries!$H$2:$H$750,Bloomfield_Industries!C$753,Bloomfield_Industries!$J$2:$J$750,"TRUE")</f>
        <v>0</v>
      </c>
      <c r="D139" s="50">
        <f ca="1">SUMIFS(Bloomfield_Industries!$K$2:$K$750,Bloomfield_Industries!$L$2:$L$750,$A139,Bloomfield_Industries!$H$2:$H$750,Bloomfield_Industries!D$753,Bloomfield_Industries!$J$2:$J$750,"TRUE")</f>
        <v>0</v>
      </c>
      <c r="E139" s="50">
        <f ca="1">SUMIFS(Bloomfield_Industries!$K$2:$K$750,Bloomfield_Industries!$L$2:$L$750,$A139,Bloomfield_Industries!$H$2:$H$750,Bloomfield_Industries!E$753,Bloomfield_Industries!$J$2:$J$750,"TRUE")</f>
        <v>0</v>
      </c>
      <c r="F139" s="50">
        <f ca="1">SUMIFS(Bloomfield_Industries!$K$2:$K$750,Bloomfield_Industries!$L$2:$L$750,$A139,Bloomfield_Industries!$H$2:$H$750,Bloomfield_Industries!F$753,Bloomfield_Industries!$J$2:$J$750,"TRUE")</f>
        <v>0</v>
      </c>
      <c r="G139" s="50">
        <f>SUMIFS(Bloomfield_Industries!$K$2:$K$750,Bloomfield_Industries!$L$2:$L$750,$A139,Bloomfield_Industries!$H$2:$H$750,Bloomfield_Industries!G$753,Bloomfield_Industries!$J$2:$J$750,"TRUE")</f>
        <v>0</v>
      </c>
      <c r="H139" s="50">
        <f>SUMIFS(Bloomfield_Industries!$K$2:$K$750,Bloomfield_Industries!$L$2:$L$750,$A139,Bloomfield_Industries!$H$2:$H$750,Bloomfield_Industries!H$753,Bloomfield_Industries!$J$2:$J$750,"TRUE")</f>
        <v>0</v>
      </c>
      <c r="I139" s="50">
        <f>SUMIFS(Bloomfield_Industries!$K$2:$K$750,Bloomfield_Industries!$L$2:$L$750,$A139,Bloomfield_Industries!$H$2:$H$750,Bloomfield_Industries!I$753,Bloomfield_Industries!$J$2:$J$750,"TRUE")</f>
        <v>0</v>
      </c>
      <c r="J139" s="50">
        <f>SUMIFS(Bloomfield_Industries!$K$2:$K$750,Bloomfield_Industries!$L$2:$L$750,$A139,Bloomfield_Industries!$H$2:$H$750,Bloomfield_Industries!J$753,Bloomfield_Industries!$J$2:$J$750,"TRUE")</f>
        <v>0</v>
      </c>
      <c r="K139" s="50">
        <f>SUMIFS(Bloomfield_Industries!$K$2:$K$750,Bloomfield_Industries!$L$2:$L$750,$A139,Bloomfield_Industries!$H$2:$H$750,Bloomfield_Industries!K$753,Bloomfield_Industries!$J$2:$J$750,"TRUE")</f>
        <v>0</v>
      </c>
      <c r="L139" s="50">
        <f>SUMIFS(Bloomfield_Industries!$K$2:$K$750,Bloomfield_Industries!$L$2:$L$750,$A139,Bloomfield_Industries!$H$2:$H$750,Bloomfield_Industries!L$753,Bloomfield_Industries!$J$2:$J$750,"TRUE")</f>
        <v>0</v>
      </c>
      <c r="M139" s="55">
        <f>SUMIFS(Bloomfield_Industries!$K$2:$K$750,Bloomfield_Industries!$L$2:$L$750,$A139,Bloomfield_Industries!$H$2:$H$750,Bloomfield_Industries!M$753,Bloomfield_Industries!$J$2:$J$750,"TRUE")</f>
        <v>0</v>
      </c>
      <c r="N139" s="156" cm="1">
        <f t="array" aca="1" ref="N139" ca="1">SUMPRODUCT(--(($B$1:$M$1)=N$2),$B139:$M139)</f>
        <v>0</v>
      </c>
      <c r="O139" s="149" cm="1">
        <f t="array" aca="1" ref="O139" ca="1">SUMPRODUCT(--(($B$1:$M$1)=O$2),$B139:$M139)</f>
        <v>0</v>
      </c>
      <c r="P139" s="149" cm="1">
        <f t="array" aca="1" ref="P139" ca="1">SUMPRODUCT(--(($B$1:$M$1)=P$2),$B139:$M139)</f>
        <v>0</v>
      </c>
      <c r="Q139" s="149" cm="1">
        <f t="array" aca="1" ref="Q139" ca="1">SUMPRODUCT(--(($B$1:$M$1)=Q$2),$B139:$M139)</f>
        <v>0</v>
      </c>
      <c r="R139" s="155" cm="1">
        <f t="array" aca="1" ref="R139" ca="1">SUMPRODUCT(--((Month)&lt;=Control!$C$7),$B139:$M139)</f>
        <v>0</v>
      </c>
    </row>
    <row r="140" spans="1:18" x14ac:dyDescent="0.2">
      <c r="A140" s="72" t="s">
        <v>50</v>
      </c>
      <c r="B140" s="50">
        <f>SUMIFS(Bloomfield_Industries!$K$2:$K$750,Bloomfield_Industries!$L$2:$L$750,$A140,Bloomfield_Industries!$H$2:$H$750,Bloomfield_Industries!B$753,Bloomfield_Industries!$J$2:$J$750,"TRUE")</f>
        <v>0</v>
      </c>
      <c r="C140" s="50">
        <f>SUMIFS(Bloomfield_Industries!$K$2:$K$750,Bloomfield_Industries!$L$2:$L$750,$A140,Bloomfield_Industries!$H$2:$H$750,Bloomfield_Industries!C$753,Bloomfield_Industries!$J$2:$J$750,"TRUE")</f>
        <v>0</v>
      </c>
      <c r="D140" s="50">
        <f>SUMIFS(Bloomfield_Industries!$K$2:$K$750,Bloomfield_Industries!$L$2:$L$750,$A140,Bloomfield_Industries!$H$2:$H$750,Bloomfield_Industries!D$753,Bloomfield_Industries!$J$2:$J$750,"TRUE")</f>
        <v>0</v>
      </c>
      <c r="E140" s="50">
        <f>SUMIFS(Bloomfield_Industries!$K$2:$K$750,Bloomfield_Industries!$L$2:$L$750,$A140,Bloomfield_Industries!$H$2:$H$750,Bloomfield_Industries!E$753,Bloomfield_Industries!$J$2:$J$750,"TRUE")</f>
        <v>0</v>
      </c>
      <c r="F140" s="50">
        <f>SUMIFS(Bloomfield_Industries!$K$2:$K$750,Bloomfield_Industries!$L$2:$L$750,$A140,Bloomfield_Industries!$H$2:$H$750,Bloomfield_Industries!F$753,Bloomfield_Industries!$J$2:$J$750,"TRUE")</f>
        <v>0</v>
      </c>
      <c r="G140" s="50">
        <f>SUMIFS(Bloomfield_Industries!$K$2:$K$750,Bloomfield_Industries!$L$2:$L$750,$A140,Bloomfield_Industries!$H$2:$H$750,Bloomfield_Industries!G$753,Bloomfield_Industries!$J$2:$J$750,"TRUE")</f>
        <v>0</v>
      </c>
      <c r="H140" s="50">
        <f>SUMIFS(Bloomfield_Industries!$K$2:$K$750,Bloomfield_Industries!$L$2:$L$750,$A140,Bloomfield_Industries!$H$2:$H$750,Bloomfield_Industries!H$753,Bloomfield_Industries!$J$2:$J$750,"TRUE")</f>
        <v>0</v>
      </c>
      <c r="I140" s="50">
        <f>SUMIFS(Bloomfield_Industries!$K$2:$K$750,Bloomfield_Industries!$L$2:$L$750,$A140,Bloomfield_Industries!$H$2:$H$750,Bloomfield_Industries!I$753,Bloomfield_Industries!$J$2:$J$750,"TRUE")</f>
        <v>0</v>
      </c>
      <c r="J140" s="50">
        <f>SUMIFS(Bloomfield_Industries!$K$2:$K$750,Bloomfield_Industries!$L$2:$L$750,$A140,Bloomfield_Industries!$H$2:$H$750,Bloomfield_Industries!J$753,Bloomfield_Industries!$J$2:$J$750,"TRUE")</f>
        <v>0</v>
      </c>
      <c r="K140" s="50">
        <f>SUMIFS(Bloomfield_Industries!$K$2:$K$750,Bloomfield_Industries!$L$2:$L$750,$A140,Bloomfield_Industries!$H$2:$H$750,Bloomfield_Industries!K$753,Bloomfield_Industries!$J$2:$J$750,"TRUE")</f>
        <v>0</v>
      </c>
      <c r="L140" s="50">
        <f>SUMIFS(Bloomfield_Industries!$K$2:$K$750,Bloomfield_Industries!$L$2:$L$750,$A140,Bloomfield_Industries!$H$2:$H$750,Bloomfield_Industries!L$753,Bloomfield_Industries!$J$2:$J$750,"TRUE")</f>
        <v>0</v>
      </c>
      <c r="M140" s="55">
        <f>SUMIFS(Bloomfield_Industries!$K$2:$K$750,Bloomfield_Industries!$L$2:$L$750,$A140,Bloomfield_Industries!$H$2:$H$750,Bloomfield_Industries!M$753,Bloomfield_Industries!$J$2:$J$750,"TRUE")</f>
        <v>0</v>
      </c>
      <c r="N140" s="156" cm="1">
        <f t="array" ref="N140">SUMPRODUCT(--(($B$1:$M$1)=N$2),$B140:$M140)</f>
        <v>0</v>
      </c>
      <c r="O140" s="149" cm="1">
        <f t="array" ref="O140">SUMPRODUCT(--(($B$1:$M$1)=O$2),$B140:$M140)</f>
        <v>0</v>
      </c>
      <c r="P140" s="149" cm="1">
        <f t="array" ref="P140">SUMPRODUCT(--(($B$1:$M$1)=P$2),$B140:$M140)</f>
        <v>0</v>
      </c>
      <c r="Q140" s="149" cm="1">
        <f t="array" ref="Q140">SUMPRODUCT(--(($B$1:$M$1)=Q$2),$B140:$M140)</f>
        <v>0</v>
      </c>
      <c r="R140" s="155" cm="1">
        <f t="array" ref="R140">SUMPRODUCT(--((Month)&lt;=Control!$C$7),$B140:$M140)</f>
        <v>0</v>
      </c>
    </row>
    <row r="141" spans="1:18" x14ac:dyDescent="0.2">
      <c r="A141" s="72" t="s">
        <v>9</v>
      </c>
      <c r="B141" s="50">
        <f ca="1">SUMIFS(Bloomfield_Industries!$K$2:$K$750,Bloomfield_Industries!$L$2:$L$750,$A141,Bloomfield_Industries!$H$2:$H$750,Bloomfield_Industries!B$753,Bloomfield_Industries!$J$2:$J$750,"TRUE")</f>
        <v>0</v>
      </c>
      <c r="C141" s="50">
        <f ca="1">SUMIFS(Bloomfield_Industries!$K$2:$K$750,Bloomfield_Industries!$L$2:$L$750,$A141,Bloomfield_Industries!$H$2:$H$750,Bloomfield_Industries!C$753,Bloomfield_Industries!$J$2:$J$750,"TRUE")</f>
        <v>0</v>
      </c>
      <c r="D141" s="50">
        <f ca="1">SUMIFS(Bloomfield_Industries!$K$2:$K$750,Bloomfield_Industries!$L$2:$L$750,$A141,Bloomfield_Industries!$H$2:$H$750,Bloomfield_Industries!D$753,Bloomfield_Industries!$J$2:$J$750,"TRUE")</f>
        <v>0</v>
      </c>
      <c r="E141" s="50">
        <f ca="1">SUMIFS(Bloomfield_Industries!$K$2:$K$750,Bloomfield_Industries!$L$2:$L$750,$A141,Bloomfield_Industries!$H$2:$H$750,Bloomfield_Industries!E$753,Bloomfield_Industries!$J$2:$J$750,"TRUE")</f>
        <v>0</v>
      </c>
      <c r="F141" s="50">
        <f ca="1">SUMIFS(Bloomfield_Industries!$K$2:$K$750,Bloomfield_Industries!$L$2:$L$750,$A141,Bloomfield_Industries!$H$2:$H$750,Bloomfield_Industries!F$753,Bloomfield_Industries!$J$2:$J$750,"TRUE")</f>
        <v>0</v>
      </c>
      <c r="G141" s="50">
        <f>SUMIFS(Bloomfield_Industries!$K$2:$K$750,Bloomfield_Industries!$L$2:$L$750,$A141,Bloomfield_Industries!$H$2:$H$750,Bloomfield_Industries!G$753,Bloomfield_Industries!$J$2:$J$750,"TRUE")</f>
        <v>0</v>
      </c>
      <c r="H141" s="50">
        <f>SUMIFS(Bloomfield_Industries!$K$2:$K$750,Bloomfield_Industries!$L$2:$L$750,$A141,Bloomfield_Industries!$H$2:$H$750,Bloomfield_Industries!H$753,Bloomfield_Industries!$J$2:$J$750,"TRUE")</f>
        <v>0</v>
      </c>
      <c r="I141" s="50">
        <f>SUMIFS(Bloomfield_Industries!$K$2:$K$750,Bloomfield_Industries!$L$2:$L$750,$A141,Bloomfield_Industries!$H$2:$H$750,Bloomfield_Industries!I$753,Bloomfield_Industries!$J$2:$J$750,"TRUE")</f>
        <v>0</v>
      </c>
      <c r="J141" s="50">
        <f>SUMIFS(Bloomfield_Industries!$K$2:$K$750,Bloomfield_Industries!$L$2:$L$750,$A141,Bloomfield_Industries!$H$2:$H$750,Bloomfield_Industries!J$753,Bloomfield_Industries!$J$2:$J$750,"TRUE")</f>
        <v>0</v>
      </c>
      <c r="K141" s="50">
        <f>SUMIFS(Bloomfield_Industries!$K$2:$K$750,Bloomfield_Industries!$L$2:$L$750,$A141,Bloomfield_Industries!$H$2:$H$750,Bloomfield_Industries!K$753,Bloomfield_Industries!$J$2:$J$750,"TRUE")</f>
        <v>0</v>
      </c>
      <c r="L141" s="50">
        <f>SUMIFS(Bloomfield_Industries!$K$2:$K$750,Bloomfield_Industries!$L$2:$L$750,$A141,Bloomfield_Industries!$H$2:$H$750,Bloomfield_Industries!L$753,Bloomfield_Industries!$J$2:$J$750,"TRUE")</f>
        <v>0</v>
      </c>
      <c r="M141" s="55">
        <f>SUMIFS(Bloomfield_Industries!$K$2:$K$750,Bloomfield_Industries!$L$2:$L$750,$A141,Bloomfield_Industries!$H$2:$H$750,Bloomfield_Industries!M$753,Bloomfield_Industries!$J$2:$J$750,"TRUE")</f>
        <v>0</v>
      </c>
      <c r="N141" s="156" cm="1">
        <f t="array" aca="1" ref="N141" ca="1">SUMPRODUCT(--(($B$1:$M$1)=N$2),$B141:$M141)</f>
        <v>0</v>
      </c>
      <c r="O141" s="149" cm="1">
        <f t="array" aca="1" ref="O141" ca="1">SUMPRODUCT(--(($B$1:$M$1)=O$2),$B141:$M141)</f>
        <v>0</v>
      </c>
      <c r="P141" s="149" cm="1">
        <f t="array" aca="1" ref="P141" ca="1">SUMPRODUCT(--(($B$1:$M$1)=P$2),$B141:$M141)</f>
        <v>0</v>
      </c>
      <c r="Q141" s="149" cm="1">
        <f t="array" aca="1" ref="Q141" ca="1">SUMPRODUCT(--(($B$1:$M$1)=Q$2),$B141:$M141)</f>
        <v>0</v>
      </c>
      <c r="R141" s="155" cm="1">
        <f t="array" aca="1" ref="R141" ca="1">SUMPRODUCT(--((Month)&lt;=Control!$C$7),$B141:$M141)</f>
        <v>0</v>
      </c>
    </row>
    <row r="142" spans="1:18" x14ac:dyDescent="0.2">
      <c r="A142" s="72" t="s">
        <v>10</v>
      </c>
      <c r="B142" s="50">
        <f ca="1">SUMIFS(Bloomfield_Industries!$K$2:$K$750,Bloomfield_Industries!$L$2:$L$750,$A142,Bloomfield_Industries!$H$2:$H$750,Bloomfield_Industries!B$753,Bloomfield_Industries!$J$2:$J$750,"TRUE")</f>
        <v>11250</v>
      </c>
      <c r="C142" s="50">
        <f ca="1">SUMIFS(Bloomfield_Industries!$K$2:$K$750,Bloomfield_Industries!$L$2:$L$750,$A142,Bloomfield_Industries!$H$2:$H$750,Bloomfield_Industries!C$753,Bloomfield_Industries!$J$2:$J$750,"TRUE")</f>
        <v>11250</v>
      </c>
      <c r="D142" s="50">
        <f ca="1">SUMIFS(Bloomfield_Industries!$K$2:$K$750,Bloomfield_Industries!$L$2:$L$750,$A142,Bloomfield_Industries!$H$2:$H$750,Bloomfield_Industries!D$753,Bloomfield_Industries!$J$2:$J$750,"TRUE")</f>
        <v>11250</v>
      </c>
      <c r="E142" s="50">
        <f ca="1">SUMIFS(Bloomfield_Industries!$K$2:$K$750,Bloomfield_Industries!$L$2:$L$750,$A142,Bloomfield_Industries!$H$2:$H$750,Bloomfield_Industries!E$753,Bloomfield_Industries!$J$2:$J$750,"TRUE")</f>
        <v>11250</v>
      </c>
      <c r="F142" s="50">
        <f ca="1">SUMIFS(Bloomfield_Industries!$K$2:$K$750,Bloomfield_Industries!$L$2:$L$750,$A142,Bloomfield_Industries!$H$2:$H$750,Bloomfield_Industries!F$753,Bloomfield_Industries!$J$2:$J$750,"TRUE")</f>
        <v>11250</v>
      </c>
      <c r="G142" s="50">
        <f>SUMIFS(Bloomfield_Industries!$K$2:$K$750,Bloomfield_Industries!$L$2:$L$750,$A142,Bloomfield_Industries!$H$2:$H$750,Bloomfield_Industries!G$753,Bloomfield_Industries!$J$2:$J$750,"TRUE")</f>
        <v>0</v>
      </c>
      <c r="H142" s="50">
        <f>SUMIFS(Bloomfield_Industries!$K$2:$K$750,Bloomfield_Industries!$L$2:$L$750,$A142,Bloomfield_Industries!$H$2:$H$750,Bloomfield_Industries!H$753,Bloomfield_Industries!$J$2:$J$750,"TRUE")</f>
        <v>0</v>
      </c>
      <c r="I142" s="50">
        <f>SUMIFS(Bloomfield_Industries!$K$2:$K$750,Bloomfield_Industries!$L$2:$L$750,$A142,Bloomfield_Industries!$H$2:$H$750,Bloomfield_Industries!I$753,Bloomfield_Industries!$J$2:$J$750,"TRUE")</f>
        <v>0</v>
      </c>
      <c r="J142" s="50">
        <f>SUMIFS(Bloomfield_Industries!$K$2:$K$750,Bloomfield_Industries!$L$2:$L$750,$A142,Bloomfield_Industries!$H$2:$H$750,Bloomfield_Industries!J$753,Bloomfield_Industries!$J$2:$J$750,"TRUE")</f>
        <v>0</v>
      </c>
      <c r="K142" s="50">
        <f>SUMIFS(Bloomfield_Industries!$K$2:$K$750,Bloomfield_Industries!$L$2:$L$750,$A142,Bloomfield_Industries!$H$2:$H$750,Bloomfield_Industries!K$753,Bloomfield_Industries!$J$2:$J$750,"TRUE")</f>
        <v>0</v>
      </c>
      <c r="L142" s="50">
        <f>SUMIFS(Bloomfield_Industries!$K$2:$K$750,Bloomfield_Industries!$L$2:$L$750,$A142,Bloomfield_Industries!$H$2:$H$750,Bloomfield_Industries!L$753,Bloomfield_Industries!$J$2:$J$750,"TRUE")</f>
        <v>0</v>
      </c>
      <c r="M142" s="55">
        <f>SUMIFS(Bloomfield_Industries!$K$2:$K$750,Bloomfield_Industries!$L$2:$L$750,$A142,Bloomfield_Industries!$H$2:$H$750,Bloomfield_Industries!M$753,Bloomfield_Industries!$J$2:$J$750,"TRUE")</f>
        <v>0</v>
      </c>
      <c r="N142" s="156" cm="1">
        <f t="array" aca="1" ref="N142" ca="1">SUMPRODUCT(--(($B$1:$M$1)=N$2),$B142:$M142)</f>
        <v>33750</v>
      </c>
      <c r="O142" s="149" cm="1">
        <f t="array" aca="1" ref="O142" ca="1">SUMPRODUCT(--(($B$1:$M$1)=O$2),$B142:$M142)</f>
        <v>22500</v>
      </c>
      <c r="P142" s="149" cm="1">
        <f t="array" aca="1" ref="P142" ca="1">SUMPRODUCT(--(($B$1:$M$1)=P$2),$B142:$M142)</f>
        <v>0</v>
      </c>
      <c r="Q142" s="149" cm="1">
        <f t="array" aca="1" ref="Q142" ca="1">SUMPRODUCT(--(($B$1:$M$1)=Q$2),$B142:$M142)</f>
        <v>0</v>
      </c>
      <c r="R142" s="155" cm="1">
        <f t="array" aca="1" ref="R142" ca="1">SUMPRODUCT(--((Month)&lt;=Control!$C$7),$B142:$M142)</f>
        <v>56250</v>
      </c>
    </row>
    <row r="143" spans="1:18" x14ac:dyDescent="0.2">
      <c r="A143" s="72" t="s">
        <v>14</v>
      </c>
      <c r="B143" s="50">
        <f>SUMIFS(Bloomfield_Industries!$K$2:$K$750,Bloomfield_Industries!$L$2:$L$750,$A143,Bloomfield_Industries!$H$2:$H$750,Bloomfield_Industries!B$753,Bloomfield_Industries!$J$2:$J$750,"TRUE")</f>
        <v>0</v>
      </c>
      <c r="C143" s="50">
        <f>SUMIFS(Bloomfield_Industries!$K$2:$K$750,Bloomfield_Industries!$L$2:$L$750,$A143,Bloomfield_Industries!$H$2:$H$750,Bloomfield_Industries!C$753,Bloomfield_Industries!$J$2:$J$750,"TRUE")</f>
        <v>0</v>
      </c>
      <c r="D143" s="50">
        <f>SUMIFS(Bloomfield_Industries!$K$2:$K$750,Bloomfield_Industries!$L$2:$L$750,$A143,Bloomfield_Industries!$H$2:$H$750,Bloomfield_Industries!D$753,Bloomfield_Industries!$J$2:$J$750,"TRUE")</f>
        <v>0</v>
      </c>
      <c r="E143" s="50">
        <f>SUMIFS(Bloomfield_Industries!$K$2:$K$750,Bloomfield_Industries!$L$2:$L$750,$A143,Bloomfield_Industries!$H$2:$H$750,Bloomfield_Industries!E$753,Bloomfield_Industries!$J$2:$J$750,"TRUE")</f>
        <v>0</v>
      </c>
      <c r="F143" s="50">
        <f>SUMIFS(Bloomfield_Industries!$K$2:$K$750,Bloomfield_Industries!$L$2:$L$750,$A143,Bloomfield_Industries!$H$2:$H$750,Bloomfield_Industries!F$753,Bloomfield_Industries!$J$2:$J$750,"TRUE")</f>
        <v>0</v>
      </c>
      <c r="G143" s="50">
        <f>SUMIFS(Bloomfield_Industries!$K$2:$K$750,Bloomfield_Industries!$L$2:$L$750,$A143,Bloomfield_Industries!$H$2:$H$750,Bloomfield_Industries!G$753,Bloomfield_Industries!$J$2:$J$750,"TRUE")</f>
        <v>0</v>
      </c>
      <c r="H143" s="50">
        <f>SUMIFS(Bloomfield_Industries!$K$2:$K$750,Bloomfield_Industries!$L$2:$L$750,$A143,Bloomfield_Industries!$H$2:$H$750,Bloomfield_Industries!H$753,Bloomfield_Industries!$J$2:$J$750,"TRUE")</f>
        <v>0</v>
      </c>
      <c r="I143" s="50">
        <f>SUMIFS(Bloomfield_Industries!$K$2:$K$750,Bloomfield_Industries!$L$2:$L$750,$A143,Bloomfield_Industries!$H$2:$H$750,Bloomfield_Industries!I$753,Bloomfield_Industries!$J$2:$J$750,"TRUE")</f>
        <v>0</v>
      </c>
      <c r="J143" s="50">
        <f>SUMIFS(Bloomfield_Industries!$K$2:$K$750,Bloomfield_Industries!$L$2:$L$750,$A143,Bloomfield_Industries!$H$2:$H$750,Bloomfield_Industries!J$753,Bloomfield_Industries!$J$2:$J$750,"TRUE")</f>
        <v>0</v>
      </c>
      <c r="K143" s="50">
        <f>SUMIFS(Bloomfield_Industries!$K$2:$K$750,Bloomfield_Industries!$L$2:$L$750,$A143,Bloomfield_Industries!$H$2:$H$750,Bloomfield_Industries!K$753,Bloomfield_Industries!$J$2:$J$750,"TRUE")</f>
        <v>0</v>
      </c>
      <c r="L143" s="50">
        <f>SUMIFS(Bloomfield_Industries!$K$2:$K$750,Bloomfield_Industries!$L$2:$L$750,$A143,Bloomfield_Industries!$H$2:$H$750,Bloomfield_Industries!L$753,Bloomfield_Industries!$J$2:$J$750,"TRUE")</f>
        <v>0</v>
      </c>
      <c r="M143" s="55">
        <f>SUMIFS(Bloomfield_Industries!$K$2:$K$750,Bloomfield_Industries!$L$2:$L$750,$A143,Bloomfield_Industries!$H$2:$H$750,Bloomfield_Industries!M$753,Bloomfield_Industries!$J$2:$J$750,"TRUE")</f>
        <v>0</v>
      </c>
      <c r="N143" s="156" cm="1">
        <f t="array" ref="N143">SUMPRODUCT(--(($B$1:$M$1)=N$2),$B143:$M143)</f>
        <v>0</v>
      </c>
      <c r="O143" s="149" cm="1">
        <f t="array" ref="O143">SUMPRODUCT(--(($B$1:$M$1)=O$2),$B143:$M143)</f>
        <v>0</v>
      </c>
      <c r="P143" s="149" cm="1">
        <f t="array" ref="P143">SUMPRODUCT(--(($B$1:$M$1)=P$2),$B143:$M143)</f>
        <v>0</v>
      </c>
      <c r="Q143" s="149" cm="1">
        <f t="array" ref="Q143">SUMPRODUCT(--(($B$1:$M$1)=Q$2),$B143:$M143)</f>
        <v>0</v>
      </c>
      <c r="R143" s="155" cm="1">
        <f t="array" ref="R143">SUMPRODUCT(--((Month)&lt;=Control!$C$7),$B143:$M143)</f>
        <v>0</v>
      </c>
    </row>
    <row r="144" spans="1:18" x14ac:dyDescent="0.2">
      <c r="A144" s="73" t="s">
        <v>13</v>
      </c>
      <c r="B144" s="52">
        <f>SUMIFS(Bloomfield_Industries!$K$2:$K$750,Bloomfield_Industries!$L$2:$L$750,$A144,Bloomfield_Industries!$H$2:$H$750,Bloomfield_Industries!B$753,Bloomfield_Industries!$J$2:$J$750,"TRUE")</f>
        <v>0</v>
      </c>
      <c r="C144" s="52">
        <f>SUMIFS(Bloomfield_Industries!$K$2:$K$750,Bloomfield_Industries!$L$2:$L$750,$A144,Bloomfield_Industries!$H$2:$H$750,Bloomfield_Industries!C$753,Bloomfield_Industries!$J$2:$J$750,"TRUE")</f>
        <v>0</v>
      </c>
      <c r="D144" s="52">
        <f>SUMIFS(Bloomfield_Industries!$K$2:$K$750,Bloomfield_Industries!$L$2:$L$750,$A144,Bloomfield_Industries!$H$2:$H$750,Bloomfield_Industries!D$753,Bloomfield_Industries!$J$2:$J$750,"TRUE")</f>
        <v>0</v>
      </c>
      <c r="E144" s="52">
        <f>SUMIFS(Bloomfield_Industries!$K$2:$K$750,Bloomfield_Industries!$L$2:$L$750,$A144,Bloomfield_Industries!$H$2:$H$750,Bloomfield_Industries!E$753,Bloomfield_Industries!$J$2:$J$750,"TRUE")</f>
        <v>0</v>
      </c>
      <c r="F144" s="52">
        <f>SUMIFS(Bloomfield_Industries!$K$2:$K$750,Bloomfield_Industries!$L$2:$L$750,$A144,Bloomfield_Industries!$H$2:$H$750,Bloomfield_Industries!F$753,Bloomfield_Industries!$J$2:$J$750,"TRUE")</f>
        <v>0</v>
      </c>
      <c r="G144" s="52">
        <f>SUMIFS(Bloomfield_Industries!$K$2:$K$750,Bloomfield_Industries!$L$2:$L$750,$A144,Bloomfield_Industries!$H$2:$H$750,Bloomfield_Industries!G$753,Bloomfield_Industries!$J$2:$J$750,"TRUE")</f>
        <v>0</v>
      </c>
      <c r="H144" s="52">
        <f>SUMIFS(Bloomfield_Industries!$K$2:$K$750,Bloomfield_Industries!$L$2:$L$750,$A144,Bloomfield_Industries!$H$2:$H$750,Bloomfield_Industries!H$753,Bloomfield_Industries!$J$2:$J$750,"TRUE")</f>
        <v>0</v>
      </c>
      <c r="I144" s="52">
        <f>SUMIFS(Bloomfield_Industries!$K$2:$K$750,Bloomfield_Industries!$L$2:$L$750,$A144,Bloomfield_Industries!$H$2:$H$750,Bloomfield_Industries!I$753,Bloomfield_Industries!$J$2:$J$750,"TRUE")</f>
        <v>0</v>
      </c>
      <c r="J144" s="52">
        <f>SUMIFS(Bloomfield_Industries!$K$2:$K$750,Bloomfield_Industries!$L$2:$L$750,$A144,Bloomfield_Industries!$H$2:$H$750,Bloomfield_Industries!J$753,Bloomfield_Industries!$J$2:$J$750,"TRUE")</f>
        <v>0</v>
      </c>
      <c r="K144" s="52">
        <f>SUMIFS(Bloomfield_Industries!$K$2:$K$750,Bloomfield_Industries!$L$2:$L$750,$A144,Bloomfield_Industries!$H$2:$H$750,Bloomfield_Industries!K$753,Bloomfield_Industries!$J$2:$J$750,"TRUE")</f>
        <v>0</v>
      </c>
      <c r="L144" s="52">
        <f>SUMIFS(Bloomfield_Industries!$K$2:$K$750,Bloomfield_Industries!$L$2:$L$750,$A144,Bloomfield_Industries!$H$2:$H$750,Bloomfield_Industries!L$753,Bloomfield_Industries!$J$2:$J$750,"TRUE")</f>
        <v>0</v>
      </c>
      <c r="M144" s="63">
        <f>SUMIFS(Bloomfield_Industries!$K$2:$K$750,Bloomfield_Industries!$L$2:$L$750,$A144,Bloomfield_Industries!$H$2:$H$750,Bloomfield_Industries!M$753,Bloomfield_Industries!$J$2:$J$750,"TRUE")</f>
        <v>0</v>
      </c>
      <c r="N144" s="157" cm="1">
        <f t="array" ref="N144">SUMPRODUCT(--(($B$1:$M$1)=N$2),$B144:$M144)</f>
        <v>0</v>
      </c>
      <c r="O144" s="158" cm="1">
        <f t="array" ref="O144">SUMPRODUCT(--(($B$1:$M$1)=O$2),$B144:$M144)</f>
        <v>0</v>
      </c>
      <c r="P144" s="158" cm="1">
        <f t="array" ref="P144">SUMPRODUCT(--(($B$1:$M$1)=P$2),$B144:$M144)</f>
        <v>0</v>
      </c>
      <c r="Q144" s="158" cm="1">
        <f t="array" ref="Q144">SUMPRODUCT(--(($B$1:$M$1)=Q$2),$B144:$M144)</f>
        <v>0</v>
      </c>
      <c r="R144" s="159" cm="1">
        <f t="array" ref="R144">SUMPRODUCT(--((Month)&lt;=Control!$C$7),$B144:$M144)</f>
        <v>0</v>
      </c>
    </row>
    <row r="146" spans="1:18" x14ac:dyDescent="0.2">
      <c r="A146" s="57" t="str">
        <f ca="1">Control!$C$23</f>
        <v>Bridges_Inc</v>
      </c>
      <c r="B146" s="53">
        <f>EOMONTH(Control!$C$5,0)</f>
        <v>45688</v>
      </c>
      <c r="C146" s="53">
        <f t="shared" ref="C146" si="32">EOMONTH(B146,1)</f>
        <v>45716</v>
      </c>
      <c r="D146" s="53">
        <f t="shared" ref="D146" si="33">EOMONTH(C146,1)</f>
        <v>45747</v>
      </c>
      <c r="E146" s="53">
        <f t="shared" ref="E146" si="34">EOMONTH(D146,1)</f>
        <v>45777</v>
      </c>
      <c r="F146" s="53">
        <f t="shared" ref="F146" si="35">EOMONTH(E146,1)</f>
        <v>45808</v>
      </c>
      <c r="G146" s="53">
        <f t="shared" ref="G146" si="36">EOMONTH(F146,1)</f>
        <v>45838</v>
      </c>
      <c r="H146" s="53">
        <f t="shared" ref="H146" si="37">EOMONTH(G146,1)</f>
        <v>45869</v>
      </c>
      <c r="I146" s="53">
        <f t="shared" ref="I146" si="38">EOMONTH(H146,1)</f>
        <v>45900</v>
      </c>
      <c r="J146" s="53">
        <f t="shared" ref="J146" si="39">EOMONTH(I146,1)</f>
        <v>45930</v>
      </c>
      <c r="K146" s="53">
        <f t="shared" ref="K146" si="40">EOMONTH(J146,1)</f>
        <v>45961</v>
      </c>
      <c r="L146" s="53">
        <f t="shared" ref="L146" si="41">EOMONTH(K146,1)</f>
        <v>45991</v>
      </c>
      <c r="M146" s="54">
        <f t="shared" ref="M146" si="42">EOMONTH(L146,1)</f>
        <v>46022</v>
      </c>
      <c r="N146" s="152" t="s">
        <v>56</v>
      </c>
      <c r="O146" s="152" t="s">
        <v>57</v>
      </c>
      <c r="P146" s="152" t="s">
        <v>58</v>
      </c>
      <c r="Q146" s="152" t="s">
        <v>59</v>
      </c>
      <c r="R146" s="152" t="s">
        <v>37</v>
      </c>
    </row>
    <row r="147" spans="1:18" x14ac:dyDescent="0.2">
      <c r="A147" s="49" t="s">
        <v>25</v>
      </c>
      <c r="B147" s="50">
        <f>SUMIFS(Bridges_Inc!$K$2:$K$750,Bridges_Inc!$L$2:$L$750,$A147,Bridges_Inc!$H$2:$H$750,Bridges_Inc!B$753,Bridges_Inc!$J$2:$J$750,"TRUE")</f>
        <v>0</v>
      </c>
      <c r="C147" s="50">
        <f>SUMIFS(Bridges_Inc!$K$2:$K$750,Bridges_Inc!$L$2:$L$750,$A147,Bridges_Inc!$H$2:$H$750,Bridges_Inc!C$753,Bridges_Inc!$J$2:$J$750,"TRUE")</f>
        <v>0</v>
      </c>
      <c r="D147" s="50">
        <f>SUMIFS(Bridges_Inc!$K$2:$K$750,Bridges_Inc!$L$2:$L$750,$A147,Bridges_Inc!$H$2:$H$750,Bridges_Inc!D$753,Bridges_Inc!$J$2:$J$750,"TRUE")</f>
        <v>0</v>
      </c>
      <c r="E147" s="50">
        <f>SUMIFS(Bridges_Inc!$K$2:$K$750,Bridges_Inc!$L$2:$L$750,$A147,Bridges_Inc!$H$2:$H$750,Bridges_Inc!E$753,Bridges_Inc!$J$2:$J$750,"TRUE")</f>
        <v>0</v>
      </c>
      <c r="F147" s="50">
        <f>SUMIFS(Bridges_Inc!$K$2:$K$750,Bridges_Inc!$L$2:$L$750,$A147,Bridges_Inc!$H$2:$H$750,Bridges_Inc!F$753,Bridges_Inc!$J$2:$J$750,"TRUE")</f>
        <v>0</v>
      </c>
      <c r="G147" s="50">
        <f>SUMIFS(Bridges_Inc!$K$2:$K$750,Bridges_Inc!$L$2:$L$750,$A147,Bridges_Inc!$H$2:$H$750,Bridges_Inc!G$753,Bridges_Inc!$J$2:$J$750,"TRUE")</f>
        <v>0</v>
      </c>
      <c r="H147" s="50">
        <f>SUMIFS(Bridges_Inc!$K$2:$K$750,Bridges_Inc!$L$2:$L$750,$A147,Bridges_Inc!$H$2:$H$750,Bridges_Inc!H$753,Bridges_Inc!$J$2:$J$750,"TRUE")</f>
        <v>0</v>
      </c>
      <c r="I147" s="50">
        <f>SUMIFS(Bridges_Inc!$K$2:$K$750,Bridges_Inc!$L$2:$L$750,$A147,Bridges_Inc!$H$2:$H$750,Bridges_Inc!I$753,Bridges_Inc!$J$2:$J$750,"TRUE")</f>
        <v>0</v>
      </c>
      <c r="J147" s="50">
        <f>SUMIFS(Bridges_Inc!$K$2:$K$750,Bridges_Inc!$L$2:$L$750,$A147,Bridges_Inc!$H$2:$H$750,Bridges_Inc!J$753,Bridges_Inc!$J$2:$J$750,"TRUE")</f>
        <v>0</v>
      </c>
      <c r="K147" s="50">
        <f>SUMIFS(Bridges_Inc!$K$2:$K$750,Bridges_Inc!$L$2:$L$750,$A147,Bridges_Inc!$H$2:$H$750,Bridges_Inc!K$753,Bridges_Inc!$J$2:$J$750,"TRUE")</f>
        <v>0</v>
      </c>
      <c r="L147" s="50">
        <f>SUMIFS(Bridges_Inc!$K$2:$K$750,Bridges_Inc!$L$2:$L$750,$A147,Bridges_Inc!$H$2:$H$750,Bridges_Inc!L$753,Bridges_Inc!$J$2:$J$750,"TRUE")</f>
        <v>0</v>
      </c>
      <c r="M147" s="55">
        <f>SUMIFS(Bridges_Inc!$K$2:$K$750,Bridges_Inc!$L$2:$L$750,$A147,Bridges_Inc!$H$2:$H$750,Bridges_Inc!M$753,Bridges_Inc!$J$2:$J$750,"TRUE")</f>
        <v>0</v>
      </c>
      <c r="N147" s="153" cm="1">
        <f t="array" ref="N147">SUMPRODUCT(--(($B$1:$M$1)=N$2),$B147:$M147)</f>
        <v>0</v>
      </c>
      <c r="O147" s="154" cm="1">
        <f t="array" ref="O147">SUMPRODUCT(--(($B$1:$M$1)=O$2),$B147:$M147)</f>
        <v>0</v>
      </c>
      <c r="P147" s="154" cm="1">
        <f t="array" ref="P147">SUMPRODUCT(--(($B$1:$M$1)=P$2),$B147:$M147)</f>
        <v>0</v>
      </c>
      <c r="Q147" s="154" cm="1">
        <f t="array" ref="Q147">SUMPRODUCT(--(($B$1:$M$1)=Q$2),$B147:$M147)</f>
        <v>0</v>
      </c>
      <c r="R147" s="155" cm="1">
        <f t="array" ref="R147">SUMPRODUCT(--((Month)&lt;=Control!$C$7),$B147:$M147)</f>
        <v>0</v>
      </c>
    </row>
    <row r="148" spans="1:18" x14ac:dyDescent="0.2">
      <c r="A148" s="49" t="s">
        <v>24</v>
      </c>
      <c r="B148" s="50">
        <f>SUMIFS(Bridges_Inc!$K$2:$K$750,Bridges_Inc!$L$2:$L$750,$A148,Bridges_Inc!$H$2:$H$750,Bridges_Inc!B$753,Bridges_Inc!$J$2:$J$750,"TRUE")</f>
        <v>0</v>
      </c>
      <c r="C148" s="50">
        <f>SUMIFS(Bridges_Inc!$K$2:$K$750,Bridges_Inc!$L$2:$L$750,$A148,Bridges_Inc!$H$2:$H$750,Bridges_Inc!C$753,Bridges_Inc!$J$2:$J$750,"TRUE")</f>
        <v>0</v>
      </c>
      <c r="D148" s="50">
        <f>SUMIFS(Bridges_Inc!$K$2:$K$750,Bridges_Inc!$L$2:$L$750,$A148,Bridges_Inc!$H$2:$H$750,Bridges_Inc!D$753,Bridges_Inc!$J$2:$J$750,"TRUE")</f>
        <v>0</v>
      </c>
      <c r="E148" s="50">
        <f>SUMIFS(Bridges_Inc!$K$2:$K$750,Bridges_Inc!$L$2:$L$750,$A148,Bridges_Inc!$H$2:$H$750,Bridges_Inc!E$753,Bridges_Inc!$J$2:$J$750,"TRUE")</f>
        <v>0</v>
      </c>
      <c r="F148" s="50">
        <f>SUMIFS(Bridges_Inc!$K$2:$K$750,Bridges_Inc!$L$2:$L$750,$A148,Bridges_Inc!$H$2:$H$750,Bridges_Inc!F$753,Bridges_Inc!$J$2:$J$750,"TRUE")</f>
        <v>0</v>
      </c>
      <c r="G148" s="50">
        <f>SUMIFS(Bridges_Inc!$K$2:$K$750,Bridges_Inc!$L$2:$L$750,$A148,Bridges_Inc!$H$2:$H$750,Bridges_Inc!G$753,Bridges_Inc!$J$2:$J$750,"TRUE")</f>
        <v>0</v>
      </c>
      <c r="H148" s="50">
        <f>SUMIFS(Bridges_Inc!$K$2:$K$750,Bridges_Inc!$L$2:$L$750,$A148,Bridges_Inc!$H$2:$H$750,Bridges_Inc!H$753,Bridges_Inc!$J$2:$J$750,"TRUE")</f>
        <v>0</v>
      </c>
      <c r="I148" s="50">
        <f>SUMIFS(Bridges_Inc!$K$2:$K$750,Bridges_Inc!$L$2:$L$750,$A148,Bridges_Inc!$H$2:$H$750,Bridges_Inc!I$753,Bridges_Inc!$J$2:$J$750,"TRUE")</f>
        <v>0</v>
      </c>
      <c r="J148" s="50">
        <f>SUMIFS(Bridges_Inc!$K$2:$K$750,Bridges_Inc!$L$2:$L$750,$A148,Bridges_Inc!$H$2:$H$750,Bridges_Inc!J$753,Bridges_Inc!$J$2:$J$750,"TRUE")</f>
        <v>0</v>
      </c>
      <c r="K148" s="50">
        <f>SUMIFS(Bridges_Inc!$K$2:$K$750,Bridges_Inc!$L$2:$L$750,$A148,Bridges_Inc!$H$2:$H$750,Bridges_Inc!K$753,Bridges_Inc!$J$2:$J$750,"TRUE")</f>
        <v>0</v>
      </c>
      <c r="L148" s="50">
        <f>SUMIFS(Bridges_Inc!$K$2:$K$750,Bridges_Inc!$L$2:$L$750,$A148,Bridges_Inc!$H$2:$H$750,Bridges_Inc!L$753,Bridges_Inc!$J$2:$J$750,"TRUE")</f>
        <v>0</v>
      </c>
      <c r="M148" s="55">
        <f>SUMIFS(Bridges_Inc!$K$2:$K$750,Bridges_Inc!$L$2:$L$750,$A148,Bridges_Inc!$H$2:$H$750,Bridges_Inc!M$753,Bridges_Inc!$J$2:$J$750,"TRUE")</f>
        <v>0</v>
      </c>
      <c r="N148" s="156" cm="1">
        <f t="array" ref="N148">SUMPRODUCT(--(($B$1:$M$1)=N$2),$B148:$M148)</f>
        <v>0</v>
      </c>
      <c r="O148" s="149" cm="1">
        <f t="array" ref="O148">SUMPRODUCT(--(($B$1:$M$1)=O$2),$B148:$M148)</f>
        <v>0</v>
      </c>
      <c r="P148" s="149" cm="1">
        <f t="array" ref="P148">SUMPRODUCT(--(($B$1:$M$1)=P$2),$B148:$M148)</f>
        <v>0</v>
      </c>
      <c r="Q148" s="149" cm="1">
        <f t="array" ref="Q148">SUMPRODUCT(--(($B$1:$M$1)=Q$2),$B148:$M148)</f>
        <v>0</v>
      </c>
      <c r="R148" s="155" cm="1">
        <f t="array" ref="R148">SUMPRODUCT(--((Month)&lt;=Control!$C$7),$B148:$M148)</f>
        <v>0</v>
      </c>
    </row>
    <row r="149" spans="1:18" x14ac:dyDescent="0.2">
      <c r="A149" s="49" t="s">
        <v>26</v>
      </c>
      <c r="B149" s="50">
        <f>SUMIFS(Bridges_Inc!$K$2:$K$750,Bridges_Inc!$L$2:$L$750,$A149,Bridges_Inc!$H$2:$H$750,Bridges_Inc!B$753,Bridges_Inc!$J$2:$J$750,"TRUE")</f>
        <v>0</v>
      </c>
      <c r="C149" s="50">
        <f>SUMIFS(Bridges_Inc!$K$2:$K$750,Bridges_Inc!$L$2:$L$750,$A149,Bridges_Inc!$H$2:$H$750,Bridges_Inc!C$753,Bridges_Inc!$J$2:$J$750,"TRUE")</f>
        <v>0</v>
      </c>
      <c r="D149" s="50">
        <f>SUMIFS(Bridges_Inc!$K$2:$K$750,Bridges_Inc!$L$2:$L$750,$A149,Bridges_Inc!$H$2:$H$750,Bridges_Inc!D$753,Bridges_Inc!$J$2:$J$750,"TRUE")</f>
        <v>0</v>
      </c>
      <c r="E149" s="50">
        <f>SUMIFS(Bridges_Inc!$K$2:$K$750,Bridges_Inc!$L$2:$L$750,$A149,Bridges_Inc!$H$2:$H$750,Bridges_Inc!E$753,Bridges_Inc!$J$2:$J$750,"TRUE")</f>
        <v>0</v>
      </c>
      <c r="F149" s="50">
        <f>SUMIFS(Bridges_Inc!$K$2:$K$750,Bridges_Inc!$L$2:$L$750,$A149,Bridges_Inc!$H$2:$H$750,Bridges_Inc!F$753,Bridges_Inc!$J$2:$J$750,"TRUE")</f>
        <v>0</v>
      </c>
      <c r="G149" s="50">
        <f>SUMIFS(Bridges_Inc!$K$2:$K$750,Bridges_Inc!$L$2:$L$750,$A149,Bridges_Inc!$H$2:$H$750,Bridges_Inc!G$753,Bridges_Inc!$J$2:$J$750,"TRUE")</f>
        <v>0</v>
      </c>
      <c r="H149" s="50">
        <f>SUMIFS(Bridges_Inc!$K$2:$K$750,Bridges_Inc!$L$2:$L$750,$A149,Bridges_Inc!$H$2:$H$750,Bridges_Inc!H$753,Bridges_Inc!$J$2:$J$750,"TRUE")</f>
        <v>0</v>
      </c>
      <c r="I149" s="50">
        <f>SUMIFS(Bridges_Inc!$K$2:$K$750,Bridges_Inc!$L$2:$L$750,$A149,Bridges_Inc!$H$2:$H$750,Bridges_Inc!I$753,Bridges_Inc!$J$2:$J$750,"TRUE")</f>
        <v>0</v>
      </c>
      <c r="J149" s="50">
        <f>SUMIFS(Bridges_Inc!$K$2:$K$750,Bridges_Inc!$L$2:$L$750,$A149,Bridges_Inc!$H$2:$H$750,Bridges_Inc!J$753,Bridges_Inc!$J$2:$J$750,"TRUE")</f>
        <v>0</v>
      </c>
      <c r="K149" s="50">
        <f>SUMIFS(Bridges_Inc!$K$2:$K$750,Bridges_Inc!$L$2:$L$750,$A149,Bridges_Inc!$H$2:$H$750,Bridges_Inc!K$753,Bridges_Inc!$J$2:$J$750,"TRUE")</f>
        <v>0</v>
      </c>
      <c r="L149" s="50">
        <f>SUMIFS(Bridges_Inc!$K$2:$K$750,Bridges_Inc!$L$2:$L$750,$A149,Bridges_Inc!$H$2:$H$750,Bridges_Inc!L$753,Bridges_Inc!$J$2:$J$750,"TRUE")</f>
        <v>0</v>
      </c>
      <c r="M149" s="55">
        <f>SUMIFS(Bridges_Inc!$K$2:$K$750,Bridges_Inc!$L$2:$L$750,$A149,Bridges_Inc!$H$2:$H$750,Bridges_Inc!M$753,Bridges_Inc!$J$2:$J$750,"TRUE")</f>
        <v>0</v>
      </c>
      <c r="N149" s="156" cm="1">
        <f t="array" ref="N149">SUMPRODUCT(--(($B$1:$M$1)=N$2),$B149:$M149)</f>
        <v>0</v>
      </c>
      <c r="O149" s="149" cm="1">
        <f t="array" ref="O149">SUMPRODUCT(--(($B$1:$M$1)=O$2),$B149:$M149)</f>
        <v>0</v>
      </c>
      <c r="P149" s="149" cm="1">
        <f t="array" ref="P149">SUMPRODUCT(--(($B$1:$M$1)=P$2),$B149:$M149)</f>
        <v>0</v>
      </c>
      <c r="Q149" s="149" cm="1">
        <f t="array" ref="Q149">SUMPRODUCT(--(($B$1:$M$1)=Q$2),$B149:$M149)</f>
        <v>0</v>
      </c>
      <c r="R149" s="155" cm="1">
        <f t="array" ref="R149">SUMPRODUCT(--((Month)&lt;=Control!$C$7),$B149:$M149)</f>
        <v>0</v>
      </c>
    </row>
    <row r="150" spans="1:18" x14ac:dyDescent="0.2">
      <c r="A150" s="49" t="s">
        <v>48</v>
      </c>
      <c r="B150" s="50">
        <f>SUMIFS(Bridges_Inc!$K$2:$K$750,Bridges_Inc!$L$2:$L$750,$A150,Bridges_Inc!$H$2:$H$750,Bridges_Inc!B$753,Bridges_Inc!$J$2:$J$750,"TRUE")</f>
        <v>0</v>
      </c>
      <c r="C150" s="50">
        <f>SUMIFS(Bridges_Inc!$K$2:$K$750,Bridges_Inc!$L$2:$L$750,$A150,Bridges_Inc!$H$2:$H$750,Bridges_Inc!C$753,Bridges_Inc!$J$2:$J$750,"TRUE")</f>
        <v>0</v>
      </c>
      <c r="D150" s="50">
        <f>SUMIFS(Bridges_Inc!$K$2:$K$750,Bridges_Inc!$L$2:$L$750,$A150,Bridges_Inc!$H$2:$H$750,Bridges_Inc!D$753,Bridges_Inc!$J$2:$J$750,"TRUE")</f>
        <v>0</v>
      </c>
      <c r="E150" s="50">
        <f>SUMIFS(Bridges_Inc!$K$2:$K$750,Bridges_Inc!$L$2:$L$750,$A150,Bridges_Inc!$H$2:$H$750,Bridges_Inc!E$753,Bridges_Inc!$J$2:$J$750,"TRUE")</f>
        <v>0</v>
      </c>
      <c r="F150" s="50">
        <f>SUMIFS(Bridges_Inc!$K$2:$K$750,Bridges_Inc!$L$2:$L$750,$A150,Bridges_Inc!$H$2:$H$750,Bridges_Inc!F$753,Bridges_Inc!$J$2:$J$750,"TRUE")</f>
        <v>0</v>
      </c>
      <c r="G150" s="50">
        <f>SUMIFS(Bridges_Inc!$K$2:$K$750,Bridges_Inc!$L$2:$L$750,$A150,Bridges_Inc!$H$2:$H$750,Bridges_Inc!G$753,Bridges_Inc!$J$2:$J$750,"TRUE")</f>
        <v>0</v>
      </c>
      <c r="H150" s="50">
        <f>SUMIFS(Bridges_Inc!$K$2:$K$750,Bridges_Inc!$L$2:$L$750,$A150,Bridges_Inc!$H$2:$H$750,Bridges_Inc!H$753,Bridges_Inc!$J$2:$J$750,"TRUE")</f>
        <v>0</v>
      </c>
      <c r="I150" s="50">
        <f>SUMIFS(Bridges_Inc!$K$2:$K$750,Bridges_Inc!$L$2:$L$750,$A150,Bridges_Inc!$H$2:$H$750,Bridges_Inc!I$753,Bridges_Inc!$J$2:$J$750,"TRUE")</f>
        <v>0</v>
      </c>
      <c r="J150" s="50">
        <f>SUMIFS(Bridges_Inc!$K$2:$K$750,Bridges_Inc!$L$2:$L$750,$A150,Bridges_Inc!$H$2:$H$750,Bridges_Inc!J$753,Bridges_Inc!$J$2:$J$750,"TRUE")</f>
        <v>0</v>
      </c>
      <c r="K150" s="50">
        <f>SUMIFS(Bridges_Inc!$K$2:$K$750,Bridges_Inc!$L$2:$L$750,$A150,Bridges_Inc!$H$2:$H$750,Bridges_Inc!K$753,Bridges_Inc!$J$2:$J$750,"TRUE")</f>
        <v>0</v>
      </c>
      <c r="L150" s="50">
        <f>SUMIFS(Bridges_Inc!$K$2:$K$750,Bridges_Inc!$L$2:$L$750,$A150,Bridges_Inc!$H$2:$H$750,Bridges_Inc!L$753,Bridges_Inc!$J$2:$J$750,"TRUE")</f>
        <v>0</v>
      </c>
      <c r="M150" s="55">
        <f>SUMIFS(Bridges_Inc!$K$2:$K$750,Bridges_Inc!$L$2:$L$750,$A150,Bridges_Inc!$H$2:$H$750,Bridges_Inc!M$753,Bridges_Inc!$J$2:$J$750,"TRUE")</f>
        <v>0</v>
      </c>
      <c r="N150" s="156" cm="1">
        <f t="array" ref="N150">SUMPRODUCT(--(($B$1:$M$1)=N$2),$B150:$M150)</f>
        <v>0</v>
      </c>
      <c r="O150" s="149" cm="1">
        <f t="array" ref="O150">SUMPRODUCT(--(($B$1:$M$1)=O$2),$B150:$M150)</f>
        <v>0</v>
      </c>
      <c r="P150" s="149" cm="1">
        <f t="array" ref="P150">SUMPRODUCT(--(($B$1:$M$1)=P$2),$B150:$M150)</f>
        <v>0</v>
      </c>
      <c r="Q150" s="149" cm="1">
        <f t="array" ref="Q150">SUMPRODUCT(--(($B$1:$M$1)=Q$2),$B150:$M150)</f>
        <v>0</v>
      </c>
      <c r="R150" s="155" cm="1">
        <f t="array" ref="R150">SUMPRODUCT(--((Month)&lt;=Control!$C$7),$B150:$M150)</f>
        <v>0</v>
      </c>
    </row>
    <row r="151" spans="1:18" x14ac:dyDescent="0.2">
      <c r="A151" s="49" t="s">
        <v>49</v>
      </c>
      <c r="B151" s="50">
        <f>SUMIFS(Bridges_Inc!$K$2:$K$750,Bridges_Inc!$L$2:$L$750,$A151,Bridges_Inc!$H$2:$H$750,Bridges_Inc!B$753,Bridges_Inc!$J$2:$J$750,"TRUE")</f>
        <v>0</v>
      </c>
      <c r="C151" s="50">
        <f>SUMIFS(Bridges_Inc!$K$2:$K$750,Bridges_Inc!$L$2:$L$750,$A151,Bridges_Inc!$H$2:$H$750,Bridges_Inc!C$753,Bridges_Inc!$J$2:$J$750,"TRUE")</f>
        <v>0</v>
      </c>
      <c r="D151" s="50">
        <f>SUMIFS(Bridges_Inc!$K$2:$K$750,Bridges_Inc!$L$2:$L$750,$A151,Bridges_Inc!$H$2:$H$750,Bridges_Inc!D$753,Bridges_Inc!$J$2:$J$750,"TRUE")</f>
        <v>0</v>
      </c>
      <c r="E151" s="50">
        <f>SUMIFS(Bridges_Inc!$K$2:$K$750,Bridges_Inc!$L$2:$L$750,$A151,Bridges_Inc!$H$2:$H$750,Bridges_Inc!E$753,Bridges_Inc!$J$2:$J$750,"TRUE")</f>
        <v>0</v>
      </c>
      <c r="F151" s="50">
        <f>SUMIFS(Bridges_Inc!$K$2:$K$750,Bridges_Inc!$L$2:$L$750,$A151,Bridges_Inc!$H$2:$H$750,Bridges_Inc!F$753,Bridges_Inc!$J$2:$J$750,"TRUE")</f>
        <v>0</v>
      </c>
      <c r="G151" s="50">
        <f>SUMIFS(Bridges_Inc!$K$2:$K$750,Bridges_Inc!$L$2:$L$750,$A151,Bridges_Inc!$H$2:$H$750,Bridges_Inc!G$753,Bridges_Inc!$J$2:$J$750,"TRUE")</f>
        <v>0</v>
      </c>
      <c r="H151" s="50">
        <f>SUMIFS(Bridges_Inc!$K$2:$K$750,Bridges_Inc!$L$2:$L$750,$A151,Bridges_Inc!$H$2:$H$750,Bridges_Inc!H$753,Bridges_Inc!$J$2:$J$750,"TRUE")</f>
        <v>0</v>
      </c>
      <c r="I151" s="50">
        <f>SUMIFS(Bridges_Inc!$K$2:$K$750,Bridges_Inc!$L$2:$L$750,$A151,Bridges_Inc!$H$2:$H$750,Bridges_Inc!I$753,Bridges_Inc!$J$2:$J$750,"TRUE")</f>
        <v>0</v>
      </c>
      <c r="J151" s="50">
        <f>SUMIFS(Bridges_Inc!$K$2:$K$750,Bridges_Inc!$L$2:$L$750,$A151,Bridges_Inc!$H$2:$H$750,Bridges_Inc!J$753,Bridges_Inc!$J$2:$J$750,"TRUE")</f>
        <v>0</v>
      </c>
      <c r="K151" s="50">
        <f>SUMIFS(Bridges_Inc!$K$2:$K$750,Bridges_Inc!$L$2:$L$750,$A151,Bridges_Inc!$H$2:$H$750,Bridges_Inc!K$753,Bridges_Inc!$J$2:$J$750,"TRUE")</f>
        <v>0</v>
      </c>
      <c r="L151" s="50">
        <f>SUMIFS(Bridges_Inc!$K$2:$K$750,Bridges_Inc!$L$2:$L$750,$A151,Bridges_Inc!$H$2:$H$750,Bridges_Inc!L$753,Bridges_Inc!$J$2:$J$750,"TRUE")</f>
        <v>0</v>
      </c>
      <c r="M151" s="55">
        <f>SUMIFS(Bridges_Inc!$K$2:$K$750,Bridges_Inc!$L$2:$L$750,$A151,Bridges_Inc!$H$2:$H$750,Bridges_Inc!M$753,Bridges_Inc!$J$2:$J$750,"TRUE")</f>
        <v>0</v>
      </c>
      <c r="N151" s="156" cm="1">
        <f t="array" ref="N151">SUMPRODUCT(--(($B$1:$M$1)=N$2),$B151:$M151)</f>
        <v>0</v>
      </c>
      <c r="O151" s="149" cm="1">
        <f t="array" ref="O151">SUMPRODUCT(--(($B$1:$M$1)=O$2),$B151:$M151)</f>
        <v>0</v>
      </c>
      <c r="P151" s="149" cm="1">
        <f t="array" ref="P151">SUMPRODUCT(--(($B$1:$M$1)=P$2),$B151:$M151)</f>
        <v>0</v>
      </c>
      <c r="Q151" s="149" cm="1">
        <f t="array" ref="Q151">SUMPRODUCT(--(($B$1:$M$1)=Q$2),$B151:$M151)</f>
        <v>0</v>
      </c>
      <c r="R151" s="155" cm="1">
        <f t="array" ref="R151">SUMPRODUCT(--((Month)&lt;=Control!$C$7),$B151:$M151)</f>
        <v>0</v>
      </c>
    </row>
    <row r="152" spans="1:18" x14ac:dyDescent="0.2">
      <c r="A152" s="49" t="s">
        <v>50</v>
      </c>
      <c r="B152" s="50">
        <f>SUMIFS(Bridges_Inc!$K$2:$K$750,Bridges_Inc!$L$2:$L$750,$A152,Bridges_Inc!$H$2:$H$750,Bridges_Inc!B$753,Bridges_Inc!$J$2:$J$750,"TRUE")</f>
        <v>0</v>
      </c>
      <c r="C152" s="50">
        <f>SUMIFS(Bridges_Inc!$K$2:$K$750,Bridges_Inc!$L$2:$L$750,$A152,Bridges_Inc!$H$2:$H$750,Bridges_Inc!C$753,Bridges_Inc!$J$2:$J$750,"TRUE")</f>
        <v>0</v>
      </c>
      <c r="D152" s="50">
        <f>SUMIFS(Bridges_Inc!$K$2:$K$750,Bridges_Inc!$L$2:$L$750,$A152,Bridges_Inc!$H$2:$H$750,Bridges_Inc!D$753,Bridges_Inc!$J$2:$J$750,"TRUE")</f>
        <v>0</v>
      </c>
      <c r="E152" s="50">
        <f>SUMIFS(Bridges_Inc!$K$2:$K$750,Bridges_Inc!$L$2:$L$750,$A152,Bridges_Inc!$H$2:$H$750,Bridges_Inc!E$753,Bridges_Inc!$J$2:$J$750,"TRUE")</f>
        <v>0</v>
      </c>
      <c r="F152" s="50">
        <f>SUMIFS(Bridges_Inc!$K$2:$K$750,Bridges_Inc!$L$2:$L$750,$A152,Bridges_Inc!$H$2:$H$750,Bridges_Inc!F$753,Bridges_Inc!$J$2:$J$750,"TRUE")</f>
        <v>0</v>
      </c>
      <c r="G152" s="50">
        <f>SUMIFS(Bridges_Inc!$K$2:$K$750,Bridges_Inc!$L$2:$L$750,$A152,Bridges_Inc!$H$2:$H$750,Bridges_Inc!G$753,Bridges_Inc!$J$2:$J$750,"TRUE")</f>
        <v>0</v>
      </c>
      <c r="H152" s="50">
        <f>SUMIFS(Bridges_Inc!$K$2:$K$750,Bridges_Inc!$L$2:$L$750,$A152,Bridges_Inc!$H$2:$H$750,Bridges_Inc!H$753,Bridges_Inc!$J$2:$J$750,"TRUE")</f>
        <v>0</v>
      </c>
      <c r="I152" s="50">
        <f>SUMIFS(Bridges_Inc!$K$2:$K$750,Bridges_Inc!$L$2:$L$750,$A152,Bridges_Inc!$H$2:$H$750,Bridges_Inc!I$753,Bridges_Inc!$J$2:$J$750,"TRUE")</f>
        <v>0</v>
      </c>
      <c r="J152" s="50">
        <f>SUMIFS(Bridges_Inc!$K$2:$K$750,Bridges_Inc!$L$2:$L$750,$A152,Bridges_Inc!$H$2:$H$750,Bridges_Inc!J$753,Bridges_Inc!$J$2:$J$750,"TRUE")</f>
        <v>0</v>
      </c>
      <c r="K152" s="50">
        <f>SUMIFS(Bridges_Inc!$K$2:$K$750,Bridges_Inc!$L$2:$L$750,$A152,Bridges_Inc!$H$2:$H$750,Bridges_Inc!K$753,Bridges_Inc!$J$2:$J$750,"TRUE")</f>
        <v>0</v>
      </c>
      <c r="L152" s="50">
        <f>SUMIFS(Bridges_Inc!$K$2:$K$750,Bridges_Inc!$L$2:$L$750,$A152,Bridges_Inc!$H$2:$H$750,Bridges_Inc!L$753,Bridges_Inc!$J$2:$J$750,"TRUE")</f>
        <v>0</v>
      </c>
      <c r="M152" s="55">
        <f>SUMIFS(Bridges_Inc!$K$2:$K$750,Bridges_Inc!$L$2:$L$750,$A152,Bridges_Inc!$H$2:$H$750,Bridges_Inc!M$753,Bridges_Inc!$J$2:$J$750,"TRUE")</f>
        <v>0</v>
      </c>
      <c r="N152" s="156" cm="1">
        <f t="array" ref="N152">SUMPRODUCT(--(($B$1:$M$1)=N$2),$B152:$M152)</f>
        <v>0</v>
      </c>
      <c r="O152" s="149" cm="1">
        <f t="array" ref="O152">SUMPRODUCT(--(($B$1:$M$1)=O$2),$B152:$M152)</f>
        <v>0</v>
      </c>
      <c r="P152" s="149" cm="1">
        <f t="array" ref="P152">SUMPRODUCT(--(($B$1:$M$1)=P$2),$B152:$M152)</f>
        <v>0</v>
      </c>
      <c r="Q152" s="149" cm="1">
        <f t="array" ref="Q152">SUMPRODUCT(--(($B$1:$M$1)=Q$2),$B152:$M152)</f>
        <v>0</v>
      </c>
      <c r="R152" s="155" cm="1">
        <f t="array" ref="R152">SUMPRODUCT(--((Month)&lt;=Control!$C$7),$B152:$M152)</f>
        <v>0</v>
      </c>
    </row>
    <row r="153" spans="1:18" x14ac:dyDescent="0.2">
      <c r="A153" s="49" t="s">
        <v>9</v>
      </c>
      <c r="B153" s="50">
        <f>SUMIFS(Bridges_Inc!$K$2:$K$750,Bridges_Inc!$L$2:$L$750,$A153,Bridges_Inc!$H$2:$H$750,Bridges_Inc!B$753,Bridges_Inc!$J$2:$J$750,"TRUE")</f>
        <v>0</v>
      </c>
      <c r="C153" s="50">
        <f>SUMIFS(Bridges_Inc!$K$2:$K$750,Bridges_Inc!$L$2:$L$750,$A153,Bridges_Inc!$H$2:$H$750,Bridges_Inc!C$753,Bridges_Inc!$J$2:$J$750,"TRUE")</f>
        <v>0</v>
      </c>
      <c r="D153" s="50">
        <f>SUMIFS(Bridges_Inc!$K$2:$K$750,Bridges_Inc!$L$2:$L$750,$A153,Bridges_Inc!$H$2:$H$750,Bridges_Inc!D$753,Bridges_Inc!$J$2:$J$750,"TRUE")</f>
        <v>0</v>
      </c>
      <c r="E153" s="50">
        <f>SUMIFS(Bridges_Inc!$K$2:$K$750,Bridges_Inc!$L$2:$L$750,$A153,Bridges_Inc!$H$2:$H$750,Bridges_Inc!E$753,Bridges_Inc!$J$2:$J$750,"TRUE")</f>
        <v>0</v>
      </c>
      <c r="F153" s="50">
        <f>SUMIFS(Bridges_Inc!$K$2:$K$750,Bridges_Inc!$L$2:$L$750,$A153,Bridges_Inc!$H$2:$H$750,Bridges_Inc!F$753,Bridges_Inc!$J$2:$J$750,"TRUE")</f>
        <v>0</v>
      </c>
      <c r="G153" s="50">
        <f>SUMIFS(Bridges_Inc!$K$2:$K$750,Bridges_Inc!$L$2:$L$750,$A153,Bridges_Inc!$H$2:$H$750,Bridges_Inc!G$753,Bridges_Inc!$J$2:$J$750,"TRUE")</f>
        <v>0</v>
      </c>
      <c r="H153" s="50">
        <f>SUMIFS(Bridges_Inc!$K$2:$K$750,Bridges_Inc!$L$2:$L$750,$A153,Bridges_Inc!$H$2:$H$750,Bridges_Inc!H$753,Bridges_Inc!$J$2:$J$750,"TRUE")</f>
        <v>0</v>
      </c>
      <c r="I153" s="50">
        <f>SUMIFS(Bridges_Inc!$K$2:$K$750,Bridges_Inc!$L$2:$L$750,$A153,Bridges_Inc!$H$2:$H$750,Bridges_Inc!I$753,Bridges_Inc!$J$2:$J$750,"TRUE")</f>
        <v>0</v>
      </c>
      <c r="J153" s="50">
        <f>SUMIFS(Bridges_Inc!$K$2:$K$750,Bridges_Inc!$L$2:$L$750,$A153,Bridges_Inc!$H$2:$H$750,Bridges_Inc!J$753,Bridges_Inc!$J$2:$J$750,"TRUE")</f>
        <v>0</v>
      </c>
      <c r="K153" s="50">
        <f>SUMIFS(Bridges_Inc!$K$2:$K$750,Bridges_Inc!$L$2:$L$750,$A153,Bridges_Inc!$H$2:$H$750,Bridges_Inc!K$753,Bridges_Inc!$J$2:$J$750,"TRUE")</f>
        <v>0</v>
      </c>
      <c r="L153" s="50">
        <f>SUMIFS(Bridges_Inc!$K$2:$K$750,Bridges_Inc!$L$2:$L$750,$A153,Bridges_Inc!$H$2:$H$750,Bridges_Inc!L$753,Bridges_Inc!$J$2:$J$750,"TRUE")</f>
        <v>0</v>
      </c>
      <c r="M153" s="55">
        <f>SUMIFS(Bridges_Inc!$K$2:$K$750,Bridges_Inc!$L$2:$L$750,$A153,Bridges_Inc!$H$2:$H$750,Bridges_Inc!M$753,Bridges_Inc!$J$2:$J$750,"TRUE")</f>
        <v>0</v>
      </c>
      <c r="N153" s="156" cm="1">
        <f t="array" ref="N153">SUMPRODUCT(--(($B$1:$M$1)=N$2),$B153:$M153)</f>
        <v>0</v>
      </c>
      <c r="O153" s="149" cm="1">
        <f t="array" ref="O153">SUMPRODUCT(--(($B$1:$M$1)=O$2),$B153:$M153)</f>
        <v>0</v>
      </c>
      <c r="P153" s="149" cm="1">
        <f t="array" ref="P153">SUMPRODUCT(--(($B$1:$M$1)=P$2),$B153:$M153)</f>
        <v>0</v>
      </c>
      <c r="Q153" s="149" cm="1">
        <f t="array" ref="Q153">SUMPRODUCT(--(($B$1:$M$1)=Q$2),$B153:$M153)</f>
        <v>0</v>
      </c>
      <c r="R153" s="155" cm="1">
        <f t="array" ref="R153">SUMPRODUCT(--((Month)&lt;=Control!$C$7),$B153:$M153)</f>
        <v>0</v>
      </c>
    </row>
    <row r="154" spans="1:18" x14ac:dyDescent="0.2">
      <c r="A154" s="49" t="s">
        <v>10</v>
      </c>
      <c r="B154" s="50">
        <f ca="1">SUMIFS(Bridges_Inc!$K$2:$K$750,Bridges_Inc!$L$2:$L$750,$A154,Bridges_Inc!$H$2:$H$750,Bridges_Inc!B$753,Bridges_Inc!$J$2:$J$750,"TRUE")</f>
        <v>0</v>
      </c>
      <c r="C154" s="50">
        <f ca="1">SUMIFS(Bridges_Inc!$K$2:$K$750,Bridges_Inc!$L$2:$L$750,$A154,Bridges_Inc!$H$2:$H$750,Bridges_Inc!C$753,Bridges_Inc!$J$2:$J$750,"TRUE")</f>
        <v>0</v>
      </c>
      <c r="D154" s="50">
        <f ca="1">SUMIFS(Bridges_Inc!$K$2:$K$750,Bridges_Inc!$L$2:$L$750,$A154,Bridges_Inc!$H$2:$H$750,Bridges_Inc!D$753,Bridges_Inc!$J$2:$J$750,"TRUE")</f>
        <v>0</v>
      </c>
      <c r="E154" s="50">
        <f ca="1">SUMIFS(Bridges_Inc!$K$2:$K$750,Bridges_Inc!$L$2:$L$750,$A154,Bridges_Inc!$H$2:$H$750,Bridges_Inc!E$753,Bridges_Inc!$J$2:$J$750,"TRUE")</f>
        <v>0</v>
      </c>
      <c r="F154" s="50">
        <f ca="1">SUMIFS(Bridges_Inc!$K$2:$K$750,Bridges_Inc!$L$2:$L$750,$A154,Bridges_Inc!$H$2:$H$750,Bridges_Inc!F$753,Bridges_Inc!$J$2:$J$750,"TRUE")</f>
        <v>0</v>
      </c>
      <c r="G154" s="50">
        <f>SUMIFS(Bridges_Inc!$K$2:$K$750,Bridges_Inc!$L$2:$L$750,$A154,Bridges_Inc!$H$2:$H$750,Bridges_Inc!G$753,Bridges_Inc!$J$2:$J$750,"TRUE")</f>
        <v>0</v>
      </c>
      <c r="H154" s="50">
        <f>SUMIFS(Bridges_Inc!$K$2:$K$750,Bridges_Inc!$L$2:$L$750,$A154,Bridges_Inc!$H$2:$H$750,Bridges_Inc!H$753,Bridges_Inc!$J$2:$J$750,"TRUE")</f>
        <v>0</v>
      </c>
      <c r="I154" s="50">
        <f>SUMIFS(Bridges_Inc!$K$2:$K$750,Bridges_Inc!$L$2:$L$750,$A154,Bridges_Inc!$H$2:$H$750,Bridges_Inc!I$753,Bridges_Inc!$J$2:$J$750,"TRUE")</f>
        <v>0</v>
      </c>
      <c r="J154" s="50">
        <f>SUMIFS(Bridges_Inc!$K$2:$K$750,Bridges_Inc!$L$2:$L$750,$A154,Bridges_Inc!$H$2:$H$750,Bridges_Inc!J$753,Bridges_Inc!$J$2:$J$750,"TRUE")</f>
        <v>0</v>
      </c>
      <c r="K154" s="50">
        <f>SUMIFS(Bridges_Inc!$K$2:$K$750,Bridges_Inc!$L$2:$L$750,$A154,Bridges_Inc!$H$2:$H$750,Bridges_Inc!K$753,Bridges_Inc!$J$2:$J$750,"TRUE")</f>
        <v>0</v>
      </c>
      <c r="L154" s="50">
        <f>SUMIFS(Bridges_Inc!$K$2:$K$750,Bridges_Inc!$L$2:$L$750,$A154,Bridges_Inc!$H$2:$H$750,Bridges_Inc!L$753,Bridges_Inc!$J$2:$J$750,"TRUE")</f>
        <v>0</v>
      </c>
      <c r="M154" s="55">
        <f>SUMIFS(Bridges_Inc!$K$2:$K$750,Bridges_Inc!$L$2:$L$750,$A154,Bridges_Inc!$H$2:$H$750,Bridges_Inc!M$753,Bridges_Inc!$J$2:$J$750,"TRUE")</f>
        <v>0</v>
      </c>
      <c r="N154" s="156" cm="1">
        <f t="array" aca="1" ref="N154" ca="1">SUMPRODUCT(--(($B$1:$M$1)=N$2),$B154:$M154)</f>
        <v>0</v>
      </c>
      <c r="O154" s="149" cm="1">
        <f t="array" aca="1" ref="O154" ca="1">SUMPRODUCT(--(($B$1:$M$1)=O$2),$B154:$M154)</f>
        <v>0</v>
      </c>
      <c r="P154" s="149" cm="1">
        <f t="array" aca="1" ref="P154" ca="1">SUMPRODUCT(--(($B$1:$M$1)=P$2),$B154:$M154)</f>
        <v>0</v>
      </c>
      <c r="Q154" s="149" cm="1">
        <f t="array" aca="1" ref="Q154" ca="1">SUMPRODUCT(--(($B$1:$M$1)=Q$2),$B154:$M154)</f>
        <v>0</v>
      </c>
      <c r="R154" s="155" cm="1">
        <f t="array" aca="1" ref="R154" ca="1">SUMPRODUCT(--((Month)&lt;=Control!$C$7),$B154:$M154)</f>
        <v>0</v>
      </c>
    </row>
    <row r="155" spans="1:18" x14ac:dyDescent="0.2">
      <c r="A155" s="49" t="s">
        <v>14</v>
      </c>
      <c r="B155" s="50">
        <f ca="1">SUMIFS(Bridges_Inc!$K$2:$K$750,Bridges_Inc!$L$2:$L$750,$A155,Bridges_Inc!$H$2:$H$750,Bridges_Inc!B$753,Bridges_Inc!$J$2:$J$750,"TRUE")</f>
        <v>0</v>
      </c>
      <c r="C155" s="50">
        <f ca="1">SUMIFS(Bridges_Inc!$K$2:$K$750,Bridges_Inc!$L$2:$L$750,$A155,Bridges_Inc!$H$2:$H$750,Bridges_Inc!C$753,Bridges_Inc!$J$2:$J$750,"TRUE")</f>
        <v>0</v>
      </c>
      <c r="D155" s="50">
        <f ca="1">SUMIFS(Bridges_Inc!$K$2:$K$750,Bridges_Inc!$L$2:$L$750,$A155,Bridges_Inc!$H$2:$H$750,Bridges_Inc!D$753,Bridges_Inc!$J$2:$J$750,"TRUE")</f>
        <v>0</v>
      </c>
      <c r="E155" s="50">
        <f ca="1">SUMIFS(Bridges_Inc!$K$2:$K$750,Bridges_Inc!$L$2:$L$750,$A155,Bridges_Inc!$H$2:$H$750,Bridges_Inc!E$753,Bridges_Inc!$J$2:$J$750,"TRUE")</f>
        <v>0</v>
      </c>
      <c r="F155" s="50">
        <f ca="1">SUMIFS(Bridges_Inc!$K$2:$K$750,Bridges_Inc!$L$2:$L$750,$A155,Bridges_Inc!$H$2:$H$750,Bridges_Inc!F$753,Bridges_Inc!$J$2:$J$750,"TRUE")</f>
        <v>0</v>
      </c>
      <c r="G155" s="50">
        <f>SUMIFS(Bridges_Inc!$K$2:$K$750,Bridges_Inc!$L$2:$L$750,$A155,Bridges_Inc!$H$2:$H$750,Bridges_Inc!G$753,Bridges_Inc!$J$2:$J$750,"TRUE")</f>
        <v>0</v>
      </c>
      <c r="H155" s="50">
        <f>SUMIFS(Bridges_Inc!$K$2:$K$750,Bridges_Inc!$L$2:$L$750,$A155,Bridges_Inc!$H$2:$H$750,Bridges_Inc!H$753,Bridges_Inc!$J$2:$J$750,"TRUE")</f>
        <v>0</v>
      </c>
      <c r="I155" s="50">
        <f>SUMIFS(Bridges_Inc!$K$2:$K$750,Bridges_Inc!$L$2:$L$750,$A155,Bridges_Inc!$H$2:$H$750,Bridges_Inc!I$753,Bridges_Inc!$J$2:$J$750,"TRUE")</f>
        <v>0</v>
      </c>
      <c r="J155" s="50">
        <f>SUMIFS(Bridges_Inc!$K$2:$K$750,Bridges_Inc!$L$2:$L$750,$A155,Bridges_Inc!$H$2:$H$750,Bridges_Inc!J$753,Bridges_Inc!$J$2:$J$750,"TRUE")</f>
        <v>0</v>
      </c>
      <c r="K155" s="50">
        <f>SUMIFS(Bridges_Inc!$K$2:$K$750,Bridges_Inc!$L$2:$L$750,$A155,Bridges_Inc!$H$2:$H$750,Bridges_Inc!K$753,Bridges_Inc!$J$2:$J$750,"TRUE")</f>
        <v>0</v>
      </c>
      <c r="L155" s="50">
        <f>SUMIFS(Bridges_Inc!$K$2:$K$750,Bridges_Inc!$L$2:$L$750,$A155,Bridges_Inc!$H$2:$H$750,Bridges_Inc!L$753,Bridges_Inc!$J$2:$J$750,"TRUE")</f>
        <v>0</v>
      </c>
      <c r="M155" s="55">
        <f>SUMIFS(Bridges_Inc!$K$2:$K$750,Bridges_Inc!$L$2:$L$750,$A155,Bridges_Inc!$H$2:$H$750,Bridges_Inc!M$753,Bridges_Inc!$J$2:$J$750,"TRUE")</f>
        <v>0</v>
      </c>
      <c r="N155" s="156" cm="1">
        <f t="array" aca="1" ref="N155" ca="1">SUMPRODUCT(--(($B$1:$M$1)=N$2),$B155:$M155)</f>
        <v>0</v>
      </c>
      <c r="O155" s="149" cm="1">
        <f t="array" aca="1" ref="O155" ca="1">SUMPRODUCT(--(($B$1:$M$1)=O$2),$B155:$M155)</f>
        <v>0</v>
      </c>
      <c r="P155" s="149" cm="1">
        <f t="array" aca="1" ref="P155" ca="1">SUMPRODUCT(--(($B$1:$M$1)=P$2),$B155:$M155)</f>
        <v>0</v>
      </c>
      <c r="Q155" s="149" cm="1">
        <f t="array" aca="1" ref="Q155" ca="1">SUMPRODUCT(--(($B$1:$M$1)=Q$2),$B155:$M155)</f>
        <v>0</v>
      </c>
      <c r="R155" s="155" cm="1">
        <f t="array" aca="1" ref="R155" ca="1">SUMPRODUCT(--((Month)&lt;=Control!$C$7),$B155:$M155)</f>
        <v>0</v>
      </c>
    </row>
    <row r="156" spans="1:18" x14ac:dyDescent="0.2">
      <c r="A156" s="51" t="s">
        <v>13</v>
      </c>
      <c r="B156" s="52">
        <f>SUMIFS(Bridges_Inc!$K$2:$K$750,Bridges_Inc!$L$2:$L$750,$A156,Bridges_Inc!$H$2:$H$750,Bridges_Inc!B$753,Bridges_Inc!$J$2:$J$750,"TRUE")</f>
        <v>0</v>
      </c>
      <c r="C156" s="52">
        <f>SUMIFS(Bridges_Inc!$K$2:$K$750,Bridges_Inc!$L$2:$L$750,$A156,Bridges_Inc!$H$2:$H$750,Bridges_Inc!C$753,Bridges_Inc!$J$2:$J$750,"TRUE")</f>
        <v>0</v>
      </c>
      <c r="D156" s="52">
        <f>SUMIFS(Bridges_Inc!$K$2:$K$750,Bridges_Inc!$L$2:$L$750,$A156,Bridges_Inc!$H$2:$H$750,Bridges_Inc!D$753,Bridges_Inc!$J$2:$J$750,"TRUE")</f>
        <v>0</v>
      </c>
      <c r="E156" s="52">
        <f>SUMIFS(Bridges_Inc!$K$2:$K$750,Bridges_Inc!$L$2:$L$750,$A156,Bridges_Inc!$H$2:$H$750,Bridges_Inc!E$753,Bridges_Inc!$J$2:$J$750,"TRUE")</f>
        <v>0</v>
      </c>
      <c r="F156" s="52">
        <f>SUMIFS(Bridges_Inc!$K$2:$K$750,Bridges_Inc!$L$2:$L$750,$A156,Bridges_Inc!$H$2:$H$750,Bridges_Inc!F$753,Bridges_Inc!$J$2:$J$750,"TRUE")</f>
        <v>0</v>
      </c>
      <c r="G156" s="52">
        <f>SUMIFS(Bridges_Inc!$K$2:$K$750,Bridges_Inc!$L$2:$L$750,$A156,Bridges_Inc!$H$2:$H$750,Bridges_Inc!G$753,Bridges_Inc!$J$2:$J$750,"TRUE")</f>
        <v>0</v>
      </c>
      <c r="H156" s="52">
        <f>SUMIFS(Bridges_Inc!$K$2:$K$750,Bridges_Inc!$L$2:$L$750,$A156,Bridges_Inc!$H$2:$H$750,Bridges_Inc!H$753,Bridges_Inc!$J$2:$J$750,"TRUE")</f>
        <v>0</v>
      </c>
      <c r="I156" s="52">
        <f>SUMIFS(Bridges_Inc!$K$2:$K$750,Bridges_Inc!$L$2:$L$750,$A156,Bridges_Inc!$H$2:$H$750,Bridges_Inc!I$753,Bridges_Inc!$J$2:$J$750,"TRUE")</f>
        <v>0</v>
      </c>
      <c r="J156" s="52">
        <f>SUMIFS(Bridges_Inc!$K$2:$K$750,Bridges_Inc!$L$2:$L$750,$A156,Bridges_Inc!$H$2:$H$750,Bridges_Inc!J$753,Bridges_Inc!$J$2:$J$750,"TRUE")</f>
        <v>0</v>
      </c>
      <c r="K156" s="52">
        <f>SUMIFS(Bridges_Inc!$K$2:$K$750,Bridges_Inc!$L$2:$L$750,$A156,Bridges_Inc!$H$2:$H$750,Bridges_Inc!K$753,Bridges_Inc!$J$2:$J$750,"TRUE")</f>
        <v>0</v>
      </c>
      <c r="L156" s="52">
        <f>SUMIFS(Bridges_Inc!$K$2:$K$750,Bridges_Inc!$L$2:$L$750,$A156,Bridges_Inc!$H$2:$H$750,Bridges_Inc!L$753,Bridges_Inc!$J$2:$J$750,"TRUE")</f>
        <v>0</v>
      </c>
      <c r="M156" s="63">
        <f>SUMIFS(Bridges_Inc!$K$2:$K$750,Bridges_Inc!$L$2:$L$750,$A156,Bridges_Inc!$H$2:$H$750,Bridges_Inc!M$753,Bridges_Inc!$J$2:$J$750,"TRUE")</f>
        <v>0</v>
      </c>
      <c r="N156" s="157" cm="1">
        <f t="array" ref="N156">SUMPRODUCT(--(($B$1:$M$1)=N$2),$B156:$M156)</f>
        <v>0</v>
      </c>
      <c r="O156" s="158" cm="1">
        <f t="array" ref="O156">SUMPRODUCT(--(($B$1:$M$1)=O$2),$B156:$M156)</f>
        <v>0</v>
      </c>
      <c r="P156" s="158" cm="1">
        <f t="array" ref="P156">SUMPRODUCT(--(($B$1:$M$1)=P$2),$B156:$M156)</f>
        <v>0</v>
      </c>
      <c r="Q156" s="158" cm="1">
        <f t="array" ref="Q156">SUMPRODUCT(--(($B$1:$M$1)=Q$2),$B156:$M156)</f>
        <v>0</v>
      </c>
      <c r="R156" s="159" cm="1">
        <f t="array" ref="R156">SUMPRODUCT(--((Month)&lt;=Control!$C$7),$B156:$M156)</f>
        <v>0</v>
      </c>
    </row>
    <row r="158" spans="1:18" x14ac:dyDescent="0.2">
      <c r="A158" s="57" t="str">
        <f ca="1">Control!$C$24</f>
        <v>Crosby_Enterprises</v>
      </c>
      <c r="B158" s="53">
        <f>EOMONTH(Control!$C$5,0)</f>
        <v>45688</v>
      </c>
      <c r="C158" s="53">
        <f t="shared" ref="C158" si="43">EOMONTH(B158,1)</f>
        <v>45716</v>
      </c>
      <c r="D158" s="53">
        <f t="shared" ref="D158" si="44">EOMONTH(C158,1)</f>
        <v>45747</v>
      </c>
      <c r="E158" s="53">
        <f t="shared" ref="E158" si="45">EOMONTH(D158,1)</f>
        <v>45777</v>
      </c>
      <c r="F158" s="53">
        <f t="shared" ref="F158" si="46">EOMONTH(E158,1)</f>
        <v>45808</v>
      </c>
      <c r="G158" s="53">
        <f t="shared" ref="G158" si="47">EOMONTH(F158,1)</f>
        <v>45838</v>
      </c>
      <c r="H158" s="53">
        <f t="shared" ref="H158" si="48">EOMONTH(G158,1)</f>
        <v>45869</v>
      </c>
      <c r="I158" s="53">
        <f t="shared" ref="I158" si="49">EOMONTH(H158,1)</f>
        <v>45900</v>
      </c>
      <c r="J158" s="53">
        <f t="shared" ref="J158" si="50">EOMONTH(I158,1)</f>
        <v>45930</v>
      </c>
      <c r="K158" s="53">
        <f t="shared" ref="K158" si="51">EOMONTH(J158,1)</f>
        <v>45961</v>
      </c>
      <c r="L158" s="53">
        <f t="shared" ref="L158" si="52">EOMONTH(K158,1)</f>
        <v>45991</v>
      </c>
      <c r="M158" s="54">
        <f t="shared" ref="M158" si="53">EOMONTH(L158,1)</f>
        <v>46022</v>
      </c>
      <c r="N158" s="152" t="s">
        <v>56</v>
      </c>
      <c r="O158" s="152" t="s">
        <v>57</v>
      </c>
      <c r="P158" s="152" t="s">
        <v>58</v>
      </c>
      <c r="Q158" s="152" t="s">
        <v>59</v>
      </c>
      <c r="R158" s="152" t="s">
        <v>37</v>
      </c>
    </row>
    <row r="159" spans="1:18" x14ac:dyDescent="0.2">
      <c r="A159" s="49" t="s">
        <v>25</v>
      </c>
      <c r="B159" s="50">
        <f ca="1">SUMIFS(Crosby_Enterprises!$K$2:$K$750,Crosby_Enterprises!$L$2:$L$750,$A159,Crosby_Enterprises!$H$2:$H$750,Crosby_Enterprises!B$753,Crosby_Enterprises!$J$2:$J$750,"TRUE")</f>
        <v>0</v>
      </c>
      <c r="C159" s="50">
        <f ca="1">SUMIFS(Crosby_Enterprises!$K$2:$K$750,Crosby_Enterprises!$L$2:$L$750,$A159,Crosby_Enterprises!$H$2:$H$750,Crosby_Enterprises!C$753,Crosby_Enterprises!$J$2:$J$750,"TRUE")</f>
        <v>0</v>
      </c>
      <c r="D159" s="50">
        <f ca="1">SUMIFS(Crosby_Enterprises!$K$2:$K$750,Crosby_Enterprises!$L$2:$L$750,$A159,Crosby_Enterprises!$H$2:$H$750,Crosby_Enterprises!D$753,Crosby_Enterprises!$J$2:$J$750,"TRUE")</f>
        <v>0</v>
      </c>
      <c r="E159" s="50">
        <f ca="1">SUMIFS(Crosby_Enterprises!$K$2:$K$750,Crosby_Enterprises!$L$2:$L$750,$A159,Crosby_Enterprises!$H$2:$H$750,Crosby_Enterprises!E$753,Crosby_Enterprises!$J$2:$J$750,"TRUE")</f>
        <v>0</v>
      </c>
      <c r="F159" s="50">
        <f ca="1">SUMIFS(Crosby_Enterprises!$K$2:$K$750,Crosby_Enterprises!$L$2:$L$750,$A159,Crosby_Enterprises!$H$2:$H$750,Crosby_Enterprises!F$753,Crosby_Enterprises!$J$2:$J$750,"TRUE")</f>
        <v>0</v>
      </c>
      <c r="G159" s="50">
        <f>SUMIFS(Crosby_Enterprises!$K$2:$K$750,Crosby_Enterprises!$L$2:$L$750,$A159,Crosby_Enterprises!$H$2:$H$750,Crosby_Enterprises!G$753,Crosby_Enterprises!$J$2:$J$750,"TRUE")</f>
        <v>0</v>
      </c>
      <c r="H159" s="50">
        <f>SUMIFS(Crosby_Enterprises!$K$2:$K$750,Crosby_Enterprises!$L$2:$L$750,$A159,Crosby_Enterprises!$H$2:$H$750,Crosby_Enterprises!H$753,Crosby_Enterprises!$J$2:$J$750,"TRUE")</f>
        <v>0</v>
      </c>
      <c r="I159" s="50">
        <f>SUMIFS(Crosby_Enterprises!$K$2:$K$750,Crosby_Enterprises!$L$2:$L$750,$A159,Crosby_Enterprises!$H$2:$H$750,Crosby_Enterprises!I$753,Crosby_Enterprises!$J$2:$J$750,"TRUE")</f>
        <v>0</v>
      </c>
      <c r="J159" s="50">
        <f>SUMIFS(Crosby_Enterprises!$K$2:$K$750,Crosby_Enterprises!$L$2:$L$750,$A159,Crosby_Enterprises!$H$2:$H$750,Crosby_Enterprises!J$753,Crosby_Enterprises!$J$2:$J$750,"TRUE")</f>
        <v>0</v>
      </c>
      <c r="K159" s="50">
        <f>SUMIFS(Crosby_Enterprises!$K$2:$K$750,Crosby_Enterprises!$L$2:$L$750,$A159,Crosby_Enterprises!$H$2:$H$750,Crosby_Enterprises!K$753,Crosby_Enterprises!$J$2:$J$750,"TRUE")</f>
        <v>0</v>
      </c>
      <c r="L159" s="50">
        <f>SUMIFS(Crosby_Enterprises!$K$2:$K$750,Crosby_Enterprises!$L$2:$L$750,$A159,Crosby_Enterprises!$H$2:$H$750,Crosby_Enterprises!L$753,Crosby_Enterprises!$J$2:$J$750,"TRUE")</f>
        <v>0</v>
      </c>
      <c r="M159" s="55">
        <f>SUMIFS(Crosby_Enterprises!$K$2:$K$750,Crosby_Enterprises!$L$2:$L$750,$A159,Crosby_Enterprises!$H$2:$H$750,Crosby_Enterprises!M$753,Crosby_Enterprises!$J$2:$J$750,"TRUE")</f>
        <v>0</v>
      </c>
      <c r="N159" s="153" cm="1">
        <f t="array" aca="1" ref="N159" ca="1">SUMPRODUCT(--(($B$1:$M$1)=N$2),$B159:$M159)</f>
        <v>0</v>
      </c>
      <c r="O159" s="154" cm="1">
        <f t="array" aca="1" ref="O159" ca="1">SUMPRODUCT(--(($B$1:$M$1)=O$2),$B159:$M159)</f>
        <v>0</v>
      </c>
      <c r="P159" s="154" cm="1">
        <f t="array" aca="1" ref="P159" ca="1">SUMPRODUCT(--(($B$1:$M$1)=P$2),$B159:$M159)</f>
        <v>0</v>
      </c>
      <c r="Q159" s="154" cm="1">
        <f t="array" aca="1" ref="Q159" ca="1">SUMPRODUCT(--(($B$1:$M$1)=Q$2),$B159:$M159)</f>
        <v>0</v>
      </c>
      <c r="R159" s="155" cm="1">
        <f t="array" aca="1" ref="R159" ca="1">SUMPRODUCT(--((Month)&lt;=Control!$C$7),$B159:$M159)</f>
        <v>0</v>
      </c>
    </row>
    <row r="160" spans="1:18" x14ac:dyDescent="0.2">
      <c r="A160" s="49" t="s">
        <v>24</v>
      </c>
      <c r="B160" s="50">
        <f>SUMIFS(Crosby_Enterprises!$K$2:$K$750,Crosby_Enterprises!$L$2:$L$750,$A160,Crosby_Enterprises!$H$2:$H$750,Crosby_Enterprises!B$753,Crosby_Enterprises!$J$2:$J$750,"TRUE")</f>
        <v>0</v>
      </c>
      <c r="C160" s="50">
        <f>SUMIFS(Crosby_Enterprises!$K$2:$K$750,Crosby_Enterprises!$L$2:$L$750,$A160,Crosby_Enterprises!$H$2:$H$750,Crosby_Enterprises!C$753,Crosby_Enterprises!$J$2:$J$750,"TRUE")</f>
        <v>0</v>
      </c>
      <c r="D160" s="50">
        <f>SUMIFS(Crosby_Enterprises!$K$2:$K$750,Crosby_Enterprises!$L$2:$L$750,$A160,Crosby_Enterprises!$H$2:$H$750,Crosby_Enterprises!D$753,Crosby_Enterprises!$J$2:$J$750,"TRUE")</f>
        <v>0</v>
      </c>
      <c r="E160" s="50">
        <f>SUMIFS(Crosby_Enterprises!$K$2:$K$750,Crosby_Enterprises!$L$2:$L$750,$A160,Crosby_Enterprises!$H$2:$H$750,Crosby_Enterprises!E$753,Crosby_Enterprises!$J$2:$J$750,"TRUE")</f>
        <v>0</v>
      </c>
      <c r="F160" s="50">
        <f>SUMIFS(Crosby_Enterprises!$K$2:$K$750,Crosby_Enterprises!$L$2:$L$750,$A160,Crosby_Enterprises!$H$2:$H$750,Crosby_Enterprises!F$753,Crosby_Enterprises!$J$2:$J$750,"TRUE")</f>
        <v>0</v>
      </c>
      <c r="G160" s="50">
        <f>SUMIFS(Crosby_Enterprises!$K$2:$K$750,Crosby_Enterprises!$L$2:$L$750,$A160,Crosby_Enterprises!$H$2:$H$750,Crosby_Enterprises!G$753,Crosby_Enterprises!$J$2:$J$750,"TRUE")</f>
        <v>0</v>
      </c>
      <c r="H160" s="50">
        <f>SUMIFS(Crosby_Enterprises!$K$2:$K$750,Crosby_Enterprises!$L$2:$L$750,$A160,Crosby_Enterprises!$H$2:$H$750,Crosby_Enterprises!H$753,Crosby_Enterprises!$J$2:$J$750,"TRUE")</f>
        <v>0</v>
      </c>
      <c r="I160" s="50">
        <f>SUMIFS(Crosby_Enterprises!$K$2:$K$750,Crosby_Enterprises!$L$2:$L$750,$A160,Crosby_Enterprises!$H$2:$H$750,Crosby_Enterprises!I$753,Crosby_Enterprises!$J$2:$J$750,"TRUE")</f>
        <v>0</v>
      </c>
      <c r="J160" s="50">
        <f>SUMIFS(Crosby_Enterprises!$K$2:$K$750,Crosby_Enterprises!$L$2:$L$750,$A160,Crosby_Enterprises!$H$2:$H$750,Crosby_Enterprises!J$753,Crosby_Enterprises!$J$2:$J$750,"TRUE")</f>
        <v>0</v>
      </c>
      <c r="K160" s="50">
        <f>SUMIFS(Crosby_Enterprises!$K$2:$K$750,Crosby_Enterprises!$L$2:$L$750,$A160,Crosby_Enterprises!$H$2:$H$750,Crosby_Enterprises!K$753,Crosby_Enterprises!$J$2:$J$750,"TRUE")</f>
        <v>0</v>
      </c>
      <c r="L160" s="50">
        <f>SUMIFS(Crosby_Enterprises!$K$2:$K$750,Crosby_Enterprises!$L$2:$L$750,$A160,Crosby_Enterprises!$H$2:$H$750,Crosby_Enterprises!L$753,Crosby_Enterprises!$J$2:$J$750,"TRUE")</f>
        <v>0</v>
      </c>
      <c r="M160" s="55">
        <f>SUMIFS(Crosby_Enterprises!$K$2:$K$750,Crosby_Enterprises!$L$2:$L$750,$A160,Crosby_Enterprises!$H$2:$H$750,Crosby_Enterprises!M$753,Crosby_Enterprises!$J$2:$J$750,"TRUE")</f>
        <v>0</v>
      </c>
      <c r="N160" s="156" cm="1">
        <f t="array" ref="N160">SUMPRODUCT(--(($B$1:$M$1)=N$2),$B160:$M160)</f>
        <v>0</v>
      </c>
      <c r="O160" s="149" cm="1">
        <f t="array" ref="O160">SUMPRODUCT(--(($B$1:$M$1)=O$2),$B160:$M160)</f>
        <v>0</v>
      </c>
      <c r="P160" s="149" cm="1">
        <f t="array" ref="P160">SUMPRODUCT(--(($B$1:$M$1)=P$2),$B160:$M160)</f>
        <v>0</v>
      </c>
      <c r="Q160" s="149" cm="1">
        <f t="array" ref="Q160">SUMPRODUCT(--(($B$1:$M$1)=Q$2),$B160:$M160)</f>
        <v>0</v>
      </c>
      <c r="R160" s="155" cm="1">
        <f t="array" ref="R160">SUMPRODUCT(--((Month)&lt;=Control!$C$7),$B160:$M160)</f>
        <v>0</v>
      </c>
    </row>
    <row r="161" spans="1:18" x14ac:dyDescent="0.2">
      <c r="A161" s="49" t="s">
        <v>26</v>
      </c>
      <c r="B161" s="50">
        <f>SUMIFS(Crosby_Enterprises!$K$2:$K$750,Crosby_Enterprises!$L$2:$L$750,$A161,Crosby_Enterprises!$H$2:$H$750,Crosby_Enterprises!B$753,Crosby_Enterprises!$J$2:$J$750,"TRUE")</f>
        <v>0</v>
      </c>
      <c r="C161" s="50">
        <f>SUMIFS(Crosby_Enterprises!$K$2:$K$750,Crosby_Enterprises!$L$2:$L$750,$A161,Crosby_Enterprises!$H$2:$H$750,Crosby_Enterprises!C$753,Crosby_Enterprises!$J$2:$J$750,"TRUE")</f>
        <v>0</v>
      </c>
      <c r="D161" s="50">
        <f>SUMIFS(Crosby_Enterprises!$K$2:$K$750,Crosby_Enterprises!$L$2:$L$750,$A161,Crosby_Enterprises!$H$2:$H$750,Crosby_Enterprises!D$753,Crosby_Enterprises!$J$2:$J$750,"TRUE")</f>
        <v>0</v>
      </c>
      <c r="E161" s="50">
        <f>SUMIFS(Crosby_Enterprises!$K$2:$K$750,Crosby_Enterprises!$L$2:$L$750,$A161,Crosby_Enterprises!$H$2:$H$750,Crosby_Enterprises!E$753,Crosby_Enterprises!$J$2:$J$750,"TRUE")</f>
        <v>0</v>
      </c>
      <c r="F161" s="50">
        <f>SUMIFS(Crosby_Enterprises!$K$2:$K$750,Crosby_Enterprises!$L$2:$L$750,$A161,Crosby_Enterprises!$H$2:$H$750,Crosby_Enterprises!F$753,Crosby_Enterprises!$J$2:$J$750,"TRUE")</f>
        <v>0</v>
      </c>
      <c r="G161" s="50">
        <f>SUMIFS(Crosby_Enterprises!$K$2:$K$750,Crosby_Enterprises!$L$2:$L$750,$A161,Crosby_Enterprises!$H$2:$H$750,Crosby_Enterprises!G$753,Crosby_Enterprises!$J$2:$J$750,"TRUE")</f>
        <v>0</v>
      </c>
      <c r="H161" s="50">
        <f>SUMIFS(Crosby_Enterprises!$K$2:$K$750,Crosby_Enterprises!$L$2:$L$750,$A161,Crosby_Enterprises!$H$2:$H$750,Crosby_Enterprises!H$753,Crosby_Enterprises!$J$2:$J$750,"TRUE")</f>
        <v>0</v>
      </c>
      <c r="I161" s="50">
        <f>SUMIFS(Crosby_Enterprises!$K$2:$K$750,Crosby_Enterprises!$L$2:$L$750,$A161,Crosby_Enterprises!$H$2:$H$750,Crosby_Enterprises!I$753,Crosby_Enterprises!$J$2:$J$750,"TRUE")</f>
        <v>0</v>
      </c>
      <c r="J161" s="50">
        <f>SUMIFS(Crosby_Enterprises!$K$2:$K$750,Crosby_Enterprises!$L$2:$L$750,$A161,Crosby_Enterprises!$H$2:$H$750,Crosby_Enterprises!J$753,Crosby_Enterprises!$J$2:$J$750,"TRUE")</f>
        <v>0</v>
      </c>
      <c r="K161" s="50">
        <f>SUMIFS(Crosby_Enterprises!$K$2:$K$750,Crosby_Enterprises!$L$2:$L$750,$A161,Crosby_Enterprises!$H$2:$H$750,Crosby_Enterprises!K$753,Crosby_Enterprises!$J$2:$J$750,"TRUE")</f>
        <v>0</v>
      </c>
      <c r="L161" s="50">
        <f>SUMIFS(Crosby_Enterprises!$K$2:$K$750,Crosby_Enterprises!$L$2:$L$750,$A161,Crosby_Enterprises!$H$2:$H$750,Crosby_Enterprises!L$753,Crosby_Enterprises!$J$2:$J$750,"TRUE")</f>
        <v>0</v>
      </c>
      <c r="M161" s="55">
        <f>SUMIFS(Crosby_Enterprises!$K$2:$K$750,Crosby_Enterprises!$L$2:$L$750,$A161,Crosby_Enterprises!$H$2:$H$750,Crosby_Enterprises!M$753,Crosby_Enterprises!$J$2:$J$750,"TRUE")</f>
        <v>0</v>
      </c>
      <c r="N161" s="156" cm="1">
        <f t="array" ref="N161">SUMPRODUCT(--(($B$1:$M$1)=N$2),$B161:$M161)</f>
        <v>0</v>
      </c>
      <c r="O161" s="149" cm="1">
        <f t="array" ref="O161">SUMPRODUCT(--(($B$1:$M$1)=O$2),$B161:$M161)</f>
        <v>0</v>
      </c>
      <c r="P161" s="149" cm="1">
        <f t="array" ref="P161">SUMPRODUCT(--(($B$1:$M$1)=P$2),$B161:$M161)</f>
        <v>0</v>
      </c>
      <c r="Q161" s="149" cm="1">
        <f t="array" ref="Q161">SUMPRODUCT(--(($B$1:$M$1)=Q$2),$B161:$M161)</f>
        <v>0</v>
      </c>
      <c r="R161" s="155" cm="1">
        <f t="array" ref="R161">SUMPRODUCT(--((Month)&lt;=Control!$C$7),$B161:$M161)</f>
        <v>0</v>
      </c>
    </row>
    <row r="162" spans="1:18" x14ac:dyDescent="0.2">
      <c r="A162" s="49" t="s">
        <v>48</v>
      </c>
      <c r="B162" s="50">
        <f ca="1">SUMIFS(Crosby_Enterprises!$K$2:$K$750,Crosby_Enterprises!$L$2:$L$750,$A162,Crosby_Enterprises!$H$2:$H$750,Crosby_Enterprises!B$753,Crosby_Enterprises!$J$2:$J$750,"TRUE")</f>
        <v>0</v>
      </c>
      <c r="C162" s="50">
        <f ca="1">SUMIFS(Crosby_Enterprises!$K$2:$K$750,Crosby_Enterprises!$L$2:$L$750,$A162,Crosby_Enterprises!$H$2:$H$750,Crosby_Enterprises!C$753,Crosby_Enterprises!$J$2:$J$750,"TRUE")</f>
        <v>0</v>
      </c>
      <c r="D162" s="50">
        <f ca="1">SUMIFS(Crosby_Enterprises!$K$2:$K$750,Crosby_Enterprises!$L$2:$L$750,$A162,Crosby_Enterprises!$H$2:$H$750,Crosby_Enterprises!D$753,Crosby_Enterprises!$J$2:$J$750,"TRUE")</f>
        <v>0</v>
      </c>
      <c r="E162" s="50">
        <f ca="1">SUMIFS(Crosby_Enterprises!$K$2:$K$750,Crosby_Enterprises!$L$2:$L$750,$A162,Crosby_Enterprises!$H$2:$H$750,Crosby_Enterprises!E$753,Crosby_Enterprises!$J$2:$J$750,"TRUE")</f>
        <v>0</v>
      </c>
      <c r="F162" s="50">
        <f ca="1">SUMIFS(Crosby_Enterprises!$K$2:$K$750,Crosby_Enterprises!$L$2:$L$750,$A162,Crosby_Enterprises!$H$2:$H$750,Crosby_Enterprises!F$753,Crosby_Enterprises!$J$2:$J$750,"TRUE")</f>
        <v>0</v>
      </c>
      <c r="G162" s="50">
        <f>SUMIFS(Crosby_Enterprises!$K$2:$K$750,Crosby_Enterprises!$L$2:$L$750,$A162,Crosby_Enterprises!$H$2:$H$750,Crosby_Enterprises!G$753,Crosby_Enterprises!$J$2:$J$750,"TRUE")</f>
        <v>0</v>
      </c>
      <c r="H162" s="50">
        <f>SUMIFS(Crosby_Enterprises!$K$2:$K$750,Crosby_Enterprises!$L$2:$L$750,$A162,Crosby_Enterprises!$H$2:$H$750,Crosby_Enterprises!H$753,Crosby_Enterprises!$J$2:$J$750,"TRUE")</f>
        <v>0</v>
      </c>
      <c r="I162" s="50">
        <f>SUMIFS(Crosby_Enterprises!$K$2:$K$750,Crosby_Enterprises!$L$2:$L$750,$A162,Crosby_Enterprises!$H$2:$H$750,Crosby_Enterprises!I$753,Crosby_Enterprises!$J$2:$J$750,"TRUE")</f>
        <v>0</v>
      </c>
      <c r="J162" s="50">
        <f>SUMIFS(Crosby_Enterprises!$K$2:$K$750,Crosby_Enterprises!$L$2:$L$750,$A162,Crosby_Enterprises!$H$2:$H$750,Crosby_Enterprises!J$753,Crosby_Enterprises!$J$2:$J$750,"TRUE")</f>
        <v>0</v>
      </c>
      <c r="K162" s="50">
        <f>SUMIFS(Crosby_Enterprises!$K$2:$K$750,Crosby_Enterprises!$L$2:$L$750,$A162,Crosby_Enterprises!$H$2:$H$750,Crosby_Enterprises!K$753,Crosby_Enterprises!$J$2:$J$750,"TRUE")</f>
        <v>0</v>
      </c>
      <c r="L162" s="50">
        <f>SUMIFS(Crosby_Enterprises!$K$2:$K$750,Crosby_Enterprises!$L$2:$L$750,$A162,Crosby_Enterprises!$H$2:$H$750,Crosby_Enterprises!L$753,Crosby_Enterprises!$J$2:$J$750,"TRUE")</f>
        <v>0</v>
      </c>
      <c r="M162" s="55">
        <f>SUMIFS(Crosby_Enterprises!$K$2:$K$750,Crosby_Enterprises!$L$2:$L$750,$A162,Crosby_Enterprises!$H$2:$H$750,Crosby_Enterprises!M$753,Crosby_Enterprises!$J$2:$J$750,"TRUE")</f>
        <v>0</v>
      </c>
      <c r="N162" s="156" cm="1">
        <f t="array" aca="1" ref="N162" ca="1">SUMPRODUCT(--(($B$1:$M$1)=N$2),$B162:$M162)</f>
        <v>0</v>
      </c>
      <c r="O162" s="149" cm="1">
        <f t="array" aca="1" ref="O162" ca="1">SUMPRODUCT(--(($B$1:$M$1)=O$2),$B162:$M162)</f>
        <v>0</v>
      </c>
      <c r="P162" s="149" cm="1">
        <f t="array" aca="1" ref="P162" ca="1">SUMPRODUCT(--(($B$1:$M$1)=P$2),$B162:$M162)</f>
        <v>0</v>
      </c>
      <c r="Q162" s="149" cm="1">
        <f t="array" aca="1" ref="Q162" ca="1">SUMPRODUCT(--(($B$1:$M$1)=Q$2),$B162:$M162)</f>
        <v>0</v>
      </c>
      <c r="R162" s="155" cm="1">
        <f t="array" aca="1" ref="R162" ca="1">SUMPRODUCT(--((Month)&lt;=Control!$C$7),$B162:$M162)</f>
        <v>0</v>
      </c>
    </row>
    <row r="163" spans="1:18" x14ac:dyDescent="0.2">
      <c r="A163" s="49" t="s">
        <v>49</v>
      </c>
      <c r="B163" s="50">
        <f>SUMIFS(Crosby_Enterprises!$K$2:$K$750,Crosby_Enterprises!$L$2:$L$750,$A163,Crosby_Enterprises!$H$2:$H$750,Crosby_Enterprises!B$753,Crosby_Enterprises!$J$2:$J$750,"TRUE")</f>
        <v>0</v>
      </c>
      <c r="C163" s="50">
        <f>SUMIFS(Crosby_Enterprises!$K$2:$K$750,Crosby_Enterprises!$L$2:$L$750,$A163,Crosby_Enterprises!$H$2:$H$750,Crosby_Enterprises!C$753,Crosby_Enterprises!$J$2:$J$750,"TRUE")</f>
        <v>0</v>
      </c>
      <c r="D163" s="50">
        <f>SUMIFS(Crosby_Enterprises!$K$2:$K$750,Crosby_Enterprises!$L$2:$L$750,$A163,Crosby_Enterprises!$H$2:$H$750,Crosby_Enterprises!D$753,Crosby_Enterprises!$J$2:$J$750,"TRUE")</f>
        <v>0</v>
      </c>
      <c r="E163" s="50">
        <f>SUMIFS(Crosby_Enterprises!$K$2:$K$750,Crosby_Enterprises!$L$2:$L$750,$A163,Crosby_Enterprises!$H$2:$H$750,Crosby_Enterprises!E$753,Crosby_Enterprises!$J$2:$J$750,"TRUE")</f>
        <v>0</v>
      </c>
      <c r="F163" s="50">
        <f>SUMIFS(Crosby_Enterprises!$K$2:$K$750,Crosby_Enterprises!$L$2:$L$750,$A163,Crosby_Enterprises!$H$2:$H$750,Crosby_Enterprises!F$753,Crosby_Enterprises!$J$2:$J$750,"TRUE")</f>
        <v>0</v>
      </c>
      <c r="G163" s="50">
        <f>SUMIFS(Crosby_Enterprises!$K$2:$K$750,Crosby_Enterprises!$L$2:$L$750,$A163,Crosby_Enterprises!$H$2:$H$750,Crosby_Enterprises!G$753,Crosby_Enterprises!$J$2:$J$750,"TRUE")</f>
        <v>0</v>
      </c>
      <c r="H163" s="50">
        <f>SUMIFS(Crosby_Enterprises!$K$2:$K$750,Crosby_Enterprises!$L$2:$L$750,$A163,Crosby_Enterprises!$H$2:$H$750,Crosby_Enterprises!H$753,Crosby_Enterprises!$J$2:$J$750,"TRUE")</f>
        <v>0</v>
      </c>
      <c r="I163" s="50">
        <f>SUMIFS(Crosby_Enterprises!$K$2:$K$750,Crosby_Enterprises!$L$2:$L$750,$A163,Crosby_Enterprises!$H$2:$H$750,Crosby_Enterprises!I$753,Crosby_Enterprises!$J$2:$J$750,"TRUE")</f>
        <v>0</v>
      </c>
      <c r="J163" s="50">
        <f>SUMIFS(Crosby_Enterprises!$K$2:$K$750,Crosby_Enterprises!$L$2:$L$750,$A163,Crosby_Enterprises!$H$2:$H$750,Crosby_Enterprises!J$753,Crosby_Enterprises!$J$2:$J$750,"TRUE")</f>
        <v>0</v>
      </c>
      <c r="K163" s="50">
        <f>SUMIFS(Crosby_Enterprises!$K$2:$K$750,Crosby_Enterprises!$L$2:$L$750,$A163,Crosby_Enterprises!$H$2:$H$750,Crosby_Enterprises!K$753,Crosby_Enterprises!$J$2:$J$750,"TRUE")</f>
        <v>0</v>
      </c>
      <c r="L163" s="50">
        <f>SUMIFS(Crosby_Enterprises!$K$2:$K$750,Crosby_Enterprises!$L$2:$L$750,$A163,Crosby_Enterprises!$H$2:$H$750,Crosby_Enterprises!L$753,Crosby_Enterprises!$J$2:$J$750,"TRUE")</f>
        <v>0</v>
      </c>
      <c r="M163" s="55">
        <f>SUMIFS(Crosby_Enterprises!$K$2:$K$750,Crosby_Enterprises!$L$2:$L$750,$A163,Crosby_Enterprises!$H$2:$H$750,Crosby_Enterprises!M$753,Crosby_Enterprises!$J$2:$J$750,"TRUE")</f>
        <v>0</v>
      </c>
      <c r="N163" s="156" cm="1">
        <f t="array" ref="N163">SUMPRODUCT(--(($B$1:$M$1)=N$2),$B163:$M163)</f>
        <v>0</v>
      </c>
      <c r="O163" s="149" cm="1">
        <f t="array" ref="O163">SUMPRODUCT(--(($B$1:$M$1)=O$2),$B163:$M163)</f>
        <v>0</v>
      </c>
      <c r="P163" s="149" cm="1">
        <f t="array" ref="P163">SUMPRODUCT(--(($B$1:$M$1)=P$2),$B163:$M163)</f>
        <v>0</v>
      </c>
      <c r="Q163" s="149" cm="1">
        <f t="array" ref="Q163">SUMPRODUCT(--(($B$1:$M$1)=Q$2),$B163:$M163)</f>
        <v>0</v>
      </c>
      <c r="R163" s="155" cm="1">
        <f t="array" ref="R163">SUMPRODUCT(--((Month)&lt;=Control!$C$7),$B163:$M163)</f>
        <v>0</v>
      </c>
    </row>
    <row r="164" spans="1:18" x14ac:dyDescent="0.2">
      <c r="A164" s="49" t="s">
        <v>50</v>
      </c>
      <c r="B164" s="50">
        <f>SUMIFS(Crosby_Enterprises!$K$2:$K$750,Crosby_Enterprises!$L$2:$L$750,$A164,Crosby_Enterprises!$H$2:$H$750,Crosby_Enterprises!B$753,Crosby_Enterprises!$J$2:$J$750,"TRUE")</f>
        <v>0</v>
      </c>
      <c r="C164" s="50">
        <f>SUMIFS(Crosby_Enterprises!$K$2:$K$750,Crosby_Enterprises!$L$2:$L$750,$A164,Crosby_Enterprises!$H$2:$H$750,Crosby_Enterprises!C$753,Crosby_Enterprises!$J$2:$J$750,"TRUE")</f>
        <v>0</v>
      </c>
      <c r="D164" s="50">
        <f>SUMIFS(Crosby_Enterprises!$K$2:$K$750,Crosby_Enterprises!$L$2:$L$750,$A164,Crosby_Enterprises!$H$2:$H$750,Crosby_Enterprises!D$753,Crosby_Enterprises!$J$2:$J$750,"TRUE")</f>
        <v>0</v>
      </c>
      <c r="E164" s="50">
        <f>SUMIFS(Crosby_Enterprises!$K$2:$K$750,Crosby_Enterprises!$L$2:$L$750,$A164,Crosby_Enterprises!$H$2:$H$750,Crosby_Enterprises!E$753,Crosby_Enterprises!$J$2:$J$750,"TRUE")</f>
        <v>0</v>
      </c>
      <c r="F164" s="50">
        <f>SUMIFS(Crosby_Enterprises!$K$2:$K$750,Crosby_Enterprises!$L$2:$L$750,$A164,Crosby_Enterprises!$H$2:$H$750,Crosby_Enterprises!F$753,Crosby_Enterprises!$J$2:$J$750,"TRUE")</f>
        <v>0</v>
      </c>
      <c r="G164" s="50">
        <f>SUMIFS(Crosby_Enterprises!$K$2:$K$750,Crosby_Enterprises!$L$2:$L$750,$A164,Crosby_Enterprises!$H$2:$H$750,Crosby_Enterprises!G$753,Crosby_Enterprises!$J$2:$J$750,"TRUE")</f>
        <v>0</v>
      </c>
      <c r="H164" s="50">
        <f>SUMIFS(Crosby_Enterprises!$K$2:$K$750,Crosby_Enterprises!$L$2:$L$750,$A164,Crosby_Enterprises!$H$2:$H$750,Crosby_Enterprises!H$753,Crosby_Enterprises!$J$2:$J$750,"TRUE")</f>
        <v>0</v>
      </c>
      <c r="I164" s="50">
        <f>SUMIFS(Crosby_Enterprises!$K$2:$K$750,Crosby_Enterprises!$L$2:$L$750,$A164,Crosby_Enterprises!$H$2:$H$750,Crosby_Enterprises!I$753,Crosby_Enterprises!$J$2:$J$750,"TRUE")</f>
        <v>0</v>
      </c>
      <c r="J164" s="50">
        <f>SUMIFS(Crosby_Enterprises!$K$2:$K$750,Crosby_Enterprises!$L$2:$L$750,$A164,Crosby_Enterprises!$H$2:$H$750,Crosby_Enterprises!J$753,Crosby_Enterprises!$J$2:$J$750,"TRUE")</f>
        <v>0</v>
      </c>
      <c r="K164" s="50">
        <f>SUMIFS(Crosby_Enterprises!$K$2:$K$750,Crosby_Enterprises!$L$2:$L$750,$A164,Crosby_Enterprises!$H$2:$H$750,Crosby_Enterprises!K$753,Crosby_Enterprises!$J$2:$J$750,"TRUE")</f>
        <v>0</v>
      </c>
      <c r="L164" s="50">
        <f>SUMIFS(Crosby_Enterprises!$K$2:$K$750,Crosby_Enterprises!$L$2:$L$750,$A164,Crosby_Enterprises!$H$2:$H$750,Crosby_Enterprises!L$753,Crosby_Enterprises!$J$2:$J$750,"TRUE")</f>
        <v>0</v>
      </c>
      <c r="M164" s="55">
        <f>SUMIFS(Crosby_Enterprises!$K$2:$K$750,Crosby_Enterprises!$L$2:$L$750,$A164,Crosby_Enterprises!$H$2:$H$750,Crosby_Enterprises!M$753,Crosby_Enterprises!$J$2:$J$750,"TRUE")</f>
        <v>0</v>
      </c>
      <c r="N164" s="156" cm="1">
        <f t="array" ref="N164">SUMPRODUCT(--(($B$1:$M$1)=N$2),$B164:$M164)</f>
        <v>0</v>
      </c>
      <c r="O164" s="149" cm="1">
        <f t="array" ref="O164">SUMPRODUCT(--(($B$1:$M$1)=O$2),$B164:$M164)</f>
        <v>0</v>
      </c>
      <c r="P164" s="149" cm="1">
        <f t="array" ref="P164">SUMPRODUCT(--(($B$1:$M$1)=P$2),$B164:$M164)</f>
        <v>0</v>
      </c>
      <c r="Q164" s="149" cm="1">
        <f t="array" ref="Q164">SUMPRODUCT(--(($B$1:$M$1)=Q$2),$B164:$M164)</f>
        <v>0</v>
      </c>
      <c r="R164" s="155" cm="1">
        <f t="array" ref="R164">SUMPRODUCT(--((Month)&lt;=Control!$C$7),$B164:$M164)</f>
        <v>0</v>
      </c>
    </row>
    <row r="165" spans="1:18" x14ac:dyDescent="0.2">
      <c r="A165" s="49" t="s">
        <v>9</v>
      </c>
      <c r="B165" s="50">
        <f ca="1">SUMIFS(Crosby_Enterprises!$K$2:$K$750,Crosby_Enterprises!$L$2:$L$750,$A165,Crosby_Enterprises!$H$2:$H$750,Crosby_Enterprises!B$753,Crosby_Enterprises!$J$2:$J$750,"TRUE")</f>
        <v>0</v>
      </c>
      <c r="C165" s="50">
        <f ca="1">SUMIFS(Crosby_Enterprises!$K$2:$K$750,Crosby_Enterprises!$L$2:$L$750,$A165,Crosby_Enterprises!$H$2:$H$750,Crosby_Enterprises!C$753,Crosby_Enterprises!$J$2:$J$750,"TRUE")</f>
        <v>0</v>
      </c>
      <c r="D165" s="50">
        <f ca="1">SUMIFS(Crosby_Enterprises!$K$2:$K$750,Crosby_Enterprises!$L$2:$L$750,$A165,Crosby_Enterprises!$H$2:$H$750,Crosby_Enterprises!D$753,Crosby_Enterprises!$J$2:$J$750,"TRUE")</f>
        <v>0</v>
      </c>
      <c r="E165" s="50">
        <f ca="1">SUMIFS(Crosby_Enterprises!$K$2:$K$750,Crosby_Enterprises!$L$2:$L$750,$A165,Crosby_Enterprises!$H$2:$H$750,Crosby_Enterprises!E$753,Crosby_Enterprises!$J$2:$J$750,"TRUE")</f>
        <v>0</v>
      </c>
      <c r="F165" s="50">
        <f ca="1">SUMIFS(Crosby_Enterprises!$K$2:$K$750,Crosby_Enterprises!$L$2:$L$750,$A165,Crosby_Enterprises!$H$2:$H$750,Crosby_Enterprises!F$753,Crosby_Enterprises!$J$2:$J$750,"TRUE")</f>
        <v>0</v>
      </c>
      <c r="G165" s="50">
        <f>SUMIFS(Crosby_Enterprises!$K$2:$K$750,Crosby_Enterprises!$L$2:$L$750,$A165,Crosby_Enterprises!$H$2:$H$750,Crosby_Enterprises!G$753,Crosby_Enterprises!$J$2:$J$750,"TRUE")</f>
        <v>0</v>
      </c>
      <c r="H165" s="50">
        <f>SUMIFS(Crosby_Enterprises!$K$2:$K$750,Crosby_Enterprises!$L$2:$L$750,$A165,Crosby_Enterprises!$H$2:$H$750,Crosby_Enterprises!H$753,Crosby_Enterprises!$J$2:$J$750,"TRUE")</f>
        <v>0</v>
      </c>
      <c r="I165" s="50">
        <f>SUMIFS(Crosby_Enterprises!$K$2:$K$750,Crosby_Enterprises!$L$2:$L$750,$A165,Crosby_Enterprises!$H$2:$H$750,Crosby_Enterprises!I$753,Crosby_Enterprises!$J$2:$J$750,"TRUE")</f>
        <v>0</v>
      </c>
      <c r="J165" s="50">
        <f>SUMIFS(Crosby_Enterprises!$K$2:$K$750,Crosby_Enterprises!$L$2:$L$750,$A165,Crosby_Enterprises!$H$2:$H$750,Crosby_Enterprises!J$753,Crosby_Enterprises!$J$2:$J$750,"TRUE")</f>
        <v>0</v>
      </c>
      <c r="K165" s="50">
        <f>SUMIFS(Crosby_Enterprises!$K$2:$K$750,Crosby_Enterprises!$L$2:$L$750,$A165,Crosby_Enterprises!$H$2:$H$750,Crosby_Enterprises!K$753,Crosby_Enterprises!$J$2:$J$750,"TRUE")</f>
        <v>0</v>
      </c>
      <c r="L165" s="50">
        <f>SUMIFS(Crosby_Enterprises!$K$2:$K$750,Crosby_Enterprises!$L$2:$L$750,$A165,Crosby_Enterprises!$H$2:$H$750,Crosby_Enterprises!L$753,Crosby_Enterprises!$J$2:$J$750,"TRUE")</f>
        <v>0</v>
      </c>
      <c r="M165" s="55">
        <f>SUMIFS(Crosby_Enterprises!$K$2:$K$750,Crosby_Enterprises!$L$2:$L$750,$A165,Crosby_Enterprises!$H$2:$H$750,Crosby_Enterprises!M$753,Crosby_Enterprises!$J$2:$J$750,"TRUE")</f>
        <v>0</v>
      </c>
      <c r="N165" s="156" cm="1">
        <f t="array" aca="1" ref="N165" ca="1">SUMPRODUCT(--(($B$1:$M$1)=N$2),$B165:$M165)</f>
        <v>0</v>
      </c>
      <c r="O165" s="149" cm="1">
        <f t="array" aca="1" ref="O165" ca="1">SUMPRODUCT(--(($B$1:$M$1)=O$2),$B165:$M165)</f>
        <v>0</v>
      </c>
      <c r="P165" s="149" cm="1">
        <f t="array" aca="1" ref="P165" ca="1">SUMPRODUCT(--(($B$1:$M$1)=P$2),$B165:$M165)</f>
        <v>0</v>
      </c>
      <c r="Q165" s="149" cm="1">
        <f t="array" aca="1" ref="Q165" ca="1">SUMPRODUCT(--(($B$1:$M$1)=Q$2),$B165:$M165)</f>
        <v>0</v>
      </c>
      <c r="R165" s="155" cm="1">
        <f t="array" aca="1" ref="R165" ca="1">SUMPRODUCT(--((Month)&lt;=Control!$C$7),$B165:$M165)</f>
        <v>0</v>
      </c>
    </row>
    <row r="166" spans="1:18" x14ac:dyDescent="0.2">
      <c r="A166" s="49" t="s">
        <v>10</v>
      </c>
      <c r="B166" s="50">
        <f ca="1">SUMIFS(Crosby_Enterprises!$K$2:$K$750,Crosby_Enterprises!$L$2:$L$750,$A166,Crosby_Enterprises!$H$2:$H$750,Crosby_Enterprises!B$753,Crosby_Enterprises!$J$2:$J$750,"TRUE")</f>
        <v>0</v>
      </c>
      <c r="C166" s="50">
        <f ca="1">SUMIFS(Crosby_Enterprises!$K$2:$K$750,Crosby_Enterprises!$L$2:$L$750,$A166,Crosby_Enterprises!$H$2:$H$750,Crosby_Enterprises!C$753,Crosby_Enterprises!$J$2:$J$750,"TRUE")</f>
        <v>1000</v>
      </c>
      <c r="D166" s="50">
        <f ca="1">SUMIFS(Crosby_Enterprises!$K$2:$K$750,Crosby_Enterprises!$L$2:$L$750,$A166,Crosby_Enterprises!$H$2:$H$750,Crosby_Enterprises!D$753,Crosby_Enterprises!$J$2:$J$750,"TRUE")</f>
        <v>1000</v>
      </c>
      <c r="E166" s="50">
        <f ca="1">SUMIFS(Crosby_Enterprises!$K$2:$K$750,Crosby_Enterprises!$L$2:$L$750,$A166,Crosby_Enterprises!$H$2:$H$750,Crosby_Enterprises!E$753,Crosby_Enterprises!$J$2:$J$750,"TRUE")</f>
        <v>1000</v>
      </c>
      <c r="F166" s="50">
        <f ca="1">SUMIFS(Crosby_Enterprises!$K$2:$K$750,Crosby_Enterprises!$L$2:$L$750,$A166,Crosby_Enterprises!$H$2:$H$750,Crosby_Enterprises!F$753,Crosby_Enterprises!$J$2:$J$750,"TRUE")</f>
        <v>1000</v>
      </c>
      <c r="G166" s="50">
        <f>SUMIFS(Crosby_Enterprises!$K$2:$K$750,Crosby_Enterprises!$L$2:$L$750,$A166,Crosby_Enterprises!$H$2:$H$750,Crosby_Enterprises!G$753,Crosby_Enterprises!$J$2:$J$750,"TRUE")</f>
        <v>0</v>
      </c>
      <c r="H166" s="50">
        <f>SUMIFS(Crosby_Enterprises!$K$2:$K$750,Crosby_Enterprises!$L$2:$L$750,$A166,Crosby_Enterprises!$H$2:$H$750,Crosby_Enterprises!H$753,Crosby_Enterprises!$J$2:$J$750,"TRUE")</f>
        <v>0</v>
      </c>
      <c r="I166" s="50">
        <f>SUMIFS(Crosby_Enterprises!$K$2:$K$750,Crosby_Enterprises!$L$2:$L$750,$A166,Crosby_Enterprises!$H$2:$H$750,Crosby_Enterprises!I$753,Crosby_Enterprises!$J$2:$J$750,"TRUE")</f>
        <v>0</v>
      </c>
      <c r="J166" s="50">
        <f>SUMIFS(Crosby_Enterprises!$K$2:$K$750,Crosby_Enterprises!$L$2:$L$750,$A166,Crosby_Enterprises!$H$2:$H$750,Crosby_Enterprises!J$753,Crosby_Enterprises!$J$2:$J$750,"TRUE")</f>
        <v>0</v>
      </c>
      <c r="K166" s="50">
        <f>SUMIFS(Crosby_Enterprises!$K$2:$K$750,Crosby_Enterprises!$L$2:$L$750,$A166,Crosby_Enterprises!$H$2:$H$750,Crosby_Enterprises!K$753,Crosby_Enterprises!$J$2:$J$750,"TRUE")</f>
        <v>0</v>
      </c>
      <c r="L166" s="50">
        <f>SUMIFS(Crosby_Enterprises!$K$2:$K$750,Crosby_Enterprises!$L$2:$L$750,$A166,Crosby_Enterprises!$H$2:$H$750,Crosby_Enterprises!L$753,Crosby_Enterprises!$J$2:$J$750,"TRUE")</f>
        <v>0</v>
      </c>
      <c r="M166" s="55">
        <f>SUMIFS(Crosby_Enterprises!$K$2:$K$750,Crosby_Enterprises!$L$2:$L$750,$A166,Crosby_Enterprises!$H$2:$H$750,Crosby_Enterprises!M$753,Crosby_Enterprises!$J$2:$J$750,"TRUE")</f>
        <v>0</v>
      </c>
      <c r="N166" s="156" cm="1">
        <f t="array" aca="1" ref="N166" ca="1">SUMPRODUCT(--(($B$1:$M$1)=N$2),$B166:$M166)</f>
        <v>2000</v>
      </c>
      <c r="O166" s="149" cm="1">
        <f t="array" aca="1" ref="O166" ca="1">SUMPRODUCT(--(($B$1:$M$1)=O$2),$B166:$M166)</f>
        <v>2000</v>
      </c>
      <c r="P166" s="149" cm="1">
        <f t="array" aca="1" ref="P166" ca="1">SUMPRODUCT(--(($B$1:$M$1)=P$2),$B166:$M166)</f>
        <v>0</v>
      </c>
      <c r="Q166" s="149" cm="1">
        <f t="array" aca="1" ref="Q166" ca="1">SUMPRODUCT(--(($B$1:$M$1)=Q$2),$B166:$M166)</f>
        <v>0</v>
      </c>
      <c r="R166" s="155" cm="1">
        <f t="array" aca="1" ref="R166" ca="1">SUMPRODUCT(--((Month)&lt;=Control!$C$7),$B166:$M166)</f>
        <v>4000</v>
      </c>
    </row>
    <row r="167" spans="1:18" x14ac:dyDescent="0.2">
      <c r="A167" s="49" t="s">
        <v>14</v>
      </c>
      <c r="B167" s="50">
        <f ca="1">SUMIFS(Crosby_Enterprises!$K$2:$K$750,Crosby_Enterprises!$L$2:$L$750,$A167,Crosby_Enterprises!$H$2:$H$750,Crosby_Enterprises!B$753,Crosby_Enterprises!$J$2:$J$750,"TRUE")</f>
        <v>0</v>
      </c>
      <c r="C167" s="50">
        <f ca="1">SUMIFS(Crosby_Enterprises!$K$2:$K$750,Crosby_Enterprises!$L$2:$L$750,$A167,Crosby_Enterprises!$H$2:$H$750,Crosby_Enterprises!C$753,Crosby_Enterprises!$J$2:$J$750,"TRUE")</f>
        <v>0</v>
      </c>
      <c r="D167" s="50">
        <f ca="1">SUMIFS(Crosby_Enterprises!$K$2:$K$750,Crosby_Enterprises!$L$2:$L$750,$A167,Crosby_Enterprises!$H$2:$H$750,Crosby_Enterprises!D$753,Crosby_Enterprises!$J$2:$J$750,"TRUE")</f>
        <v>0</v>
      </c>
      <c r="E167" s="50">
        <f ca="1">SUMIFS(Crosby_Enterprises!$K$2:$K$750,Crosby_Enterprises!$L$2:$L$750,$A167,Crosby_Enterprises!$H$2:$H$750,Crosby_Enterprises!E$753,Crosby_Enterprises!$J$2:$J$750,"TRUE")</f>
        <v>0</v>
      </c>
      <c r="F167" s="50">
        <f ca="1">SUMIFS(Crosby_Enterprises!$K$2:$K$750,Crosby_Enterprises!$L$2:$L$750,$A167,Crosby_Enterprises!$H$2:$H$750,Crosby_Enterprises!F$753,Crosby_Enterprises!$J$2:$J$750,"TRUE")</f>
        <v>0</v>
      </c>
      <c r="G167" s="50">
        <f>SUMIFS(Crosby_Enterprises!$K$2:$K$750,Crosby_Enterprises!$L$2:$L$750,$A167,Crosby_Enterprises!$H$2:$H$750,Crosby_Enterprises!G$753,Crosby_Enterprises!$J$2:$J$750,"TRUE")</f>
        <v>0</v>
      </c>
      <c r="H167" s="50">
        <f>SUMIFS(Crosby_Enterprises!$K$2:$K$750,Crosby_Enterprises!$L$2:$L$750,$A167,Crosby_Enterprises!$H$2:$H$750,Crosby_Enterprises!H$753,Crosby_Enterprises!$J$2:$J$750,"TRUE")</f>
        <v>0</v>
      </c>
      <c r="I167" s="50">
        <f>SUMIFS(Crosby_Enterprises!$K$2:$K$750,Crosby_Enterprises!$L$2:$L$750,$A167,Crosby_Enterprises!$H$2:$H$750,Crosby_Enterprises!I$753,Crosby_Enterprises!$J$2:$J$750,"TRUE")</f>
        <v>0</v>
      </c>
      <c r="J167" s="50">
        <f>SUMIFS(Crosby_Enterprises!$K$2:$K$750,Crosby_Enterprises!$L$2:$L$750,$A167,Crosby_Enterprises!$H$2:$H$750,Crosby_Enterprises!J$753,Crosby_Enterprises!$J$2:$J$750,"TRUE")</f>
        <v>0</v>
      </c>
      <c r="K167" s="50">
        <f>SUMIFS(Crosby_Enterprises!$K$2:$K$750,Crosby_Enterprises!$L$2:$L$750,$A167,Crosby_Enterprises!$H$2:$H$750,Crosby_Enterprises!K$753,Crosby_Enterprises!$J$2:$J$750,"TRUE")</f>
        <v>0</v>
      </c>
      <c r="L167" s="50">
        <f>SUMIFS(Crosby_Enterprises!$K$2:$K$750,Crosby_Enterprises!$L$2:$L$750,$A167,Crosby_Enterprises!$H$2:$H$750,Crosby_Enterprises!L$753,Crosby_Enterprises!$J$2:$J$750,"TRUE")</f>
        <v>0</v>
      </c>
      <c r="M167" s="55">
        <f>SUMIFS(Crosby_Enterprises!$K$2:$K$750,Crosby_Enterprises!$L$2:$L$750,$A167,Crosby_Enterprises!$H$2:$H$750,Crosby_Enterprises!M$753,Crosby_Enterprises!$J$2:$J$750,"TRUE")</f>
        <v>0</v>
      </c>
      <c r="N167" s="156" cm="1">
        <f t="array" aca="1" ref="N167" ca="1">SUMPRODUCT(--(($B$1:$M$1)=N$2),$B167:$M167)</f>
        <v>0</v>
      </c>
      <c r="O167" s="149" cm="1">
        <f t="array" aca="1" ref="O167" ca="1">SUMPRODUCT(--(($B$1:$M$1)=O$2),$B167:$M167)</f>
        <v>0</v>
      </c>
      <c r="P167" s="149" cm="1">
        <f t="array" aca="1" ref="P167" ca="1">SUMPRODUCT(--(($B$1:$M$1)=P$2),$B167:$M167)</f>
        <v>0</v>
      </c>
      <c r="Q167" s="149" cm="1">
        <f t="array" aca="1" ref="Q167" ca="1">SUMPRODUCT(--(($B$1:$M$1)=Q$2),$B167:$M167)</f>
        <v>0</v>
      </c>
      <c r="R167" s="155" cm="1">
        <f t="array" aca="1" ref="R167" ca="1">SUMPRODUCT(--((Month)&lt;=Control!$C$7),$B167:$M167)</f>
        <v>0</v>
      </c>
    </row>
    <row r="168" spans="1:18" x14ac:dyDescent="0.2">
      <c r="A168" s="51" t="s">
        <v>13</v>
      </c>
      <c r="B168" s="52">
        <f ca="1">SUMIFS(Crosby_Enterprises!$K$2:$K$750,Crosby_Enterprises!$L$2:$L$750,$A168,Crosby_Enterprises!$H$2:$H$750,Crosby_Enterprises!B$753,Crosby_Enterprises!$J$2:$J$750,"TRUE")</f>
        <v>0</v>
      </c>
      <c r="C168" s="52">
        <f ca="1">SUMIFS(Crosby_Enterprises!$K$2:$K$750,Crosby_Enterprises!$L$2:$L$750,$A168,Crosby_Enterprises!$H$2:$H$750,Crosby_Enterprises!C$753,Crosby_Enterprises!$J$2:$J$750,"TRUE")</f>
        <v>0</v>
      </c>
      <c r="D168" s="52">
        <f ca="1">SUMIFS(Crosby_Enterprises!$K$2:$K$750,Crosby_Enterprises!$L$2:$L$750,$A168,Crosby_Enterprises!$H$2:$H$750,Crosby_Enterprises!D$753,Crosby_Enterprises!$J$2:$J$750,"TRUE")</f>
        <v>0</v>
      </c>
      <c r="E168" s="52">
        <f ca="1">SUMIFS(Crosby_Enterprises!$K$2:$K$750,Crosby_Enterprises!$L$2:$L$750,$A168,Crosby_Enterprises!$H$2:$H$750,Crosby_Enterprises!E$753,Crosby_Enterprises!$J$2:$J$750,"TRUE")</f>
        <v>0</v>
      </c>
      <c r="F168" s="52">
        <f ca="1">SUMIFS(Crosby_Enterprises!$K$2:$K$750,Crosby_Enterprises!$L$2:$L$750,$A168,Crosby_Enterprises!$H$2:$H$750,Crosby_Enterprises!F$753,Crosby_Enterprises!$J$2:$J$750,"TRUE")</f>
        <v>0</v>
      </c>
      <c r="G168" s="52">
        <f>SUMIFS(Crosby_Enterprises!$K$2:$K$750,Crosby_Enterprises!$L$2:$L$750,$A168,Crosby_Enterprises!$H$2:$H$750,Crosby_Enterprises!G$753,Crosby_Enterprises!$J$2:$J$750,"TRUE")</f>
        <v>0</v>
      </c>
      <c r="H168" s="52">
        <f>SUMIFS(Crosby_Enterprises!$K$2:$K$750,Crosby_Enterprises!$L$2:$L$750,$A168,Crosby_Enterprises!$H$2:$H$750,Crosby_Enterprises!H$753,Crosby_Enterprises!$J$2:$J$750,"TRUE")</f>
        <v>0</v>
      </c>
      <c r="I168" s="52">
        <f>SUMIFS(Crosby_Enterprises!$K$2:$K$750,Crosby_Enterprises!$L$2:$L$750,$A168,Crosby_Enterprises!$H$2:$H$750,Crosby_Enterprises!I$753,Crosby_Enterprises!$J$2:$J$750,"TRUE")</f>
        <v>0</v>
      </c>
      <c r="J168" s="52">
        <f>SUMIFS(Crosby_Enterprises!$K$2:$K$750,Crosby_Enterprises!$L$2:$L$750,$A168,Crosby_Enterprises!$H$2:$H$750,Crosby_Enterprises!J$753,Crosby_Enterprises!$J$2:$J$750,"TRUE")</f>
        <v>0</v>
      </c>
      <c r="K168" s="52">
        <f>SUMIFS(Crosby_Enterprises!$K$2:$K$750,Crosby_Enterprises!$L$2:$L$750,$A168,Crosby_Enterprises!$H$2:$H$750,Crosby_Enterprises!K$753,Crosby_Enterprises!$J$2:$J$750,"TRUE")</f>
        <v>0</v>
      </c>
      <c r="L168" s="52">
        <f>SUMIFS(Crosby_Enterprises!$K$2:$K$750,Crosby_Enterprises!$L$2:$L$750,$A168,Crosby_Enterprises!$H$2:$H$750,Crosby_Enterprises!L$753,Crosby_Enterprises!$J$2:$J$750,"TRUE")</f>
        <v>0</v>
      </c>
      <c r="M168" s="63">
        <f>SUMIFS(Crosby_Enterprises!$K$2:$K$750,Crosby_Enterprises!$L$2:$L$750,$A168,Crosby_Enterprises!$H$2:$H$750,Crosby_Enterprises!M$753,Crosby_Enterprises!$J$2:$J$750,"TRUE")</f>
        <v>0</v>
      </c>
      <c r="N168" s="157" cm="1">
        <f t="array" aca="1" ref="N168" ca="1">SUMPRODUCT(--(($B$1:$M$1)=N$2),$B168:$M168)</f>
        <v>0</v>
      </c>
      <c r="O168" s="158" cm="1">
        <f t="array" aca="1" ref="O168" ca="1">SUMPRODUCT(--(($B$1:$M$1)=O$2),$B168:$M168)</f>
        <v>0</v>
      </c>
      <c r="P168" s="158" cm="1">
        <f t="array" aca="1" ref="P168" ca="1">SUMPRODUCT(--(($B$1:$M$1)=P$2),$B168:$M168)</f>
        <v>0</v>
      </c>
      <c r="Q168" s="158" cm="1">
        <f t="array" aca="1" ref="Q168" ca="1">SUMPRODUCT(--(($B$1:$M$1)=Q$2),$B168:$M168)</f>
        <v>0</v>
      </c>
      <c r="R168" s="159" cm="1">
        <f t="array" aca="1" ref="R168" ca="1">SUMPRODUCT(--((Month)&lt;=Control!$C$7),$B168:$M168)</f>
        <v>0</v>
      </c>
    </row>
    <row r="170" spans="1:18" x14ac:dyDescent="0.2">
      <c r="A170" s="57" t="str">
        <f ca="1">Control!$C$25</f>
        <v>Point_Consulting</v>
      </c>
      <c r="B170" s="53">
        <f>EOMONTH(Control!$C$5,0)</f>
        <v>45688</v>
      </c>
      <c r="C170" s="53">
        <f t="shared" ref="C170" si="54">EOMONTH(B170,1)</f>
        <v>45716</v>
      </c>
      <c r="D170" s="53">
        <f t="shared" ref="D170" si="55">EOMONTH(C170,1)</f>
        <v>45747</v>
      </c>
      <c r="E170" s="53">
        <f t="shared" ref="E170" si="56">EOMONTH(D170,1)</f>
        <v>45777</v>
      </c>
      <c r="F170" s="53">
        <f t="shared" ref="F170" si="57">EOMONTH(E170,1)</f>
        <v>45808</v>
      </c>
      <c r="G170" s="53">
        <f t="shared" ref="G170" si="58">EOMONTH(F170,1)</f>
        <v>45838</v>
      </c>
      <c r="H170" s="53">
        <f t="shared" ref="H170" si="59">EOMONTH(G170,1)</f>
        <v>45869</v>
      </c>
      <c r="I170" s="53">
        <f t="shared" ref="I170" si="60">EOMONTH(H170,1)</f>
        <v>45900</v>
      </c>
      <c r="J170" s="53">
        <f t="shared" ref="J170" si="61">EOMONTH(I170,1)</f>
        <v>45930</v>
      </c>
      <c r="K170" s="53">
        <f t="shared" ref="K170" si="62">EOMONTH(J170,1)</f>
        <v>45961</v>
      </c>
      <c r="L170" s="53">
        <f t="shared" ref="L170" si="63">EOMONTH(K170,1)</f>
        <v>45991</v>
      </c>
      <c r="M170" s="54">
        <f t="shared" ref="M170" si="64">EOMONTH(L170,1)</f>
        <v>46022</v>
      </c>
      <c r="N170" s="152" t="s">
        <v>56</v>
      </c>
      <c r="O170" s="152" t="s">
        <v>57</v>
      </c>
      <c r="P170" s="152" t="s">
        <v>58</v>
      </c>
      <c r="Q170" s="152" t="s">
        <v>59</v>
      </c>
      <c r="R170" s="152" t="s">
        <v>37</v>
      </c>
    </row>
    <row r="171" spans="1:18" x14ac:dyDescent="0.2">
      <c r="A171" s="49" t="s">
        <v>25</v>
      </c>
      <c r="B171" s="50">
        <f ca="1">SUMIFS(Point_Consulting!$K$2:$K$750,Point_Consulting!$L$2:$L$750,$A171,Point_Consulting!$H$2:$H$750,Point_Consulting!B$753,Point_Consulting!$J$2:$J$750,"TRUE")</f>
        <v>0</v>
      </c>
      <c r="C171" s="50">
        <f ca="1">SUMIFS(Point_Consulting!$K$2:$K$750,Point_Consulting!$L$2:$L$750,$A171,Point_Consulting!$H$2:$H$750,Point_Consulting!C$753,Point_Consulting!$J$2:$J$750,"TRUE")</f>
        <v>0</v>
      </c>
      <c r="D171" s="50">
        <f ca="1">SUMIFS(Point_Consulting!$K$2:$K$750,Point_Consulting!$L$2:$L$750,$A171,Point_Consulting!$H$2:$H$750,Point_Consulting!D$753,Point_Consulting!$J$2:$J$750,"TRUE")</f>
        <v>0</v>
      </c>
      <c r="E171" s="50">
        <f ca="1">SUMIFS(Point_Consulting!$K$2:$K$750,Point_Consulting!$L$2:$L$750,$A171,Point_Consulting!$H$2:$H$750,Point_Consulting!E$753,Point_Consulting!$J$2:$J$750,"TRUE")</f>
        <v>0</v>
      </c>
      <c r="F171" s="50">
        <f ca="1">SUMIFS(Point_Consulting!$K$2:$K$750,Point_Consulting!$L$2:$L$750,$A171,Point_Consulting!$H$2:$H$750,Point_Consulting!F$753,Point_Consulting!$J$2:$J$750,"TRUE")</f>
        <v>0</v>
      </c>
      <c r="G171" s="50">
        <f>SUMIFS(Point_Consulting!$K$2:$K$750,Point_Consulting!$L$2:$L$750,$A171,Point_Consulting!$H$2:$H$750,Point_Consulting!G$753,Point_Consulting!$J$2:$J$750,"TRUE")</f>
        <v>0</v>
      </c>
      <c r="H171" s="50">
        <f>SUMIFS(Point_Consulting!$K$2:$K$750,Point_Consulting!$L$2:$L$750,$A171,Point_Consulting!$H$2:$H$750,Point_Consulting!H$753,Point_Consulting!$J$2:$J$750,"TRUE")</f>
        <v>0</v>
      </c>
      <c r="I171" s="50">
        <f>SUMIFS(Point_Consulting!$K$2:$K$750,Point_Consulting!$L$2:$L$750,$A171,Point_Consulting!$H$2:$H$750,Point_Consulting!I$753,Point_Consulting!$J$2:$J$750,"TRUE")</f>
        <v>0</v>
      </c>
      <c r="J171" s="50">
        <f>SUMIFS(Point_Consulting!$K$2:$K$750,Point_Consulting!$L$2:$L$750,$A171,Point_Consulting!$H$2:$H$750,Point_Consulting!J$753,Point_Consulting!$J$2:$J$750,"TRUE")</f>
        <v>0</v>
      </c>
      <c r="K171" s="50">
        <f>SUMIFS(Point_Consulting!$K$2:$K$750,Point_Consulting!$L$2:$L$750,$A171,Point_Consulting!$H$2:$H$750,Point_Consulting!K$753,Point_Consulting!$J$2:$J$750,"TRUE")</f>
        <v>0</v>
      </c>
      <c r="L171" s="50">
        <f>SUMIFS(Point_Consulting!$K$2:$K$750,Point_Consulting!$L$2:$L$750,$A171,Point_Consulting!$H$2:$H$750,Point_Consulting!L$753,Point_Consulting!$J$2:$J$750,"TRUE")</f>
        <v>0</v>
      </c>
      <c r="M171" s="55">
        <f>SUMIFS(Point_Consulting!$K$2:$K$750,Point_Consulting!$L$2:$L$750,$A171,Point_Consulting!$H$2:$H$750,Point_Consulting!M$753,Point_Consulting!$J$2:$J$750,"TRUE")</f>
        <v>0</v>
      </c>
      <c r="N171" s="153" cm="1">
        <f t="array" aca="1" ref="N171" ca="1">SUMPRODUCT(--(($B$1:$M$1)=N$2),$B171:$M171)</f>
        <v>0</v>
      </c>
      <c r="O171" s="154" cm="1">
        <f t="array" aca="1" ref="O171" ca="1">SUMPRODUCT(--(($B$1:$M$1)=O$2),$B171:$M171)</f>
        <v>0</v>
      </c>
      <c r="P171" s="154" cm="1">
        <f t="array" aca="1" ref="P171" ca="1">SUMPRODUCT(--(($B$1:$M$1)=P$2),$B171:$M171)</f>
        <v>0</v>
      </c>
      <c r="Q171" s="154" cm="1">
        <f t="array" aca="1" ref="Q171" ca="1">SUMPRODUCT(--(($B$1:$M$1)=Q$2),$B171:$M171)</f>
        <v>0</v>
      </c>
      <c r="R171" s="155" cm="1">
        <f t="array" aca="1" ref="R171" ca="1">SUMPRODUCT(--((Month)&lt;=Control!$C$7),$B171:$M171)</f>
        <v>0</v>
      </c>
    </row>
    <row r="172" spans="1:18" x14ac:dyDescent="0.2">
      <c r="A172" s="49" t="s">
        <v>24</v>
      </c>
      <c r="B172" s="50">
        <f>SUMIFS(Point_Consulting!$K$2:$K$750,Point_Consulting!$L$2:$L$750,$A172,Point_Consulting!$H$2:$H$750,Point_Consulting!B$753,Point_Consulting!$J$2:$J$750,"TRUE")</f>
        <v>0</v>
      </c>
      <c r="C172" s="50">
        <f>SUMIFS(Point_Consulting!$K$2:$K$750,Point_Consulting!$L$2:$L$750,$A172,Point_Consulting!$H$2:$H$750,Point_Consulting!C$753,Point_Consulting!$J$2:$J$750,"TRUE")</f>
        <v>0</v>
      </c>
      <c r="D172" s="50">
        <f>SUMIFS(Point_Consulting!$K$2:$K$750,Point_Consulting!$L$2:$L$750,$A172,Point_Consulting!$H$2:$H$750,Point_Consulting!D$753,Point_Consulting!$J$2:$J$750,"TRUE")</f>
        <v>0</v>
      </c>
      <c r="E172" s="50">
        <f>SUMIFS(Point_Consulting!$K$2:$K$750,Point_Consulting!$L$2:$L$750,$A172,Point_Consulting!$H$2:$H$750,Point_Consulting!E$753,Point_Consulting!$J$2:$J$750,"TRUE")</f>
        <v>0</v>
      </c>
      <c r="F172" s="50">
        <f>SUMIFS(Point_Consulting!$K$2:$K$750,Point_Consulting!$L$2:$L$750,$A172,Point_Consulting!$H$2:$H$750,Point_Consulting!F$753,Point_Consulting!$J$2:$J$750,"TRUE")</f>
        <v>0</v>
      </c>
      <c r="G172" s="50">
        <f>SUMIFS(Point_Consulting!$K$2:$K$750,Point_Consulting!$L$2:$L$750,$A172,Point_Consulting!$H$2:$H$750,Point_Consulting!G$753,Point_Consulting!$J$2:$J$750,"TRUE")</f>
        <v>0</v>
      </c>
      <c r="H172" s="50">
        <f>SUMIFS(Point_Consulting!$K$2:$K$750,Point_Consulting!$L$2:$L$750,$A172,Point_Consulting!$H$2:$H$750,Point_Consulting!H$753,Point_Consulting!$J$2:$J$750,"TRUE")</f>
        <v>0</v>
      </c>
      <c r="I172" s="50">
        <f>SUMIFS(Point_Consulting!$K$2:$K$750,Point_Consulting!$L$2:$L$750,$A172,Point_Consulting!$H$2:$H$750,Point_Consulting!I$753,Point_Consulting!$J$2:$J$750,"TRUE")</f>
        <v>0</v>
      </c>
      <c r="J172" s="50">
        <f>SUMIFS(Point_Consulting!$K$2:$K$750,Point_Consulting!$L$2:$L$750,$A172,Point_Consulting!$H$2:$H$750,Point_Consulting!J$753,Point_Consulting!$J$2:$J$750,"TRUE")</f>
        <v>0</v>
      </c>
      <c r="K172" s="50">
        <f>SUMIFS(Point_Consulting!$K$2:$K$750,Point_Consulting!$L$2:$L$750,$A172,Point_Consulting!$H$2:$H$750,Point_Consulting!K$753,Point_Consulting!$J$2:$J$750,"TRUE")</f>
        <v>0</v>
      </c>
      <c r="L172" s="50">
        <f>SUMIFS(Point_Consulting!$K$2:$K$750,Point_Consulting!$L$2:$L$750,$A172,Point_Consulting!$H$2:$H$750,Point_Consulting!L$753,Point_Consulting!$J$2:$J$750,"TRUE")</f>
        <v>0</v>
      </c>
      <c r="M172" s="55">
        <f>SUMIFS(Point_Consulting!$K$2:$K$750,Point_Consulting!$L$2:$L$750,$A172,Point_Consulting!$H$2:$H$750,Point_Consulting!M$753,Point_Consulting!$J$2:$J$750,"TRUE")</f>
        <v>0</v>
      </c>
      <c r="N172" s="156" cm="1">
        <f t="array" ref="N172">SUMPRODUCT(--(($B$1:$M$1)=N$2),$B172:$M172)</f>
        <v>0</v>
      </c>
      <c r="O172" s="149" cm="1">
        <f t="array" ref="O172">SUMPRODUCT(--(($B$1:$M$1)=O$2),$B172:$M172)</f>
        <v>0</v>
      </c>
      <c r="P172" s="149" cm="1">
        <f t="array" ref="P172">SUMPRODUCT(--(($B$1:$M$1)=P$2),$B172:$M172)</f>
        <v>0</v>
      </c>
      <c r="Q172" s="149" cm="1">
        <f t="array" ref="Q172">SUMPRODUCT(--(($B$1:$M$1)=Q$2),$B172:$M172)</f>
        <v>0</v>
      </c>
      <c r="R172" s="155" cm="1">
        <f t="array" ref="R172">SUMPRODUCT(--((Month)&lt;=Control!$C$7),$B172:$M172)</f>
        <v>0</v>
      </c>
    </row>
    <row r="173" spans="1:18" x14ac:dyDescent="0.2">
      <c r="A173" s="49" t="s">
        <v>26</v>
      </c>
      <c r="B173" s="50">
        <f>SUMIFS(Point_Consulting!$K$2:$K$750,Point_Consulting!$L$2:$L$750,$A173,Point_Consulting!$H$2:$H$750,Point_Consulting!B$753,Point_Consulting!$J$2:$J$750,"TRUE")</f>
        <v>0</v>
      </c>
      <c r="C173" s="50">
        <f>SUMIFS(Point_Consulting!$K$2:$K$750,Point_Consulting!$L$2:$L$750,$A173,Point_Consulting!$H$2:$H$750,Point_Consulting!C$753,Point_Consulting!$J$2:$J$750,"TRUE")</f>
        <v>0</v>
      </c>
      <c r="D173" s="50">
        <f>SUMIFS(Point_Consulting!$K$2:$K$750,Point_Consulting!$L$2:$L$750,$A173,Point_Consulting!$H$2:$H$750,Point_Consulting!D$753,Point_Consulting!$J$2:$J$750,"TRUE")</f>
        <v>0</v>
      </c>
      <c r="E173" s="50">
        <f>SUMIFS(Point_Consulting!$K$2:$K$750,Point_Consulting!$L$2:$L$750,$A173,Point_Consulting!$H$2:$H$750,Point_Consulting!E$753,Point_Consulting!$J$2:$J$750,"TRUE")</f>
        <v>0</v>
      </c>
      <c r="F173" s="50">
        <f>SUMIFS(Point_Consulting!$K$2:$K$750,Point_Consulting!$L$2:$L$750,$A173,Point_Consulting!$H$2:$H$750,Point_Consulting!F$753,Point_Consulting!$J$2:$J$750,"TRUE")</f>
        <v>0</v>
      </c>
      <c r="G173" s="50">
        <f>SUMIFS(Point_Consulting!$K$2:$K$750,Point_Consulting!$L$2:$L$750,$A173,Point_Consulting!$H$2:$H$750,Point_Consulting!G$753,Point_Consulting!$J$2:$J$750,"TRUE")</f>
        <v>0</v>
      </c>
      <c r="H173" s="50">
        <f>SUMIFS(Point_Consulting!$K$2:$K$750,Point_Consulting!$L$2:$L$750,$A173,Point_Consulting!$H$2:$H$750,Point_Consulting!H$753,Point_Consulting!$J$2:$J$750,"TRUE")</f>
        <v>0</v>
      </c>
      <c r="I173" s="50">
        <f>SUMIFS(Point_Consulting!$K$2:$K$750,Point_Consulting!$L$2:$L$750,$A173,Point_Consulting!$H$2:$H$750,Point_Consulting!I$753,Point_Consulting!$J$2:$J$750,"TRUE")</f>
        <v>0</v>
      </c>
      <c r="J173" s="50">
        <f>SUMIFS(Point_Consulting!$K$2:$K$750,Point_Consulting!$L$2:$L$750,$A173,Point_Consulting!$H$2:$H$750,Point_Consulting!J$753,Point_Consulting!$J$2:$J$750,"TRUE")</f>
        <v>0</v>
      </c>
      <c r="K173" s="50">
        <f>SUMIFS(Point_Consulting!$K$2:$K$750,Point_Consulting!$L$2:$L$750,$A173,Point_Consulting!$H$2:$H$750,Point_Consulting!K$753,Point_Consulting!$J$2:$J$750,"TRUE")</f>
        <v>0</v>
      </c>
      <c r="L173" s="50">
        <f>SUMIFS(Point_Consulting!$K$2:$K$750,Point_Consulting!$L$2:$L$750,$A173,Point_Consulting!$H$2:$H$750,Point_Consulting!L$753,Point_Consulting!$J$2:$J$750,"TRUE")</f>
        <v>0</v>
      </c>
      <c r="M173" s="55">
        <f>SUMIFS(Point_Consulting!$K$2:$K$750,Point_Consulting!$L$2:$L$750,$A173,Point_Consulting!$H$2:$H$750,Point_Consulting!M$753,Point_Consulting!$J$2:$J$750,"TRUE")</f>
        <v>0</v>
      </c>
      <c r="N173" s="156" cm="1">
        <f t="array" ref="N173">SUMPRODUCT(--(($B$1:$M$1)=N$2),$B173:$M173)</f>
        <v>0</v>
      </c>
      <c r="O173" s="149" cm="1">
        <f t="array" ref="O173">SUMPRODUCT(--(($B$1:$M$1)=O$2),$B173:$M173)</f>
        <v>0</v>
      </c>
      <c r="P173" s="149" cm="1">
        <f t="array" ref="P173">SUMPRODUCT(--(($B$1:$M$1)=P$2),$B173:$M173)</f>
        <v>0</v>
      </c>
      <c r="Q173" s="149" cm="1">
        <f t="array" ref="Q173">SUMPRODUCT(--(($B$1:$M$1)=Q$2),$B173:$M173)</f>
        <v>0</v>
      </c>
      <c r="R173" s="155" cm="1">
        <f t="array" ref="R173">SUMPRODUCT(--((Month)&lt;=Control!$C$7),$B173:$M173)</f>
        <v>0</v>
      </c>
    </row>
    <row r="174" spans="1:18" x14ac:dyDescent="0.2">
      <c r="A174" s="49" t="s">
        <v>48</v>
      </c>
      <c r="B174" s="50">
        <f ca="1">SUMIFS(Point_Consulting!$K$2:$K$750,Point_Consulting!$L$2:$L$750,$A174,Point_Consulting!$H$2:$H$750,Point_Consulting!B$753,Point_Consulting!$J$2:$J$750,"TRUE")</f>
        <v>0</v>
      </c>
      <c r="C174" s="50">
        <f ca="1">SUMIFS(Point_Consulting!$K$2:$K$750,Point_Consulting!$L$2:$L$750,$A174,Point_Consulting!$H$2:$H$750,Point_Consulting!C$753,Point_Consulting!$J$2:$J$750,"TRUE")</f>
        <v>0</v>
      </c>
      <c r="D174" s="50">
        <f ca="1">SUMIFS(Point_Consulting!$K$2:$K$750,Point_Consulting!$L$2:$L$750,$A174,Point_Consulting!$H$2:$H$750,Point_Consulting!D$753,Point_Consulting!$J$2:$J$750,"TRUE")</f>
        <v>0</v>
      </c>
      <c r="E174" s="50">
        <f ca="1">SUMIFS(Point_Consulting!$K$2:$K$750,Point_Consulting!$L$2:$L$750,$A174,Point_Consulting!$H$2:$H$750,Point_Consulting!E$753,Point_Consulting!$J$2:$J$750,"TRUE")</f>
        <v>0</v>
      </c>
      <c r="F174" s="50">
        <f ca="1">SUMIFS(Point_Consulting!$K$2:$K$750,Point_Consulting!$L$2:$L$750,$A174,Point_Consulting!$H$2:$H$750,Point_Consulting!F$753,Point_Consulting!$J$2:$J$750,"TRUE")</f>
        <v>0</v>
      </c>
      <c r="G174" s="50">
        <f>SUMIFS(Point_Consulting!$K$2:$K$750,Point_Consulting!$L$2:$L$750,$A174,Point_Consulting!$H$2:$H$750,Point_Consulting!G$753,Point_Consulting!$J$2:$J$750,"TRUE")</f>
        <v>0</v>
      </c>
      <c r="H174" s="50">
        <f>SUMIFS(Point_Consulting!$K$2:$K$750,Point_Consulting!$L$2:$L$750,$A174,Point_Consulting!$H$2:$H$750,Point_Consulting!H$753,Point_Consulting!$J$2:$J$750,"TRUE")</f>
        <v>0</v>
      </c>
      <c r="I174" s="50">
        <f>SUMIFS(Point_Consulting!$K$2:$K$750,Point_Consulting!$L$2:$L$750,$A174,Point_Consulting!$H$2:$H$750,Point_Consulting!I$753,Point_Consulting!$J$2:$J$750,"TRUE")</f>
        <v>0</v>
      </c>
      <c r="J174" s="50">
        <f>SUMIFS(Point_Consulting!$K$2:$K$750,Point_Consulting!$L$2:$L$750,$A174,Point_Consulting!$H$2:$H$750,Point_Consulting!J$753,Point_Consulting!$J$2:$J$750,"TRUE")</f>
        <v>0</v>
      </c>
      <c r="K174" s="50">
        <f>SUMIFS(Point_Consulting!$K$2:$K$750,Point_Consulting!$L$2:$L$750,$A174,Point_Consulting!$H$2:$H$750,Point_Consulting!K$753,Point_Consulting!$J$2:$J$750,"TRUE")</f>
        <v>0</v>
      </c>
      <c r="L174" s="50">
        <f>SUMIFS(Point_Consulting!$K$2:$K$750,Point_Consulting!$L$2:$L$750,$A174,Point_Consulting!$H$2:$H$750,Point_Consulting!L$753,Point_Consulting!$J$2:$J$750,"TRUE")</f>
        <v>0</v>
      </c>
      <c r="M174" s="55">
        <f>SUMIFS(Point_Consulting!$K$2:$K$750,Point_Consulting!$L$2:$L$750,$A174,Point_Consulting!$H$2:$H$750,Point_Consulting!M$753,Point_Consulting!$J$2:$J$750,"TRUE")</f>
        <v>0</v>
      </c>
      <c r="N174" s="156" cm="1">
        <f t="array" aca="1" ref="N174" ca="1">SUMPRODUCT(--(($B$1:$M$1)=N$2),$B174:$M174)</f>
        <v>0</v>
      </c>
      <c r="O174" s="149" cm="1">
        <f t="array" aca="1" ref="O174" ca="1">SUMPRODUCT(--(($B$1:$M$1)=O$2),$B174:$M174)</f>
        <v>0</v>
      </c>
      <c r="P174" s="149" cm="1">
        <f t="array" aca="1" ref="P174" ca="1">SUMPRODUCT(--(($B$1:$M$1)=P$2),$B174:$M174)</f>
        <v>0</v>
      </c>
      <c r="Q174" s="149" cm="1">
        <f t="array" aca="1" ref="Q174" ca="1">SUMPRODUCT(--(($B$1:$M$1)=Q$2),$B174:$M174)</f>
        <v>0</v>
      </c>
      <c r="R174" s="155" cm="1">
        <f t="array" aca="1" ref="R174" ca="1">SUMPRODUCT(--((Month)&lt;=Control!$C$7),$B174:$M174)</f>
        <v>0</v>
      </c>
    </row>
    <row r="175" spans="1:18" x14ac:dyDescent="0.2">
      <c r="A175" s="49" t="s">
        <v>49</v>
      </c>
      <c r="B175" s="50">
        <f>SUMIFS(Point_Consulting!$K$2:$K$750,Point_Consulting!$L$2:$L$750,$A175,Point_Consulting!$H$2:$H$750,Point_Consulting!B$753,Point_Consulting!$J$2:$J$750,"TRUE")</f>
        <v>0</v>
      </c>
      <c r="C175" s="50">
        <f>SUMIFS(Point_Consulting!$K$2:$K$750,Point_Consulting!$L$2:$L$750,$A175,Point_Consulting!$H$2:$H$750,Point_Consulting!C$753,Point_Consulting!$J$2:$J$750,"TRUE")</f>
        <v>0</v>
      </c>
      <c r="D175" s="50">
        <f>SUMIFS(Point_Consulting!$K$2:$K$750,Point_Consulting!$L$2:$L$750,$A175,Point_Consulting!$H$2:$H$750,Point_Consulting!D$753,Point_Consulting!$J$2:$J$750,"TRUE")</f>
        <v>0</v>
      </c>
      <c r="E175" s="50">
        <f>SUMIFS(Point_Consulting!$K$2:$K$750,Point_Consulting!$L$2:$L$750,$A175,Point_Consulting!$H$2:$H$750,Point_Consulting!E$753,Point_Consulting!$J$2:$J$750,"TRUE")</f>
        <v>0</v>
      </c>
      <c r="F175" s="50">
        <f>SUMIFS(Point_Consulting!$K$2:$K$750,Point_Consulting!$L$2:$L$750,$A175,Point_Consulting!$H$2:$H$750,Point_Consulting!F$753,Point_Consulting!$J$2:$J$750,"TRUE")</f>
        <v>0</v>
      </c>
      <c r="G175" s="50">
        <f>SUMIFS(Point_Consulting!$K$2:$K$750,Point_Consulting!$L$2:$L$750,$A175,Point_Consulting!$H$2:$H$750,Point_Consulting!G$753,Point_Consulting!$J$2:$J$750,"TRUE")</f>
        <v>0</v>
      </c>
      <c r="H175" s="50">
        <f>SUMIFS(Point_Consulting!$K$2:$K$750,Point_Consulting!$L$2:$L$750,$A175,Point_Consulting!$H$2:$H$750,Point_Consulting!H$753,Point_Consulting!$J$2:$J$750,"TRUE")</f>
        <v>0</v>
      </c>
      <c r="I175" s="50">
        <f>SUMIFS(Point_Consulting!$K$2:$K$750,Point_Consulting!$L$2:$L$750,$A175,Point_Consulting!$H$2:$H$750,Point_Consulting!I$753,Point_Consulting!$J$2:$J$750,"TRUE")</f>
        <v>0</v>
      </c>
      <c r="J175" s="50">
        <f>SUMIFS(Point_Consulting!$K$2:$K$750,Point_Consulting!$L$2:$L$750,$A175,Point_Consulting!$H$2:$H$750,Point_Consulting!J$753,Point_Consulting!$J$2:$J$750,"TRUE")</f>
        <v>0</v>
      </c>
      <c r="K175" s="50">
        <f>SUMIFS(Point_Consulting!$K$2:$K$750,Point_Consulting!$L$2:$L$750,$A175,Point_Consulting!$H$2:$H$750,Point_Consulting!K$753,Point_Consulting!$J$2:$J$750,"TRUE")</f>
        <v>0</v>
      </c>
      <c r="L175" s="50">
        <f>SUMIFS(Point_Consulting!$K$2:$K$750,Point_Consulting!$L$2:$L$750,$A175,Point_Consulting!$H$2:$H$750,Point_Consulting!L$753,Point_Consulting!$J$2:$J$750,"TRUE")</f>
        <v>0</v>
      </c>
      <c r="M175" s="55">
        <f>SUMIFS(Point_Consulting!$K$2:$K$750,Point_Consulting!$L$2:$L$750,$A175,Point_Consulting!$H$2:$H$750,Point_Consulting!M$753,Point_Consulting!$J$2:$J$750,"TRUE")</f>
        <v>0</v>
      </c>
      <c r="N175" s="156" cm="1">
        <f t="array" ref="N175">SUMPRODUCT(--(($B$1:$M$1)=N$2),$B175:$M175)</f>
        <v>0</v>
      </c>
      <c r="O175" s="149" cm="1">
        <f t="array" ref="O175">SUMPRODUCT(--(($B$1:$M$1)=O$2),$B175:$M175)</f>
        <v>0</v>
      </c>
      <c r="P175" s="149" cm="1">
        <f t="array" ref="P175">SUMPRODUCT(--(($B$1:$M$1)=P$2),$B175:$M175)</f>
        <v>0</v>
      </c>
      <c r="Q175" s="149" cm="1">
        <f t="array" ref="Q175">SUMPRODUCT(--(($B$1:$M$1)=Q$2),$B175:$M175)</f>
        <v>0</v>
      </c>
      <c r="R175" s="155" cm="1">
        <f t="array" ref="R175">SUMPRODUCT(--((Month)&lt;=Control!$C$7),$B175:$M175)</f>
        <v>0</v>
      </c>
    </row>
    <row r="176" spans="1:18" x14ac:dyDescent="0.2">
      <c r="A176" s="49" t="s">
        <v>50</v>
      </c>
      <c r="B176" s="50">
        <f>SUMIFS(Point_Consulting!$K$2:$K$750,Point_Consulting!$L$2:$L$750,$A176,Point_Consulting!$H$2:$H$750,Point_Consulting!B$753,Point_Consulting!$J$2:$J$750,"TRUE")</f>
        <v>0</v>
      </c>
      <c r="C176" s="50">
        <f>SUMIFS(Point_Consulting!$K$2:$K$750,Point_Consulting!$L$2:$L$750,$A176,Point_Consulting!$H$2:$H$750,Point_Consulting!C$753,Point_Consulting!$J$2:$J$750,"TRUE")</f>
        <v>0</v>
      </c>
      <c r="D176" s="50">
        <f>SUMIFS(Point_Consulting!$K$2:$K$750,Point_Consulting!$L$2:$L$750,$A176,Point_Consulting!$H$2:$H$750,Point_Consulting!D$753,Point_Consulting!$J$2:$J$750,"TRUE")</f>
        <v>0</v>
      </c>
      <c r="E176" s="50">
        <f>SUMIFS(Point_Consulting!$K$2:$K$750,Point_Consulting!$L$2:$L$750,$A176,Point_Consulting!$H$2:$H$750,Point_Consulting!E$753,Point_Consulting!$J$2:$J$750,"TRUE")</f>
        <v>0</v>
      </c>
      <c r="F176" s="50">
        <f>SUMIFS(Point_Consulting!$K$2:$K$750,Point_Consulting!$L$2:$L$750,$A176,Point_Consulting!$H$2:$H$750,Point_Consulting!F$753,Point_Consulting!$J$2:$J$750,"TRUE")</f>
        <v>0</v>
      </c>
      <c r="G176" s="50">
        <f>SUMIFS(Point_Consulting!$K$2:$K$750,Point_Consulting!$L$2:$L$750,$A176,Point_Consulting!$H$2:$H$750,Point_Consulting!G$753,Point_Consulting!$J$2:$J$750,"TRUE")</f>
        <v>0</v>
      </c>
      <c r="H176" s="50">
        <f>SUMIFS(Point_Consulting!$K$2:$K$750,Point_Consulting!$L$2:$L$750,$A176,Point_Consulting!$H$2:$H$750,Point_Consulting!H$753,Point_Consulting!$J$2:$J$750,"TRUE")</f>
        <v>0</v>
      </c>
      <c r="I176" s="50">
        <f>SUMIFS(Point_Consulting!$K$2:$K$750,Point_Consulting!$L$2:$L$750,$A176,Point_Consulting!$H$2:$H$750,Point_Consulting!I$753,Point_Consulting!$J$2:$J$750,"TRUE")</f>
        <v>0</v>
      </c>
      <c r="J176" s="50">
        <f>SUMIFS(Point_Consulting!$K$2:$K$750,Point_Consulting!$L$2:$L$750,$A176,Point_Consulting!$H$2:$H$750,Point_Consulting!J$753,Point_Consulting!$J$2:$J$750,"TRUE")</f>
        <v>0</v>
      </c>
      <c r="K176" s="50">
        <f>SUMIFS(Point_Consulting!$K$2:$K$750,Point_Consulting!$L$2:$L$750,$A176,Point_Consulting!$H$2:$H$750,Point_Consulting!K$753,Point_Consulting!$J$2:$J$750,"TRUE")</f>
        <v>0</v>
      </c>
      <c r="L176" s="50">
        <f>SUMIFS(Point_Consulting!$K$2:$K$750,Point_Consulting!$L$2:$L$750,$A176,Point_Consulting!$H$2:$H$750,Point_Consulting!L$753,Point_Consulting!$J$2:$J$750,"TRUE")</f>
        <v>0</v>
      </c>
      <c r="M176" s="55">
        <f>SUMIFS(Point_Consulting!$K$2:$K$750,Point_Consulting!$L$2:$L$750,$A176,Point_Consulting!$H$2:$H$750,Point_Consulting!M$753,Point_Consulting!$J$2:$J$750,"TRUE")</f>
        <v>0</v>
      </c>
      <c r="N176" s="156" cm="1">
        <f t="array" ref="N176">SUMPRODUCT(--(($B$1:$M$1)=N$2),$B176:$M176)</f>
        <v>0</v>
      </c>
      <c r="O176" s="149" cm="1">
        <f t="array" ref="O176">SUMPRODUCT(--(($B$1:$M$1)=O$2),$B176:$M176)</f>
        <v>0</v>
      </c>
      <c r="P176" s="149" cm="1">
        <f t="array" ref="P176">SUMPRODUCT(--(($B$1:$M$1)=P$2),$B176:$M176)</f>
        <v>0</v>
      </c>
      <c r="Q176" s="149" cm="1">
        <f t="array" ref="Q176">SUMPRODUCT(--(($B$1:$M$1)=Q$2),$B176:$M176)</f>
        <v>0</v>
      </c>
      <c r="R176" s="155" cm="1">
        <f t="array" ref="R176">SUMPRODUCT(--((Month)&lt;=Control!$C$7),$B176:$M176)</f>
        <v>0</v>
      </c>
    </row>
    <row r="177" spans="1:18" x14ac:dyDescent="0.2">
      <c r="A177" s="49" t="s">
        <v>9</v>
      </c>
      <c r="B177" s="50">
        <f ca="1">SUMIFS(Point_Consulting!$K$2:$K$750,Point_Consulting!$L$2:$L$750,$A177,Point_Consulting!$H$2:$H$750,Point_Consulting!B$753,Point_Consulting!$J$2:$J$750,"TRUE")</f>
        <v>0</v>
      </c>
      <c r="C177" s="50">
        <f ca="1">SUMIFS(Point_Consulting!$K$2:$K$750,Point_Consulting!$L$2:$L$750,$A177,Point_Consulting!$H$2:$H$750,Point_Consulting!C$753,Point_Consulting!$J$2:$J$750,"TRUE")</f>
        <v>0</v>
      </c>
      <c r="D177" s="50">
        <f ca="1">SUMIFS(Point_Consulting!$K$2:$K$750,Point_Consulting!$L$2:$L$750,$A177,Point_Consulting!$H$2:$H$750,Point_Consulting!D$753,Point_Consulting!$J$2:$J$750,"TRUE")</f>
        <v>0</v>
      </c>
      <c r="E177" s="50">
        <f ca="1">SUMIFS(Point_Consulting!$K$2:$K$750,Point_Consulting!$L$2:$L$750,$A177,Point_Consulting!$H$2:$H$750,Point_Consulting!E$753,Point_Consulting!$J$2:$J$750,"TRUE")</f>
        <v>0</v>
      </c>
      <c r="F177" s="50">
        <f ca="1">SUMIFS(Point_Consulting!$K$2:$K$750,Point_Consulting!$L$2:$L$750,$A177,Point_Consulting!$H$2:$H$750,Point_Consulting!F$753,Point_Consulting!$J$2:$J$750,"TRUE")</f>
        <v>0</v>
      </c>
      <c r="G177" s="50">
        <f>SUMIFS(Point_Consulting!$K$2:$K$750,Point_Consulting!$L$2:$L$750,$A177,Point_Consulting!$H$2:$H$750,Point_Consulting!G$753,Point_Consulting!$J$2:$J$750,"TRUE")</f>
        <v>0</v>
      </c>
      <c r="H177" s="50">
        <f>SUMIFS(Point_Consulting!$K$2:$K$750,Point_Consulting!$L$2:$L$750,$A177,Point_Consulting!$H$2:$H$750,Point_Consulting!H$753,Point_Consulting!$J$2:$J$750,"TRUE")</f>
        <v>0</v>
      </c>
      <c r="I177" s="50">
        <f>SUMIFS(Point_Consulting!$K$2:$K$750,Point_Consulting!$L$2:$L$750,$A177,Point_Consulting!$H$2:$H$750,Point_Consulting!I$753,Point_Consulting!$J$2:$J$750,"TRUE")</f>
        <v>0</v>
      </c>
      <c r="J177" s="50">
        <f>SUMIFS(Point_Consulting!$K$2:$K$750,Point_Consulting!$L$2:$L$750,$A177,Point_Consulting!$H$2:$H$750,Point_Consulting!J$753,Point_Consulting!$J$2:$J$750,"TRUE")</f>
        <v>0</v>
      </c>
      <c r="K177" s="50">
        <f>SUMIFS(Point_Consulting!$K$2:$K$750,Point_Consulting!$L$2:$L$750,$A177,Point_Consulting!$H$2:$H$750,Point_Consulting!K$753,Point_Consulting!$J$2:$J$750,"TRUE")</f>
        <v>0</v>
      </c>
      <c r="L177" s="50">
        <f>SUMIFS(Point_Consulting!$K$2:$K$750,Point_Consulting!$L$2:$L$750,$A177,Point_Consulting!$H$2:$H$750,Point_Consulting!L$753,Point_Consulting!$J$2:$J$750,"TRUE")</f>
        <v>0</v>
      </c>
      <c r="M177" s="55">
        <f>SUMIFS(Point_Consulting!$K$2:$K$750,Point_Consulting!$L$2:$L$750,$A177,Point_Consulting!$H$2:$H$750,Point_Consulting!M$753,Point_Consulting!$J$2:$J$750,"TRUE")</f>
        <v>0</v>
      </c>
      <c r="N177" s="156" cm="1">
        <f t="array" aca="1" ref="N177" ca="1">SUMPRODUCT(--(($B$1:$M$1)=N$2),$B177:$M177)</f>
        <v>0</v>
      </c>
      <c r="O177" s="149" cm="1">
        <f t="array" aca="1" ref="O177" ca="1">SUMPRODUCT(--(($B$1:$M$1)=O$2),$B177:$M177)</f>
        <v>0</v>
      </c>
      <c r="P177" s="149" cm="1">
        <f t="array" aca="1" ref="P177" ca="1">SUMPRODUCT(--(($B$1:$M$1)=P$2),$B177:$M177)</f>
        <v>0</v>
      </c>
      <c r="Q177" s="149" cm="1">
        <f t="array" aca="1" ref="Q177" ca="1">SUMPRODUCT(--(($B$1:$M$1)=Q$2),$B177:$M177)</f>
        <v>0</v>
      </c>
      <c r="R177" s="155" cm="1">
        <f t="array" aca="1" ref="R177" ca="1">SUMPRODUCT(--((Month)&lt;=Control!$C$7),$B177:$M177)</f>
        <v>0</v>
      </c>
    </row>
    <row r="178" spans="1:18" x14ac:dyDescent="0.2">
      <c r="A178" s="49" t="s">
        <v>10</v>
      </c>
      <c r="B178" s="50">
        <f ca="1">SUMIFS(Point_Consulting!$K$2:$K$750,Point_Consulting!$L$2:$L$750,$A178,Point_Consulting!$H$2:$H$750,Point_Consulting!B$753,Point_Consulting!$J$2:$J$750,"TRUE")</f>
        <v>0</v>
      </c>
      <c r="C178" s="50">
        <f ca="1">SUMIFS(Point_Consulting!$K$2:$K$750,Point_Consulting!$L$2:$L$750,$A178,Point_Consulting!$H$2:$H$750,Point_Consulting!C$753,Point_Consulting!$J$2:$J$750,"TRUE")</f>
        <v>1000</v>
      </c>
      <c r="D178" s="50">
        <f ca="1">SUMIFS(Point_Consulting!$K$2:$K$750,Point_Consulting!$L$2:$L$750,$A178,Point_Consulting!$H$2:$H$750,Point_Consulting!D$753,Point_Consulting!$J$2:$J$750,"TRUE")</f>
        <v>1000</v>
      </c>
      <c r="E178" s="50">
        <f ca="1">SUMIFS(Point_Consulting!$K$2:$K$750,Point_Consulting!$L$2:$L$750,$A178,Point_Consulting!$H$2:$H$750,Point_Consulting!E$753,Point_Consulting!$J$2:$J$750,"TRUE")</f>
        <v>1000</v>
      </c>
      <c r="F178" s="50">
        <f ca="1">SUMIFS(Point_Consulting!$K$2:$K$750,Point_Consulting!$L$2:$L$750,$A178,Point_Consulting!$H$2:$H$750,Point_Consulting!F$753,Point_Consulting!$J$2:$J$750,"TRUE")</f>
        <v>1000</v>
      </c>
      <c r="G178" s="50">
        <f>SUMIFS(Point_Consulting!$K$2:$K$750,Point_Consulting!$L$2:$L$750,$A178,Point_Consulting!$H$2:$H$750,Point_Consulting!G$753,Point_Consulting!$J$2:$J$750,"TRUE")</f>
        <v>0</v>
      </c>
      <c r="H178" s="50">
        <f>SUMIFS(Point_Consulting!$K$2:$K$750,Point_Consulting!$L$2:$L$750,$A178,Point_Consulting!$H$2:$H$750,Point_Consulting!H$753,Point_Consulting!$J$2:$J$750,"TRUE")</f>
        <v>0</v>
      </c>
      <c r="I178" s="50">
        <f>SUMIFS(Point_Consulting!$K$2:$K$750,Point_Consulting!$L$2:$L$750,$A178,Point_Consulting!$H$2:$H$750,Point_Consulting!I$753,Point_Consulting!$J$2:$J$750,"TRUE")</f>
        <v>0</v>
      </c>
      <c r="J178" s="50">
        <f>SUMIFS(Point_Consulting!$K$2:$K$750,Point_Consulting!$L$2:$L$750,$A178,Point_Consulting!$H$2:$H$750,Point_Consulting!J$753,Point_Consulting!$J$2:$J$750,"TRUE")</f>
        <v>0</v>
      </c>
      <c r="K178" s="50">
        <f>SUMIFS(Point_Consulting!$K$2:$K$750,Point_Consulting!$L$2:$L$750,$A178,Point_Consulting!$H$2:$H$750,Point_Consulting!K$753,Point_Consulting!$J$2:$J$750,"TRUE")</f>
        <v>0</v>
      </c>
      <c r="L178" s="50">
        <f>SUMIFS(Point_Consulting!$K$2:$K$750,Point_Consulting!$L$2:$L$750,$A178,Point_Consulting!$H$2:$H$750,Point_Consulting!L$753,Point_Consulting!$J$2:$J$750,"TRUE")</f>
        <v>0</v>
      </c>
      <c r="M178" s="55">
        <f>SUMIFS(Point_Consulting!$K$2:$K$750,Point_Consulting!$L$2:$L$750,$A178,Point_Consulting!$H$2:$H$750,Point_Consulting!M$753,Point_Consulting!$J$2:$J$750,"TRUE")</f>
        <v>0</v>
      </c>
      <c r="N178" s="156" cm="1">
        <f t="array" aca="1" ref="N178" ca="1">SUMPRODUCT(--(($B$1:$M$1)=N$2),$B178:$M178)</f>
        <v>2000</v>
      </c>
      <c r="O178" s="149" cm="1">
        <f t="array" aca="1" ref="O178" ca="1">SUMPRODUCT(--(($B$1:$M$1)=O$2),$B178:$M178)</f>
        <v>2000</v>
      </c>
      <c r="P178" s="149" cm="1">
        <f t="array" aca="1" ref="P178" ca="1">SUMPRODUCT(--(($B$1:$M$1)=P$2),$B178:$M178)</f>
        <v>0</v>
      </c>
      <c r="Q178" s="149" cm="1">
        <f t="array" aca="1" ref="Q178" ca="1">SUMPRODUCT(--(($B$1:$M$1)=Q$2),$B178:$M178)</f>
        <v>0</v>
      </c>
      <c r="R178" s="155" cm="1">
        <f t="array" aca="1" ref="R178" ca="1">SUMPRODUCT(--((Month)&lt;=Control!$C$7),$B178:$M178)</f>
        <v>4000</v>
      </c>
    </row>
    <row r="179" spans="1:18" x14ac:dyDescent="0.2">
      <c r="A179" s="49" t="s">
        <v>14</v>
      </c>
      <c r="B179" s="50">
        <f ca="1">SUMIFS(Point_Consulting!$K$2:$K$750,Point_Consulting!$L$2:$L$750,$A179,Point_Consulting!$H$2:$H$750,Point_Consulting!B$753,Point_Consulting!$J$2:$J$750,"TRUE")</f>
        <v>0</v>
      </c>
      <c r="C179" s="50">
        <f ca="1">SUMIFS(Point_Consulting!$K$2:$K$750,Point_Consulting!$L$2:$L$750,$A179,Point_Consulting!$H$2:$H$750,Point_Consulting!C$753,Point_Consulting!$J$2:$J$750,"TRUE")</f>
        <v>0</v>
      </c>
      <c r="D179" s="50">
        <f ca="1">SUMIFS(Point_Consulting!$K$2:$K$750,Point_Consulting!$L$2:$L$750,$A179,Point_Consulting!$H$2:$H$750,Point_Consulting!D$753,Point_Consulting!$J$2:$J$750,"TRUE")</f>
        <v>0</v>
      </c>
      <c r="E179" s="50">
        <f ca="1">SUMIFS(Point_Consulting!$K$2:$K$750,Point_Consulting!$L$2:$L$750,$A179,Point_Consulting!$H$2:$H$750,Point_Consulting!E$753,Point_Consulting!$J$2:$J$750,"TRUE")</f>
        <v>0</v>
      </c>
      <c r="F179" s="50">
        <f ca="1">SUMIFS(Point_Consulting!$K$2:$K$750,Point_Consulting!$L$2:$L$750,$A179,Point_Consulting!$H$2:$H$750,Point_Consulting!F$753,Point_Consulting!$J$2:$J$750,"TRUE")</f>
        <v>0</v>
      </c>
      <c r="G179" s="50">
        <f>SUMIFS(Point_Consulting!$K$2:$K$750,Point_Consulting!$L$2:$L$750,$A179,Point_Consulting!$H$2:$H$750,Point_Consulting!G$753,Point_Consulting!$J$2:$J$750,"TRUE")</f>
        <v>0</v>
      </c>
      <c r="H179" s="50">
        <f>SUMIFS(Point_Consulting!$K$2:$K$750,Point_Consulting!$L$2:$L$750,$A179,Point_Consulting!$H$2:$H$750,Point_Consulting!H$753,Point_Consulting!$J$2:$J$750,"TRUE")</f>
        <v>0</v>
      </c>
      <c r="I179" s="50">
        <f>SUMIFS(Point_Consulting!$K$2:$K$750,Point_Consulting!$L$2:$L$750,$A179,Point_Consulting!$H$2:$H$750,Point_Consulting!I$753,Point_Consulting!$J$2:$J$750,"TRUE")</f>
        <v>0</v>
      </c>
      <c r="J179" s="50">
        <f>SUMIFS(Point_Consulting!$K$2:$K$750,Point_Consulting!$L$2:$L$750,$A179,Point_Consulting!$H$2:$H$750,Point_Consulting!J$753,Point_Consulting!$J$2:$J$750,"TRUE")</f>
        <v>0</v>
      </c>
      <c r="K179" s="50">
        <f>SUMIFS(Point_Consulting!$K$2:$K$750,Point_Consulting!$L$2:$L$750,$A179,Point_Consulting!$H$2:$H$750,Point_Consulting!K$753,Point_Consulting!$J$2:$J$750,"TRUE")</f>
        <v>0</v>
      </c>
      <c r="L179" s="50">
        <f>SUMIFS(Point_Consulting!$K$2:$K$750,Point_Consulting!$L$2:$L$750,$A179,Point_Consulting!$H$2:$H$750,Point_Consulting!L$753,Point_Consulting!$J$2:$J$750,"TRUE")</f>
        <v>0</v>
      </c>
      <c r="M179" s="55">
        <f>SUMIFS(Point_Consulting!$K$2:$K$750,Point_Consulting!$L$2:$L$750,$A179,Point_Consulting!$H$2:$H$750,Point_Consulting!M$753,Point_Consulting!$J$2:$J$750,"TRUE")</f>
        <v>0</v>
      </c>
      <c r="N179" s="156" cm="1">
        <f t="array" aca="1" ref="N179" ca="1">SUMPRODUCT(--(($B$1:$M$1)=N$2),$B179:$M179)</f>
        <v>0</v>
      </c>
      <c r="O179" s="149" cm="1">
        <f t="array" aca="1" ref="O179" ca="1">SUMPRODUCT(--(($B$1:$M$1)=O$2),$B179:$M179)</f>
        <v>0</v>
      </c>
      <c r="P179" s="149" cm="1">
        <f t="array" aca="1" ref="P179" ca="1">SUMPRODUCT(--(($B$1:$M$1)=P$2),$B179:$M179)</f>
        <v>0</v>
      </c>
      <c r="Q179" s="149" cm="1">
        <f t="array" aca="1" ref="Q179" ca="1">SUMPRODUCT(--(($B$1:$M$1)=Q$2),$B179:$M179)</f>
        <v>0</v>
      </c>
      <c r="R179" s="155" cm="1">
        <f t="array" aca="1" ref="R179" ca="1">SUMPRODUCT(--((Month)&lt;=Control!$C$7),$B179:$M179)</f>
        <v>0</v>
      </c>
    </row>
    <row r="180" spans="1:18" x14ac:dyDescent="0.2">
      <c r="A180" s="51" t="s">
        <v>13</v>
      </c>
      <c r="B180" s="52">
        <f ca="1">SUMIFS(Point_Consulting!$K$2:$K$750,Point_Consulting!$L$2:$L$750,$A180,Point_Consulting!$H$2:$H$750,Point_Consulting!B$753,Point_Consulting!$J$2:$J$750,"TRUE")</f>
        <v>0</v>
      </c>
      <c r="C180" s="52">
        <f ca="1">SUMIFS(Point_Consulting!$K$2:$K$750,Point_Consulting!$L$2:$L$750,$A180,Point_Consulting!$H$2:$H$750,Point_Consulting!C$753,Point_Consulting!$J$2:$J$750,"TRUE")</f>
        <v>0</v>
      </c>
      <c r="D180" s="52">
        <f ca="1">SUMIFS(Point_Consulting!$K$2:$K$750,Point_Consulting!$L$2:$L$750,$A180,Point_Consulting!$H$2:$H$750,Point_Consulting!D$753,Point_Consulting!$J$2:$J$750,"TRUE")</f>
        <v>0</v>
      </c>
      <c r="E180" s="52">
        <f ca="1">SUMIFS(Point_Consulting!$K$2:$K$750,Point_Consulting!$L$2:$L$750,$A180,Point_Consulting!$H$2:$H$750,Point_Consulting!E$753,Point_Consulting!$J$2:$J$750,"TRUE")</f>
        <v>0</v>
      </c>
      <c r="F180" s="52">
        <f ca="1">SUMIFS(Point_Consulting!$K$2:$K$750,Point_Consulting!$L$2:$L$750,$A180,Point_Consulting!$H$2:$H$750,Point_Consulting!F$753,Point_Consulting!$J$2:$J$750,"TRUE")</f>
        <v>0</v>
      </c>
      <c r="G180" s="52">
        <f>SUMIFS(Point_Consulting!$K$2:$K$750,Point_Consulting!$L$2:$L$750,$A180,Point_Consulting!$H$2:$H$750,Point_Consulting!G$753,Point_Consulting!$J$2:$J$750,"TRUE")</f>
        <v>0</v>
      </c>
      <c r="H180" s="52">
        <f>SUMIFS(Point_Consulting!$K$2:$K$750,Point_Consulting!$L$2:$L$750,$A180,Point_Consulting!$H$2:$H$750,Point_Consulting!H$753,Point_Consulting!$J$2:$J$750,"TRUE")</f>
        <v>0</v>
      </c>
      <c r="I180" s="52">
        <f>SUMIFS(Point_Consulting!$K$2:$K$750,Point_Consulting!$L$2:$L$750,$A180,Point_Consulting!$H$2:$H$750,Point_Consulting!I$753,Point_Consulting!$J$2:$J$750,"TRUE")</f>
        <v>0</v>
      </c>
      <c r="J180" s="52">
        <f>SUMIFS(Point_Consulting!$K$2:$K$750,Point_Consulting!$L$2:$L$750,$A180,Point_Consulting!$H$2:$H$750,Point_Consulting!J$753,Point_Consulting!$J$2:$J$750,"TRUE")</f>
        <v>0</v>
      </c>
      <c r="K180" s="52">
        <f>SUMIFS(Point_Consulting!$K$2:$K$750,Point_Consulting!$L$2:$L$750,$A180,Point_Consulting!$H$2:$H$750,Point_Consulting!K$753,Point_Consulting!$J$2:$J$750,"TRUE")</f>
        <v>0</v>
      </c>
      <c r="L180" s="52">
        <f>SUMIFS(Point_Consulting!$K$2:$K$750,Point_Consulting!$L$2:$L$750,$A180,Point_Consulting!$H$2:$H$750,Point_Consulting!L$753,Point_Consulting!$J$2:$J$750,"TRUE")</f>
        <v>0</v>
      </c>
      <c r="M180" s="63">
        <f>SUMIFS(Point_Consulting!$K$2:$K$750,Point_Consulting!$L$2:$L$750,$A180,Point_Consulting!$H$2:$H$750,Point_Consulting!M$753,Point_Consulting!$J$2:$J$750,"TRUE")</f>
        <v>0</v>
      </c>
      <c r="N180" s="157" cm="1">
        <f t="array" aca="1" ref="N180" ca="1">SUMPRODUCT(--(($B$1:$M$1)=N$2),$B180:$M180)</f>
        <v>0</v>
      </c>
      <c r="O180" s="158" cm="1">
        <f t="array" aca="1" ref="O180" ca="1">SUMPRODUCT(--(($B$1:$M$1)=O$2),$B180:$M180)</f>
        <v>0</v>
      </c>
      <c r="P180" s="158" cm="1">
        <f t="array" aca="1" ref="P180" ca="1">SUMPRODUCT(--(($B$1:$M$1)=P$2),$B180:$M180)</f>
        <v>0</v>
      </c>
      <c r="Q180" s="158" cm="1">
        <f t="array" aca="1" ref="Q180" ca="1">SUMPRODUCT(--(($B$1:$M$1)=Q$2),$B180:$M180)</f>
        <v>0</v>
      </c>
      <c r="R180" s="159" cm="1">
        <f t="array" aca="1" ref="R180" ca="1">SUMPRODUCT(--((Month)&lt;=Control!$C$7),$B180:$M180)</f>
        <v>0</v>
      </c>
    </row>
    <row r="182" spans="1:18" x14ac:dyDescent="0.2">
      <c r="A182" s="57" t="str">
        <f ca="1">Control!$C$26</f>
        <v>Steel_Ventures</v>
      </c>
      <c r="B182" s="53">
        <f>EOMONTH(Control!$C$5,0)</f>
        <v>45688</v>
      </c>
      <c r="C182" s="53">
        <f t="shared" ref="C182" si="65">EOMONTH(B182,1)</f>
        <v>45716</v>
      </c>
      <c r="D182" s="53">
        <f t="shared" ref="D182" si="66">EOMONTH(C182,1)</f>
        <v>45747</v>
      </c>
      <c r="E182" s="53">
        <f t="shared" ref="E182" si="67">EOMONTH(D182,1)</f>
        <v>45777</v>
      </c>
      <c r="F182" s="53">
        <f t="shared" ref="F182" si="68">EOMONTH(E182,1)</f>
        <v>45808</v>
      </c>
      <c r="G182" s="53">
        <f t="shared" ref="G182" si="69">EOMONTH(F182,1)</f>
        <v>45838</v>
      </c>
      <c r="H182" s="53">
        <f t="shared" ref="H182" si="70">EOMONTH(G182,1)</f>
        <v>45869</v>
      </c>
      <c r="I182" s="53">
        <f t="shared" ref="I182" si="71">EOMONTH(H182,1)</f>
        <v>45900</v>
      </c>
      <c r="J182" s="53">
        <f t="shared" ref="J182" si="72">EOMONTH(I182,1)</f>
        <v>45930</v>
      </c>
      <c r="K182" s="53">
        <f t="shared" ref="K182" si="73">EOMONTH(J182,1)</f>
        <v>45961</v>
      </c>
      <c r="L182" s="53">
        <f t="shared" ref="L182" si="74">EOMONTH(K182,1)</f>
        <v>45991</v>
      </c>
      <c r="M182" s="54">
        <f t="shared" ref="M182" si="75">EOMONTH(L182,1)</f>
        <v>46022</v>
      </c>
      <c r="N182" s="152" t="s">
        <v>56</v>
      </c>
      <c r="O182" s="152" t="s">
        <v>57</v>
      </c>
      <c r="P182" s="152" t="s">
        <v>58</v>
      </c>
      <c r="Q182" s="152" t="s">
        <v>59</v>
      </c>
      <c r="R182" s="152" t="s">
        <v>37</v>
      </c>
    </row>
    <row r="183" spans="1:18" x14ac:dyDescent="0.2">
      <c r="A183" s="49" t="s">
        <v>25</v>
      </c>
      <c r="B183" s="50">
        <f>SUMIFS(Steel_Ventures!$K$2:$K$750,Steel_Ventures!$L$2:$L$750,$A183,Steel_Ventures!$H$2:$H$750,Steel_Ventures!B$753,Steel_Ventures!$J$2:$J$750,"TRUE")</f>
        <v>0</v>
      </c>
      <c r="C183" s="50">
        <f>SUMIFS(Steel_Ventures!$K$2:$K$750,Steel_Ventures!$L$2:$L$750,$A183,Steel_Ventures!$H$2:$H$750,Steel_Ventures!C$753,Steel_Ventures!$J$2:$J$750,"TRUE")</f>
        <v>0</v>
      </c>
      <c r="D183" s="50">
        <f>SUMIFS(Steel_Ventures!$K$2:$K$750,Steel_Ventures!$L$2:$L$750,$A183,Steel_Ventures!$H$2:$H$750,Steel_Ventures!D$753,Steel_Ventures!$J$2:$J$750,"TRUE")</f>
        <v>0</v>
      </c>
      <c r="E183" s="50">
        <f>SUMIFS(Steel_Ventures!$K$2:$K$750,Steel_Ventures!$L$2:$L$750,$A183,Steel_Ventures!$H$2:$H$750,Steel_Ventures!E$753,Steel_Ventures!$J$2:$J$750,"TRUE")</f>
        <v>0</v>
      </c>
      <c r="F183" s="50">
        <f>SUMIFS(Steel_Ventures!$K$2:$K$750,Steel_Ventures!$L$2:$L$750,$A183,Steel_Ventures!$H$2:$H$750,Steel_Ventures!F$753,Steel_Ventures!$J$2:$J$750,"TRUE")</f>
        <v>0</v>
      </c>
      <c r="G183" s="50">
        <f>SUMIFS(Steel_Ventures!$K$2:$K$750,Steel_Ventures!$L$2:$L$750,$A183,Steel_Ventures!$H$2:$H$750,Steel_Ventures!G$753,Steel_Ventures!$J$2:$J$750,"TRUE")</f>
        <v>0</v>
      </c>
      <c r="H183" s="50">
        <f>SUMIFS(Steel_Ventures!$K$2:$K$750,Steel_Ventures!$L$2:$L$750,$A183,Steel_Ventures!$H$2:$H$750,Steel_Ventures!H$753,Steel_Ventures!$J$2:$J$750,"TRUE")</f>
        <v>0</v>
      </c>
      <c r="I183" s="50">
        <f>SUMIFS(Steel_Ventures!$K$2:$K$750,Steel_Ventures!$L$2:$L$750,$A183,Steel_Ventures!$H$2:$H$750,Steel_Ventures!I$753,Steel_Ventures!$J$2:$J$750,"TRUE")</f>
        <v>0</v>
      </c>
      <c r="J183" s="50">
        <f>SUMIFS(Steel_Ventures!$K$2:$K$750,Steel_Ventures!$L$2:$L$750,$A183,Steel_Ventures!$H$2:$H$750,Steel_Ventures!J$753,Steel_Ventures!$J$2:$J$750,"TRUE")</f>
        <v>0</v>
      </c>
      <c r="K183" s="50">
        <f>SUMIFS(Steel_Ventures!$K$2:$K$750,Steel_Ventures!$L$2:$L$750,$A183,Steel_Ventures!$H$2:$H$750,Steel_Ventures!K$753,Steel_Ventures!$J$2:$J$750,"TRUE")</f>
        <v>0</v>
      </c>
      <c r="L183" s="50">
        <f>SUMIFS(Steel_Ventures!$K$2:$K$750,Steel_Ventures!$L$2:$L$750,$A183,Steel_Ventures!$H$2:$H$750,Steel_Ventures!L$753,Steel_Ventures!$J$2:$J$750,"TRUE")</f>
        <v>0</v>
      </c>
      <c r="M183" s="55">
        <f>SUMIFS(Steel_Ventures!$K$2:$K$750,Steel_Ventures!$L$2:$L$750,$A183,Steel_Ventures!$H$2:$H$750,Steel_Ventures!M$753,Steel_Ventures!$J$2:$J$750,"TRUE")</f>
        <v>0</v>
      </c>
      <c r="N183" s="153" cm="1">
        <f t="array" ref="N183">SUMPRODUCT(--(($B$1:$M$1)=N$2),$B183:$M183)</f>
        <v>0</v>
      </c>
      <c r="O183" s="154" cm="1">
        <f t="array" ref="O183">SUMPRODUCT(--(($B$1:$M$1)=O$2),$B183:$M183)</f>
        <v>0</v>
      </c>
      <c r="P183" s="154" cm="1">
        <f t="array" ref="P183">SUMPRODUCT(--(($B$1:$M$1)=P$2),$B183:$M183)</f>
        <v>0</v>
      </c>
      <c r="Q183" s="154" cm="1">
        <f t="array" ref="Q183">SUMPRODUCT(--(($B$1:$M$1)=Q$2),$B183:$M183)</f>
        <v>0</v>
      </c>
      <c r="R183" s="155" cm="1">
        <f t="array" ref="R183">SUMPRODUCT(--((Month)&lt;=Control!$C$7),$B183:$M183)</f>
        <v>0</v>
      </c>
    </row>
    <row r="184" spans="1:18" x14ac:dyDescent="0.2">
      <c r="A184" s="49" t="s">
        <v>24</v>
      </c>
      <c r="B184" s="50">
        <f>SUMIFS(Steel_Ventures!$K$2:$K$750,Steel_Ventures!$L$2:$L$750,$A184,Steel_Ventures!$H$2:$H$750,Steel_Ventures!B$753,Steel_Ventures!$J$2:$J$750,"TRUE")</f>
        <v>0</v>
      </c>
      <c r="C184" s="50">
        <f>SUMIFS(Steel_Ventures!$K$2:$K$750,Steel_Ventures!$L$2:$L$750,$A184,Steel_Ventures!$H$2:$H$750,Steel_Ventures!C$753,Steel_Ventures!$J$2:$J$750,"TRUE")</f>
        <v>0</v>
      </c>
      <c r="D184" s="50">
        <f>SUMIFS(Steel_Ventures!$K$2:$K$750,Steel_Ventures!$L$2:$L$750,$A184,Steel_Ventures!$H$2:$H$750,Steel_Ventures!D$753,Steel_Ventures!$J$2:$J$750,"TRUE")</f>
        <v>0</v>
      </c>
      <c r="E184" s="50">
        <f>SUMIFS(Steel_Ventures!$K$2:$K$750,Steel_Ventures!$L$2:$L$750,$A184,Steel_Ventures!$H$2:$H$750,Steel_Ventures!E$753,Steel_Ventures!$J$2:$J$750,"TRUE")</f>
        <v>0</v>
      </c>
      <c r="F184" s="50">
        <f>SUMIFS(Steel_Ventures!$K$2:$K$750,Steel_Ventures!$L$2:$L$750,$A184,Steel_Ventures!$H$2:$H$750,Steel_Ventures!F$753,Steel_Ventures!$J$2:$J$750,"TRUE")</f>
        <v>0</v>
      </c>
      <c r="G184" s="50">
        <f>SUMIFS(Steel_Ventures!$K$2:$K$750,Steel_Ventures!$L$2:$L$750,$A184,Steel_Ventures!$H$2:$H$750,Steel_Ventures!G$753,Steel_Ventures!$J$2:$J$750,"TRUE")</f>
        <v>0</v>
      </c>
      <c r="H184" s="50">
        <f>SUMIFS(Steel_Ventures!$K$2:$K$750,Steel_Ventures!$L$2:$L$750,$A184,Steel_Ventures!$H$2:$H$750,Steel_Ventures!H$753,Steel_Ventures!$J$2:$J$750,"TRUE")</f>
        <v>0</v>
      </c>
      <c r="I184" s="50">
        <f>SUMIFS(Steel_Ventures!$K$2:$K$750,Steel_Ventures!$L$2:$L$750,$A184,Steel_Ventures!$H$2:$H$750,Steel_Ventures!I$753,Steel_Ventures!$J$2:$J$750,"TRUE")</f>
        <v>0</v>
      </c>
      <c r="J184" s="50">
        <f>SUMIFS(Steel_Ventures!$K$2:$K$750,Steel_Ventures!$L$2:$L$750,$A184,Steel_Ventures!$H$2:$H$750,Steel_Ventures!J$753,Steel_Ventures!$J$2:$J$750,"TRUE")</f>
        <v>0</v>
      </c>
      <c r="K184" s="50">
        <f>SUMIFS(Steel_Ventures!$K$2:$K$750,Steel_Ventures!$L$2:$L$750,$A184,Steel_Ventures!$H$2:$H$750,Steel_Ventures!K$753,Steel_Ventures!$J$2:$J$750,"TRUE")</f>
        <v>0</v>
      </c>
      <c r="L184" s="50">
        <f>SUMIFS(Steel_Ventures!$K$2:$K$750,Steel_Ventures!$L$2:$L$750,$A184,Steel_Ventures!$H$2:$H$750,Steel_Ventures!L$753,Steel_Ventures!$J$2:$J$750,"TRUE")</f>
        <v>0</v>
      </c>
      <c r="M184" s="55">
        <f>SUMIFS(Steel_Ventures!$K$2:$K$750,Steel_Ventures!$L$2:$L$750,$A184,Steel_Ventures!$H$2:$H$750,Steel_Ventures!M$753,Steel_Ventures!$J$2:$J$750,"TRUE")</f>
        <v>0</v>
      </c>
      <c r="N184" s="156" cm="1">
        <f t="array" ref="N184">SUMPRODUCT(--(($B$1:$M$1)=N$2),$B184:$M184)</f>
        <v>0</v>
      </c>
      <c r="O184" s="149" cm="1">
        <f t="array" ref="O184">SUMPRODUCT(--(($B$1:$M$1)=O$2),$B184:$M184)</f>
        <v>0</v>
      </c>
      <c r="P184" s="149" cm="1">
        <f t="array" ref="P184">SUMPRODUCT(--(($B$1:$M$1)=P$2),$B184:$M184)</f>
        <v>0</v>
      </c>
      <c r="Q184" s="149" cm="1">
        <f t="array" ref="Q184">SUMPRODUCT(--(($B$1:$M$1)=Q$2),$B184:$M184)</f>
        <v>0</v>
      </c>
      <c r="R184" s="155" cm="1">
        <f t="array" ref="R184">SUMPRODUCT(--((Month)&lt;=Control!$C$7),$B184:$M184)</f>
        <v>0</v>
      </c>
    </row>
    <row r="185" spans="1:18" x14ac:dyDescent="0.2">
      <c r="A185" s="49" t="s">
        <v>26</v>
      </c>
      <c r="B185" s="50">
        <f>SUMIFS(Steel_Ventures!$K$2:$K$750,Steel_Ventures!$L$2:$L$750,$A185,Steel_Ventures!$H$2:$H$750,Steel_Ventures!B$753,Steel_Ventures!$J$2:$J$750,"TRUE")</f>
        <v>0</v>
      </c>
      <c r="C185" s="50">
        <f>SUMIFS(Steel_Ventures!$K$2:$K$750,Steel_Ventures!$L$2:$L$750,$A185,Steel_Ventures!$H$2:$H$750,Steel_Ventures!C$753,Steel_Ventures!$J$2:$J$750,"TRUE")</f>
        <v>0</v>
      </c>
      <c r="D185" s="50">
        <f>SUMIFS(Steel_Ventures!$K$2:$K$750,Steel_Ventures!$L$2:$L$750,$A185,Steel_Ventures!$H$2:$H$750,Steel_Ventures!D$753,Steel_Ventures!$J$2:$J$750,"TRUE")</f>
        <v>0</v>
      </c>
      <c r="E185" s="50">
        <f>SUMIFS(Steel_Ventures!$K$2:$K$750,Steel_Ventures!$L$2:$L$750,$A185,Steel_Ventures!$H$2:$H$750,Steel_Ventures!E$753,Steel_Ventures!$J$2:$J$750,"TRUE")</f>
        <v>0</v>
      </c>
      <c r="F185" s="50">
        <f>SUMIFS(Steel_Ventures!$K$2:$K$750,Steel_Ventures!$L$2:$L$750,$A185,Steel_Ventures!$H$2:$H$750,Steel_Ventures!F$753,Steel_Ventures!$J$2:$J$750,"TRUE")</f>
        <v>0</v>
      </c>
      <c r="G185" s="50">
        <f>SUMIFS(Steel_Ventures!$K$2:$K$750,Steel_Ventures!$L$2:$L$750,$A185,Steel_Ventures!$H$2:$H$750,Steel_Ventures!G$753,Steel_Ventures!$J$2:$J$750,"TRUE")</f>
        <v>0</v>
      </c>
      <c r="H185" s="50">
        <f>SUMIFS(Steel_Ventures!$K$2:$K$750,Steel_Ventures!$L$2:$L$750,$A185,Steel_Ventures!$H$2:$H$750,Steel_Ventures!H$753,Steel_Ventures!$J$2:$J$750,"TRUE")</f>
        <v>0</v>
      </c>
      <c r="I185" s="50">
        <f>SUMIFS(Steel_Ventures!$K$2:$K$750,Steel_Ventures!$L$2:$L$750,$A185,Steel_Ventures!$H$2:$H$750,Steel_Ventures!I$753,Steel_Ventures!$J$2:$J$750,"TRUE")</f>
        <v>0</v>
      </c>
      <c r="J185" s="50">
        <f>SUMIFS(Steel_Ventures!$K$2:$K$750,Steel_Ventures!$L$2:$L$750,$A185,Steel_Ventures!$H$2:$H$750,Steel_Ventures!J$753,Steel_Ventures!$J$2:$J$750,"TRUE")</f>
        <v>0</v>
      </c>
      <c r="K185" s="50">
        <f>SUMIFS(Steel_Ventures!$K$2:$K$750,Steel_Ventures!$L$2:$L$750,$A185,Steel_Ventures!$H$2:$H$750,Steel_Ventures!K$753,Steel_Ventures!$J$2:$J$750,"TRUE")</f>
        <v>0</v>
      </c>
      <c r="L185" s="50">
        <f>SUMIFS(Steel_Ventures!$K$2:$K$750,Steel_Ventures!$L$2:$L$750,$A185,Steel_Ventures!$H$2:$H$750,Steel_Ventures!L$753,Steel_Ventures!$J$2:$J$750,"TRUE")</f>
        <v>0</v>
      </c>
      <c r="M185" s="55">
        <f>SUMIFS(Steel_Ventures!$K$2:$K$750,Steel_Ventures!$L$2:$L$750,$A185,Steel_Ventures!$H$2:$H$750,Steel_Ventures!M$753,Steel_Ventures!$J$2:$J$750,"TRUE")</f>
        <v>0</v>
      </c>
      <c r="N185" s="156" cm="1">
        <f t="array" ref="N185">SUMPRODUCT(--(($B$1:$M$1)=N$2),$B185:$M185)</f>
        <v>0</v>
      </c>
      <c r="O185" s="149" cm="1">
        <f t="array" ref="O185">SUMPRODUCT(--(($B$1:$M$1)=O$2),$B185:$M185)</f>
        <v>0</v>
      </c>
      <c r="P185" s="149" cm="1">
        <f t="array" ref="P185">SUMPRODUCT(--(($B$1:$M$1)=P$2),$B185:$M185)</f>
        <v>0</v>
      </c>
      <c r="Q185" s="149" cm="1">
        <f t="array" ref="Q185">SUMPRODUCT(--(($B$1:$M$1)=Q$2),$B185:$M185)</f>
        <v>0</v>
      </c>
      <c r="R185" s="155" cm="1">
        <f t="array" ref="R185">SUMPRODUCT(--((Month)&lt;=Control!$C$7),$B185:$M185)</f>
        <v>0</v>
      </c>
    </row>
    <row r="186" spans="1:18" x14ac:dyDescent="0.2">
      <c r="A186" s="49" t="s">
        <v>48</v>
      </c>
      <c r="B186" s="50">
        <f>SUMIFS(Steel_Ventures!$K$2:$K$750,Steel_Ventures!$L$2:$L$750,$A186,Steel_Ventures!$H$2:$H$750,Steel_Ventures!B$753,Steel_Ventures!$J$2:$J$750,"TRUE")</f>
        <v>0</v>
      </c>
      <c r="C186" s="50">
        <f>SUMIFS(Steel_Ventures!$K$2:$K$750,Steel_Ventures!$L$2:$L$750,$A186,Steel_Ventures!$H$2:$H$750,Steel_Ventures!C$753,Steel_Ventures!$J$2:$J$750,"TRUE")</f>
        <v>0</v>
      </c>
      <c r="D186" s="50">
        <f>SUMIFS(Steel_Ventures!$K$2:$K$750,Steel_Ventures!$L$2:$L$750,$A186,Steel_Ventures!$H$2:$H$750,Steel_Ventures!D$753,Steel_Ventures!$J$2:$J$750,"TRUE")</f>
        <v>0</v>
      </c>
      <c r="E186" s="50">
        <f>SUMIFS(Steel_Ventures!$K$2:$K$750,Steel_Ventures!$L$2:$L$750,$A186,Steel_Ventures!$H$2:$H$750,Steel_Ventures!E$753,Steel_Ventures!$J$2:$J$750,"TRUE")</f>
        <v>0</v>
      </c>
      <c r="F186" s="50">
        <f>SUMIFS(Steel_Ventures!$K$2:$K$750,Steel_Ventures!$L$2:$L$750,$A186,Steel_Ventures!$H$2:$H$750,Steel_Ventures!F$753,Steel_Ventures!$J$2:$J$750,"TRUE")</f>
        <v>0</v>
      </c>
      <c r="G186" s="50">
        <f>SUMIFS(Steel_Ventures!$K$2:$K$750,Steel_Ventures!$L$2:$L$750,$A186,Steel_Ventures!$H$2:$H$750,Steel_Ventures!G$753,Steel_Ventures!$J$2:$J$750,"TRUE")</f>
        <v>0</v>
      </c>
      <c r="H186" s="50">
        <f>SUMIFS(Steel_Ventures!$K$2:$K$750,Steel_Ventures!$L$2:$L$750,$A186,Steel_Ventures!$H$2:$H$750,Steel_Ventures!H$753,Steel_Ventures!$J$2:$J$750,"TRUE")</f>
        <v>0</v>
      </c>
      <c r="I186" s="50">
        <f>SUMIFS(Steel_Ventures!$K$2:$K$750,Steel_Ventures!$L$2:$L$750,$A186,Steel_Ventures!$H$2:$H$750,Steel_Ventures!I$753,Steel_Ventures!$J$2:$J$750,"TRUE")</f>
        <v>0</v>
      </c>
      <c r="J186" s="50">
        <f>SUMIFS(Steel_Ventures!$K$2:$K$750,Steel_Ventures!$L$2:$L$750,$A186,Steel_Ventures!$H$2:$H$750,Steel_Ventures!J$753,Steel_Ventures!$J$2:$J$750,"TRUE")</f>
        <v>0</v>
      </c>
      <c r="K186" s="50">
        <f>SUMIFS(Steel_Ventures!$K$2:$K$750,Steel_Ventures!$L$2:$L$750,$A186,Steel_Ventures!$H$2:$H$750,Steel_Ventures!K$753,Steel_Ventures!$J$2:$J$750,"TRUE")</f>
        <v>0</v>
      </c>
      <c r="L186" s="50">
        <f>SUMIFS(Steel_Ventures!$K$2:$K$750,Steel_Ventures!$L$2:$L$750,$A186,Steel_Ventures!$H$2:$H$750,Steel_Ventures!L$753,Steel_Ventures!$J$2:$J$750,"TRUE")</f>
        <v>0</v>
      </c>
      <c r="M186" s="55">
        <f>SUMIFS(Steel_Ventures!$K$2:$K$750,Steel_Ventures!$L$2:$L$750,$A186,Steel_Ventures!$H$2:$H$750,Steel_Ventures!M$753,Steel_Ventures!$J$2:$J$750,"TRUE")</f>
        <v>0</v>
      </c>
      <c r="N186" s="156" cm="1">
        <f t="array" ref="N186">SUMPRODUCT(--(($B$1:$M$1)=N$2),$B186:$M186)</f>
        <v>0</v>
      </c>
      <c r="O186" s="149" cm="1">
        <f t="array" ref="O186">SUMPRODUCT(--(($B$1:$M$1)=O$2),$B186:$M186)</f>
        <v>0</v>
      </c>
      <c r="P186" s="149" cm="1">
        <f t="array" ref="P186">SUMPRODUCT(--(($B$1:$M$1)=P$2),$B186:$M186)</f>
        <v>0</v>
      </c>
      <c r="Q186" s="149" cm="1">
        <f t="array" ref="Q186">SUMPRODUCT(--(($B$1:$M$1)=Q$2),$B186:$M186)</f>
        <v>0</v>
      </c>
      <c r="R186" s="155" cm="1">
        <f t="array" ref="R186">SUMPRODUCT(--((Month)&lt;=Control!$C$7),$B186:$M186)</f>
        <v>0</v>
      </c>
    </row>
    <row r="187" spans="1:18" x14ac:dyDescent="0.2">
      <c r="A187" s="49" t="s">
        <v>49</v>
      </c>
      <c r="B187" s="50">
        <f>SUMIFS(Steel_Ventures!$K$2:$K$750,Steel_Ventures!$L$2:$L$750,$A187,Steel_Ventures!$H$2:$H$750,Steel_Ventures!B$753,Steel_Ventures!$J$2:$J$750,"TRUE")</f>
        <v>0</v>
      </c>
      <c r="C187" s="50">
        <f>SUMIFS(Steel_Ventures!$K$2:$K$750,Steel_Ventures!$L$2:$L$750,$A187,Steel_Ventures!$H$2:$H$750,Steel_Ventures!C$753,Steel_Ventures!$J$2:$J$750,"TRUE")</f>
        <v>0</v>
      </c>
      <c r="D187" s="50">
        <f>SUMIFS(Steel_Ventures!$K$2:$K$750,Steel_Ventures!$L$2:$L$750,$A187,Steel_Ventures!$H$2:$H$750,Steel_Ventures!D$753,Steel_Ventures!$J$2:$J$750,"TRUE")</f>
        <v>0</v>
      </c>
      <c r="E187" s="50">
        <f>SUMIFS(Steel_Ventures!$K$2:$K$750,Steel_Ventures!$L$2:$L$750,$A187,Steel_Ventures!$H$2:$H$750,Steel_Ventures!E$753,Steel_Ventures!$J$2:$J$750,"TRUE")</f>
        <v>0</v>
      </c>
      <c r="F187" s="50">
        <f>SUMIFS(Steel_Ventures!$K$2:$K$750,Steel_Ventures!$L$2:$L$750,$A187,Steel_Ventures!$H$2:$H$750,Steel_Ventures!F$753,Steel_Ventures!$J$2:$J$750,"TRUE")</f>
        <v>0</v>
      </c>
      <c r="G187" s="50">
        <f>SUMIFS(Steel_Ventures!$K$2:$K$750,Steel_Ventures!$L$2:$L$750,$A187,Steel_Ventures!$H$2:$H$750,Steel_Ventures!G$753,Steel_Ventures!$J$2:$J$750,"TRUE")</f>
        <v>0</v>
      </c>
      <c r="H187" s="50">
        <f>SUMIFS(Steel_Ventures!$K$2:$K$750,Steel_Ventures!$L$2:$L$750,$A187,Steel_Ventures!$H$2:$H$750,Steel_Ventures!H$753,Steel_Ventures!$J$2:$J$750,"TRUE")</f>
        <v>0</v>
      </c>
      <c r="I187" s="50">
        <f>SUMIFS(Steel_Ventures!$K$2:$K$750,Steel_Ventures!$L$2:$L$750,$A187,Steel_Ventures!$H$2:$H$750,Steel_Ventures!I$753,Steel_Ventures!$J$2:$J$750,"TRUE")</f>
        <v>0</v>
      </c>
      <c r="J187" s="50">
        <f>SUMIFS(Steel_Ventures!$K$2:$K$750,Steel_Ventures!$L$2:$L$750,$A187,Steel_Ventures!$H$2:$H$750,Steel_Ventures!J$753,Steel_Ventures!$J$2:$J$750,"TRUE")</f>
        <v>0</v>
      </c>
      <c r="K187" s="50">
        <f>SUMIFS(Steel_Ventures!$K$2:$K$750,Steel_Ventures!$L$2:$L$750,$A187,Steel_Ventures!$H$2:$H$750,Steel_Ventures!K$753,Steel_Ventures!$J$2:$J$750,"TRUE")</f>
        <v>0</v>
      </c>
      <c r="L187" s="50">
        <f>SUMIFS(Steel_Ventures!$K$2:$K$750,Steel_Ventures!$L$2:$L$750,$A187,Steel_Ventures!$H$2:$H$750,Steel_Ventures!L$753,Steel_Ventures!$J$2:$J$750,"TRUE")</f>
        <v>0</v>
      </c>
      <c r="M187" s="55">
        <f>SUMIFS(Steel_Ventures!$K$2:$K$750,Steel_Ventures!$L$2:$L$750,$A187,Steel_Ventures!$H$2:$H$750,Steel_Ventures!M$753,Steel_Ventures!$J$2:$J$750,"TRUE")</f>
        <v>0</v>
      </c>
      <c r="N187" s="156" cm="1">
        <f t="array" ref="N187">SUMPRODUCT(--(($B$1:$M$1)=N$2),$B187:$M187)</f>
        <v>0</v>
      </c>
      <c r="O187" s="149" cm="1">
        <f t="array" ref="O187">SUMPRODUCT(--(($B$1:$M$1)=O$2),$B187:$M187)</f>
        <v>0</v>
      </c>
      <c r="P187" s="149" cm="1">
        <f t="array" ref="P187">SUMPRODUCT(--(($B$1:$M$1)=P$2),$B187:$M187)</f>
        <v>0</v>
      </c>
      <c r="Q187" s="149" cm="1">
        <f t="array" ref="Q187">SUMPRODUCT(--(($B$1:$M$1)=Q$2),$B187:$M187)</f>
        <v>0</v>
      </c>
      <c r="R187" s="155" cm="1">
        <f t="array" ref="R187">SUMPRODUCT(--((Month)&lt;=Control!$C$7),$B187:$M187)</f>
        <v>0</v>
      </c>
    </row>
    <row r="188" spans="1:18" x14ac:dyDescent="0.2">
      <c r="A188" s="49" t="s">
        <v>50</v>
      </c>
      <c r="B188" s="50">
        <f>SUMIFS(Steel_Ventures!$K$2:$K$750,Steel_Ventures!$L$2:$L$750,$A188,Steel_Ventures!$H$2:$H$750,Steel_Ventures!B$753,Steel_Ventures!$J$2:$J$750,"TRUE")</f>
        <v>0</v>
      </c>
      <c r="C188" s="50">
        <f>SUMIFS(Steel_Ventures!$K$2:$K$750,Steel_Ventures!$L$2:$L$750,$A188,Steel_Ventures!$H$2:$H$750,Steel_Ventures!C$753,Steel_Ventures!$J$2:$J$750,"TRUE")</f>
        <v>0</v>
      </c>
      <c r="D188" s="50">
        <f>SUMIFS(Steel_Ventures!$K$2:$K$750,Steel_Ventures!$L$2:$L$750,$A188,Steel_Ventures!$H$2:$H$750,Steel_Ventures!D$753,Steel_Ventures!$J$2:$J$750,"TRUE")</f>
        <v>0</v>
      </c>
      <c r="E188" s="50">
        <f>SUMIFS(Steel_Ventures!$K$2:$K$750,Steel_Ventures!$L$2:$L$750,$A188,Steel_Ventures!$H$2:$H$750,Steel_Ventures!E$753,Steel_Ventures!$J$2:$J$750,"TRUE")</f>
        <v>0</v>
      </c>
      <c r="F188" s="50">
        <f>SUMIFS(Steel_Ventures!$K$2:$K$750,Steel_Ventures!$L$2:$L$750,$A188,Steel_Ventures!$H$2:$H$750,Steel_Ventures!F$753,Steel_Ventures!$J$2:$J$750,"TRUE")</f>
        <v>0</v>
      </c>
      <c r="G188" s="50">
        <f>SUMIFS(Steel_Ventures!$K$2:$K$750,Steel_Ventures!$L$2:$L$750,$A188,Steel_Ventures!$H$2:$H$750,Steel_Ventures!G$753,Steel_Ventures!$J$2:$J$750,"TRUE")</f>
        <v>0</v>
      </c>
      <c r="H188" s="50">
        <f>SUMIFS(Steel_Ventures!$K$2:$K$750,Steel_Ventures!$L$2:$L$750,$A188,Steel_Ventures!$H$2:$H$750,Steel_Ventures!H$753,Steel_Ventures!$J$2:$J$750,"TRUE")</f>
        <v>0</v>
      </c>
      <c r="I188" s="50">
        <f>SUMIFS(Steel_Ventures!$K$2:$K$750,Steel_Ventures!$L$2:$L$750,$A188,Steel_Ventures!$H$2:$H$750,Steel_Ventures!I$753,Steel_Ventures!$J$2:$J$750,"TRUE")</f>
        <v>0</v>
      </c>
      <c r="J188" s="50">
        <f>SUMIFS(Steel_Ventures!$K$2:$K$750,Steel_Ventures!$L$2:$L$750,$A188,Steel_Ventures!$H$2:$H$750,Steel_Ventures!J$753,Steel_Ventures!$J$2:$J$750,"TRUE")</f>
        <v>0</v>
      </c>
      <c r="K188" s="50">
        <f>SUMIFS(Steel_Ventures!$K$2:$K$750,Steel_Ventures!$L$2:$L$750,$A188,Steel_Ventures!$H$2:$H$750,Steel_Ventures!K$753,Steel_Ventures!$J$2:$J$750,"TRUE")</f>
        <v>0</v>
      </c>
      <c r="L188" s="50">
        <f>SUMIFS(Steel_Ventures!$K$2:$K$750,Steel_Ventures!$L$2:$L$750,$A188,Steel_Ventures!$H$2:$H$750,Steel_Ventures!L$753,Steel_Ventures!$J$2:$J$750,"TRUE")</f>
        <v>0</v>
      </c>
      <c r="M188" s="55">
        <f>SUMIFS(Steel_Ventures!$K$2:$K$750,Steel_Ventures!$L$2:$L$750,$A188,Steel_Ventures!$H$2:$H$750,Steel_Ventures!M$753,Steel_Ventures!$J$2:$J$750,"TRUE")</f>
        <v>0</v>
      </c>
      <c r="N188" s="156" cm="1">
        <f t="array" ref="N188">SUMPRODUCT(--(($B$1:$M$1)=N$2),$B188:$M188)</f>
        <v>0</v>
      </c>
      <c r="O188" s="149" cm="1">
        <f t="array" ref="O188">SUMPRODUCT(--(($B$1:$M$1)=O$2),$B188:$M188)</f>
        <v>0</v>
      </c>
      <c r="P188" s="149" cm="1">
        <f t="array" ref="P188">SUMPRODUCT(--(($B$1:$M$1)=P$2),$B188:$M188)</f>
        <v>0</v>
      </c>
      <c r="Q188" s="149" cm="1">
        <f t="array" ref="Q188">SUMPRODUCT(--(($B$1:$M$1)=Q$2),$B188:$M188)</f>
        <v>0</v>
      </c>
      <c r="R188" s="155" cm="1">
        <f t="array" ref="R188">SUMPRODUCT(--((Month)&lt;=Control!$C$7),$B188:$M188)</f>
        <v>0</v>
      </c>
    </row>
    <row r="189" spans="1:18" x14ac:dyDescent="0.2">
      <c r="A189" s="49" t="s">
        <v>9</v>
      </c>
      <c r="B189" s="50">
        <f>SUMIFS(Steel_Ventures!$K$2:$K$750,Steel_Ventures!$L$2:$L$750,$A189,Steel_Ventures!$H$2:$H$750,Steel_Ventures!B$753,Steel_Ventures!$J$2:$J$750,"TRUE")</f>
        <v>0</v>
      </c>
      <c r="C189" s="50">
        <f>SUMIFS(Steel_Ventures!$K$2:$K$750,Steel_Ventures!$L$2:$L$750,$A189,Steel_Ventures!$H$2:$H$750,Steel_Ventures!C$753,Steel_Ventures!$J$2:$J$750,"TRUE")</f>
        <v>0</v>
      </c>
      <c r="D189" s="50">
        <f>SUMIFS(Steel_Ventures!$K$2:$K$750,Steel_Ventures!$L$2:$L$750,$A189,Steel_Ventures!$H$2:$H$750,Steel_Ventures!D$753,Steel_Ventures!$J$2:$J$750,"TRUE")</f>
        <v>0</v>
      </c>
      <c r="E189" s="50">
        <f>SUMIFS(Steel_Ventures!$K$2:$K$750,Steel_Ventures!$L$2:$L$750,$A189,Steel_Ventures!$H$2:$H$750,Steel_Ventures!E$753,Steel_Ventures!$J$2:$J$750,"TRUE")</f>
        <v>0</v>
      </c>
      <c r="F189" s="50">
        <f>SUMIFS(Steel_Ventures!$K$2:$K$750,Steel_Ventures!$L$2:$L$750,$A189,Steel_Ventures!$H$2:$H$750,Steel_Ventures!F$753,Steel_Ventures!$J$2:$J$750,"TRUE")</f>
        <v>0</v>
      </c>
      <c r="G189" s="50">
        <f>SUMIFS(Steel_Ventures!$K$2:$K$750,Steel_Ventures!$L$2:$L$750,$A189,Steel_Ventures!$H$2:$H$750,Steel_Ventures!G$753,Steel_Ventures!$J$2:$J$750,"TRUE")</f>
        <v>0</v>
      </c>
      <c r="H189" s="50">
        <f>SUMIFS(Steel_Ventures!$K$2:$K$750,Steel_Ventures!$L$2:$L$750,$A189,Steel_Ventures!$H$2:$H$750,Steel_Ventures!H$753,Steel_Ventures!$J$2:$J$750,"TRUE")</f>
        <v>0</v>
      </c>
      <c r="I189" s="50">
        <f>SUMIFS(Steel_Ventures!$K$2:$K$750,Steel_Ventures!$L$2:$L$750,$A189,Steel_Ventures!$H$2:$H$750,Steel_Ventures!I$753,Steel_Ventures!$J$2:$J$750,"TRUE")</f>
        <v>0</v>
      </c>
      <c r="J189" s="50">
        <f>SUMIFS(Steel_Ventures!$K$2:$K$750,Steel_Ventures!$L$2:$L$750,$A189,Steel_Ventures!$H$2:$H$750,Steel_Ventures!J$753,Steel_Ventures!$J$2:$J$750,"TRUE")</f>
        <v>0</v>
      </c>
      <c r="K189" s="50">
        <f>SUMIFS(Steel_Ventures!$K$2:$K$750,Steel_Ventures!$L$2:$L$750,$A189,Steel_Ventures!$H$2:$H$750,Steel_Ventures!K$753,Steel_Ventures!$J$2:$J$750,"TRUE")</f>
        <v>0</v>
      </c>
      <c r="L189" s="50">
        <f>SUMIFS(Steel_Ventures!$K$2:$K$750,Steel_Ventures!$L$2:$L$750,$A189,Steel_Ventures!$H$2:$H$750,Steel_Ventures!L$753,Steel_Ventures!$J$2:$J$750,"TRUE")</f>
        <v>0</v>
      </c>
      <c r="M189" s="55">
        <f>SUMIFS(Steel_Ventures!$K$2:$K$750,Steel_Ventures!$L$2:$L$750,$A189,Steel_Ventures!$H$2:$H$750,Steel_Ventures!M$753,Steel_Ventures!$J$2:$J$750,"TRUE")</f>
        <v>0</v>
      </c>
      <c r="N189" s="156" cm="1">
        <f t="array" ref="N189">SUMPRODUCT(--(($B$1:$M$1)=N$2),$B189:$M189)</f>
        <v>0</v>
      </c>
      <c r="O189" s="149" cm="1">
        <f t="array" ref="O189">SUMPRODUCT(--(($B$1:$M$1)=O$2),$B189:$M189)</f>
        <v>0</v>
      </c>
      <c r="P189" s="149" cm="1">
        <f t="array" ref="P189">SUMPRODUCT(--(($B$1:$M$1)=P$2),$B189:$M189)</f>
        <v>0</v>
      </c>
      <c r="Q189" s="149" cm="1">
        <f t="array" ref="Q189">SUMPRODUCT(--(($B$1:$M$1)=Q$2),$B189:$M189)</f>
        <v>0</v>
      </c>
      <c r="R189" s="155" cm="1">
        <f t="array" ref="R189">SUMPRODUCT(--((Month)&lt;=Control!$C$7),$B189:$M189)</f>
        <v>0</v>
      </c>
    </row>
    <row r="190" spans="1:18" x14ac:dyDescent="0.2">
      <c r="A190" s="49" t="s">
        <v>10</v>
      </c>
      <c r="B190" s="50">
        <f ca="1">SUMIFS(Steel_Ventures!$K$2:$K$750,Steel_Ventures!$L$2:$L$750,$A190,Steel_Ventures!$H$2:$H$750,Steel_Ventures!B$753,Steel_Ventures!$J$2:$J$750,"TRUE")</f>
        <v>0</v>
      </c>
      <c r="C190" s="50">
        <f ca="1">SUMIFS(Steel_Ventures!$K$2:$K$750,Steel_Ventures!$L$2:$L$750,$A190,Steel_Ventures!$H$2:$H$750,Steel_Ventures!C$753,Steel_Ventures!$J$2:$J$750,"TRUE")</f>
        <v>0</v>
      </c>
      <c r="D190" s="50">
        <f ca="1">SUMIFS(Steel_Ventures!$K$2:$K$750,Steel_Ventures!$L$2:$L$750,$A190,Steel_Ventures!$H$2:$H$750,Steel_Ventures!D$753,Steel_Ventures!$J$2:$J$750,"TRUE")</f>
        <v>0</v>
      </c>
      <c r="E190" s="50">
        <f ca="1">SUMIFS(Steel_Ventures!$K$2:$K$750,Steel_Ventures!$L$2:$L$750,$A190,Steel_Ventures!$H$2:$H$750,Steel_Ventures!E$753,Steel_Ventures!$J$2:$J$750,"TRUE")</f>
        <v>0</v>
      </c>
      <c r="F190" s="50">
        <f ca="1">SUMIFS(Steel_Ventures!$K$2:$K$750,Steel_Ventures!$L$2:$L$750,$A190,Steel_Ventures!$H$2:$H$750,Steel_Ventures!F$753,Steel_Ventures!$J$2:$J$750,"TRUE")</f>
        <v>0</v>
      </c>
      <c r="G190" s="50">
        <f>SUMIFS(Steel_Ventures!$K$2:$K$750,Steel_Ventures!$L$2:$L$750,$A190,Steel_Ventures!$H$2:$H$750,Steel_Ventures!G$753,Steel_Ventures!$J$2:$J$750,"TRUE")</f>
        <v>0</v>
      </c>
      <c r="H190" s="50">
        <f>SUMIFS(Steel_Ventures!$K$2:$K$750,Steel_Ventures!$L$2:$L$750,$A190,Steel_Ventures!$H$2:$H$750,Steel_Ventures!H$753,Steel_Ventures!$J$2:$J$750,"TRUE")</f>
        <v>0</v>
      </c>
      <c r="I190" s="50">
        <f>SUMIFS(Steel_Ventures!$K$2:$K$750,Steel_Ventures!$L$2:$L$750,$A190,Steel_Ventures!$H$2:$H$750,Steel_Ventures!I$753,Steel_Ventures!$J$2:$J$750,"TRUE")</f>
        <v>0</v>
      </c>
      <c r="J190" s="50">
        <f>SUMIFS(Steel_Ventures!$K$2:$K$750,Steel_Ventures!$L$2:$L$750,$A190,Steel_Ventures!$H$2:$H$750,Steel_Ventures!J$753,Steel_Ventures!$J$2:$J$750,"TRUE")</f>
        <v>0</v>
      </c>
      <c r="K190" s="50">
        <f>SUMIFS(Steel_Ventures!$K$2:$K$750,Steel_Ventures!$L$2:$L$750,$A190,Steel_Ventures!$H$2:$H$750,Steel_Ventures!K$753,Steel_Ventures!$J$2:$J$750,"TRUE")</f>
        <v>0</v>
      </c>
      <c r="L190" s="50">
        <f>SUMIFS(Steel_Ventures!$K$2:$K$750,Steel_Ventures!$L$2:$L$750,$A190,Steel_Ventures!$H$2:$H$750,Steel_Ventures!L$753,Steel_Ventures!$J$2:$J$750,"TRUE")</f>
        <v>0</v>
      </c>
      <c r="M190" s="55">
        <f>SUMIFS(Steel_Ventures!$K$2:$K$750,Steel_Ventures!$L$2:$L$750,$A190,Steel_Ventures!$H$2:$H$750,Steel_Ventures!M$753,Steel_Ventures!$J$2:$J$750,"TRUE")</f>
        <v>0</v>
      </c>
      <c r="N190" s="156" cm="1">
        <f t="array" aca="1" ref="N190" ca="1">SUMPRODUCT(--(($B$1:$M$1)=N$2),$B190:$M190)</f>
        <v>0</v>
      </c>
      <c r="O190" s="149" cm="1">
        <f t="array" aca="1" ref="O190" ca="1">SUMPRODUCT(--(($B$1:$M$1)=O$2),$B190:$M190)</f>
        <v>0</v>
      </c>
      <c r="P190" s="149" cm="1">
        <f t="array" aca="1" ref="P190" ca="1">SUMPRODUCT(--(($B$1:$M$1)=P$2),$B190:$M190)</f>
        <v>0</v>
      </c>
      <c r="Q190" s="149" cm="1">
        <f t="array" aca="1" ref="Q190" ca="1">SUMPRODUCT(--(($B$1:$M$1)=Q$2),$B190:$M190)</f>
        <v>0</v>
      </c>
      <c r="R190" s="155" cm="1">
        <f t="array" aca="1" ref="R190" ca="1">SUMPRODUCT(--((Month)&lt;=Control!$C$7),$B190:$M190)</f>
        <v>0</v>
      </c>
    </row>
    <row r="191" spans="1:18" x14ac:dyDescent="0.2">
      <c r="A191" s="49" t="s">
        <v>14</v>
      </c>
      <c r="B191" s="50">
        <f ca="1">SUMIFS(Steel_Ventures!$K$2:$K$750,Steel_Ventures!$L$2:$L$750,$A191,Steel_Ventures!$H$2:$H$750,Steel_Ventures!B$753,Steel_Ventures!$J$2:$J$750,"TRUE")</f>
        <v>0</v>
      </c>
      <c r="C191" s="50">
        <f ca="1">SUMIFS(Steel_Ventures!$K$2:$K$750,Steel_Ventures!$L$2:$L$750,$A191,Steel_Ventures!$H$2:$H$750,Steel_Ventures!C$753,Steel_Ventures!$J$2:$J$750,"TRUE")</f>
        <v>0</v>
      </c>
      <c r="D191" s="50">
        <f ca="1">SUMIFS(Steel_Ventures!$K$2:$K$750,Steel_Ventures!$L$2:$L$750,$A191,Steel_Ventures!$H$2:$H$750,Steel_Ventures!D$753,Steel_Ventures!$J$2:$J$750,"TRUE")</f>
        <v>0</v>
      </c>
      <c r="E191" s="50">
        <f ca="1">SUMIFS(Steel_Ventures!$K$2:$K$750,Steel_Ventures!$L$2:$L$750,$A191,Steel_Ventures!$H$2:$H$750,Steel_Ventures!E$753,Steel_Ventures!$J$2:$J$750,"TRUE")</f>
        <v>0</v>
      </c>
      <c r="F191" s="50">
        <f ca="1">SUMIFS(Steel_Ventures!$K$2:$K$750,Steel_Ventures!$L$2:$L$750,$A191,Steel_Ventures!$H$2:$H$750,Steel_Ventures!F$753,Steel_Ventures!$J$2:$J$750,"TRUE")</f>
        <v>0</v>
      </c>
      <c r="G191" s="50">
        <f>SUMIFS(Steel_Ventures!$K$2:$K$750,Steel_Ventures!$L$2:$L$750,$A191,Steel_Ventures!$H$2:$H$750,Steel_Ventures!G$753,Steel_Ventures!$J$2:$J$750,"TRUE")</f>
        <v>0</v>
      </c>
      <c r="H191" s="50">
        <f>SUMIFS(Steel_Ventures!$K$2:$K$750,Steel_Ventures!$L$2:$L$750,$A191,Steel_Ventures!$H$2:$H$750,Steel_Ventures!H$753,Steel_Ventures!$J$2:$J$750,"TRUE")</f>
        <v>0</v>
      </c>
      <c r="I191" s="50">
        <f>SUMIFS(Steel_Ventures!$K$2:$K$750,Steel_Ventures!$L$2:$L$750,$A191,Steel_Ventures!$H$2:$H$750,Steel_Ventures!I$753,Steel_Ventures!$J$2:$J$750,"TRUE")</f>
        <v>0</v>
      </c>
      <c r="J191" s="50">
        <f>SUMIFS(Steel_Ventures!$K$2:$K$750,Steel_Ventures!$L$2:$L$750,$A191,Steel_Ventures!$H$2:$H$750,Steel_Ventures!J$753,Steel_Ventures!$J$2:$J$750,"TRUE")</f>
        <v>0</v>
      </c>
      <c r="K191" s="50">
        <f>SUMIFS(Steel_Ventures!$K$2:$K$750,Steel_Ventures!$L$2:$L$750,$A191,Steel_Ventures!$H$2:$H$750,Steel_Ventures!K$753,Steel_Ventures!$J$2:$J$750,"TRUE")</f>
        <v>0</v>
      </c>
      <c r="L191" s="50">
        <f>SUMIFS(Steel_Ventures!$K$2:$K$750,Steel_Ventures!$L$2:$L$750,$A191,Steel_Ventures!$H$2:$H$750,Steel_Ventures!L$753,Steel_Ventures!$J$2:$J$750,"TRUE")</f>
        <v>0</v>
      </c>
      <c r="M191" s="55">
        <f>SUMIFS(Steel_Ventures!$K$2:$K$750,Steel_Ventures!$L$2:$L$750,$A191,Steel_Ventures!$H$2:$H$750,Steel_Ventures!M$753,Steel_Ventures!$J$2:$J$750,"TRUE")</f>
        <v>0</v>
      </c>
      <c r="N191" s="156" cm="1">
        <f t="array" aca="1" ref="N191" ca="1">SUMPRODUCT(--(($B$1:$M$1)=N$2),$B191:$M191)</f>
        <v>0</v>
      </c>
      <c r="O191" s="149" cm="1">
        <f t="array" aca="1" ref="O191" ca="1">SUMPRODUCT(--(($B$1:$M$1)=O$2),$B191:$M191)</f>
        <v>0</v>
      </c>
      <c r="P191" s="149" cm="1">
        <f t="array" aca="1" ref="P191" ca="1">SUMPRODUCT(--(($B$1:$M$1)=P$2),$B191:$M191)</f>
        <v>0</v>
      </c>
      <c r="Q191" s="149" cm="1">
        <f t="array" aca="1" ref="Q191" ca="1">SUMPRODUCT(--(($B$1:$M$1)=Q$2),$B191:$M191)</f>
        <v>0</v>
      </c>
      <c r="R191" s="155" cm="1">
        <f t="array" aca="1" ref="R191" ca="1">SUMPRODUCT(--((Month)&lt;=Control!$C$7),$B191:$M191)</f>
        <v>0</v>
      </c>
    </row>
    <row r="192" spans="1:18" x14ac:dyDescent="0.2">
      <c r="A192" s="51" t="s">
        <v>13</v>
      </c>
      <c r="B192" s="52">
        <f>SUMIFS(Steel_Ventures!$K$2:$K$750,Steel_Ventures!$L$2:$L$750,$A192,Steel_Ventures!$H$2:$H$750,Steel_Ventures!B$753,Steel_Ventures!$J$2:$J$750,"TRUE")</f>
        <v>0</v>
      </c>
      <c r="C192" s="52">
        <f>SUMIFS(Steel_Ventures!$K$2:$K$750,Steel_Ventures!$L$2:$L$750,$A192,Steel_Ventures!$H$2:$H$750,Steel_Ventures!C$753,Steel_Ventures!$J$2:$J$750,"TRUE")</f>
        <v>0</v>
      </c>
      <c r="D192" s="52">
        <f>SUMIFS(Steel_Ventures!$K$2:$K$750,Steel_Ventures!$L$2:$L$750,$A192,Steel_Ventures!$H$2:$H$750,Steel_Ventures!D$753,Steel_Ventures!$J$2:$J$750,"TRUE")</f>
        <v>0</v>
      </c>
      <c r="E192" s="52">
        <f>SUMIFS(Steel_Ventures!$K$2:$K$750,Steel_Ventures!$L$2:$L$750,$A192,Steel_Ventures!$H$2:$H$750,Steel_Ventures!E$753,Steel_Ventures!$J$2:$J$750,"TRUE")</f>
        <v>0</v>
      </c>
      <c r="F192" s="52">
        <f>SUMIFS(Steel_Ventures!$K$2:$K$750,Steel_Ventures!$L$2:$L$750,$A192,Steel_Ventures!$H$2:$H$750,Steel_Ventures!F$753,Steel_Ventures!$J$2:$J$750,"TRUE")</f>
        <v>0</v>
      </c>
      <c r="G192" s="52">
        <f>SUMIFS(Steel_Ventures!$K$2:$K$750,Steel_Ventures!$L$2:$L$750,$A192,Steel_Ventures!$H$2:$H$750,Steel_Ventures!G$753,Steel_Ventures!$J$2:$J$750,"TRUE")</f>
        <v>0</v>
      </c>
      <c r="H192" s="52">
        <f>SUMIFS(Steel_Ventures!$K$2:$K$750,Steel_Ventures!$L$2:$L$750,$A192,Steel_Ventures!$H$2:$H$750,Steel_Ventures!H$753,Steel_Ventures!$J$2:$J$750,"TRUE")</f>
        <v>0</v>
      </c>
      <c r="I192" s="52">
        <f>SUMIFS(Steel_Ventures!$K$2:$K$750,Steel_Ventures!$L$2:$L$750,$A192,Steel_Ventures!$H$2:$H$750,Steel_Ventures!I$753,Steel_Ventures!$J$2:$J$750,"TRUE")</f>
        <v>0</v>
      </c>
      <c r="J192" s="52">
        <f>SUMIFS(Steel_Ventures!$K$2:$K$750,Steel_Ventures!$L$2:$L$750,$A192,Steel_Ventures!$H$2:$H$750,Steel_Ventures!J$753,Steel_Ventures!$J$2:$J$750,"TRUE")</f>
        <v>0</v>
      </c>
      <c r="K192" s="52">
        <f>SUMIFS(Steel_Ventures!$K$2:$K$750,Steel_Ventures!$L$2:$L$750,$A192,Steel_Ventures!$H$2:$H$750,Steel_Ventures!K$753,Steel_Ventures!$J$2:$J$750,"TRUE")</f>
        <v>0</v>
      </c>
      <c r="L192" s="52">
        <f>SUMIFS(Steel_Ventures!$K$2:$K$750,Steel_Ventures!$L$2:$L$750,$A192,Steel_Ventures!$H$2:$H$750,Steel_Ventures!L$753,Steel_Ventures!$J$2:$J$750,"TRUE")</f>
        <v>0</v>
      </c>
      <c r="M192" s="63">
        <f>SUMIFS(Steel_Ventures!$K$2:$K$750,Steel_Ventures!$L$2:$L$750,$A192,Steel_Ventures!$H$2:$H$750,Steel_Ventures!M$753,Steel_Ventures!$J$2:$J$750,"TRUE")</f>
        <v>0</v>
      </c>
      <c r="N192" s="157" cm="1">
        <f t="array" ref="N192">SUMPRODUCT(--(($B$1:$M$1)=N$2),$B192:$M192)</f>
        <v>0</v>
      </c>
      <c r="O192" s="158" cm="1">
        <f t="array" ref="O192">SUMPRODUCT(--(($B$1:$M$1)=O$2),$B192:$M192)</f>
        <v>0</v>
      </c>
      <c r="P192" s="158" cm="1">
        <f t="array" ref="P192">SUMPRODUCT(--(($B$1:$M$1)=P$2),$B192:$M192)</f>
        <v>0</v>
      </c>
      <c r="Q192" s="158" cm="1">
        <f t="array" ref="Q192">SUMPRODUCT(--(($B$1:$M$1)=Q$2),$B192:$M192)</f>
        <v>0</v>
      </c>
      <c r="R192" s="159" cm="1">
        <f t="array" ref="R192">SUMPRODUCT(--((Month)&lt;=Control!$C$7),$B192:$M192)</f>
        <v>0</v>
      </c>
    </row>
    <row r="194" spans="1:18" x14ac:dyDescent="0.2">
      <c r="A194" s="57" t="str">
        <f ca="1">Control!$C$27</f>
        <v>Allegheny_Commons</v>
      </c>
      <c r="B194" s="53">
        <f>EOMONTH(Control!$C$5,0)</f>
        <v>45688</v>
      </c>
      <c r="C194" s="53">
        <f t="shared" ref="C194" si="76">EOMONTH(B194,1)</f>
        <v>45716</v>
      </c>
      <c r="D194" s="53">
        <f t="shared" ref="D194" si="77">EOMONTH(C194,1)</f>
        <v>45747</v>
      </c>
      <c r="E194" s="53">
        <f t="shared" ref="E194" si="78">EOMONTH(D194,1)</f>
        <v>45777</v>
      </c>
      <c r="F194" s="53">
        <f t="shared" ref="F194" si="79">EOMONTH(E194,1)</f>
        <v>45808</v>
      </c>
      <c r="G194" s="53">
        <f t="shared" ref="G194" si="80">EOMONTH(F194,1)</f>
        <v>45838</v>
      </c>
      <c r="H194" s="53">
        <f t="shared" ref="H194" si="81">EOMONTH(G194,1)</f>
        <v>45869</v>
      </c>
      <c r="I194" s="53">
        <f t="shared" ref="I194" si="82">EOMONTH(H194,1)</f>
        <v>45900</v>
      </c>
      <c r="J194" s="53">
        <f t="shared" ref="J194" si="83">EOMONTH(I194,1)</f>
        <v>45930</v>
      </c>
      <c r="K194" s="53">
        <f t="shared" ref="K194" si="84">EOMONTH(J194,1)</f>
        <v>45961</v>
      </c>
      <c r="L194" s="53">
        <f t="shared" ref="L194" si="85">EOMONTH(K194,1)</f>
        <v>45991</v>
      </c>
      <c r="M194" s="54">
        <f t="shared" ref="M194" si="86">EOMONTH(L194,1)</f>
        <v>46022</v>
      </c>
      <c r="N194" s="152" t="s">
        <v>56</v>
      </c>
      <c r="O194" s="152" t="s">
        <v>57</v>
      </c>
      <c r="P194" s="152" t="s">
        <v>58</v>
      </c>
      <c r="Q194" s="152" t="s">
        <v>59</v>
      </c>
      <c r="R194" s="152" t="s">
        <v>37</v>
      </c>
    </row>
    <row r="195" spans="1:18" x14ac:dyDescent="0.2">
      <c r="A195" s="49" t="s">
        <v>25</v>
      </c>
      <c r="B195" s="50">
        <f>SUMIFS(Allegheny_Commons!$K$2:$K$750,Allegheny_Commons!$L$2:$L$750,$A195,Allegheny_Commons!$H$2:$H$750,Allegheny_Commons!B$753,Allegheny_Commons!$J$2:$J$750,"TRUE")</f>
        <v>0</v>
      </c>
      <c r="C195" s="50">
        <f>SUMIFS(Allegheny_Commons!$K$2:$K$750,Allegheny_Commons!$L$2:$L$750,$A195,Allegheny_Commons!$H$2:$H$750,Allegheny_Commons!C$753,Allegheny_Commons!$J$2:$J$750,"TRUE")</f>
        <v>0</v>
      </c>
      <c r="D195" s="50">
        <f>SUMIFS(Allegheny_Commons!$K$2:$K$750,Allegheny_Commons!$L$2:$L$750,$A195,Allegheny_Commons!$H$2:$H$750,Allegheny_Commons!D$753,Allegheny_Commons!$J$2:$J$750,"TRUE")</f>
        <v>0</v>
      </c>
      <c r="E195" s="50">
        <f>SUMIFS(Allegheny_Commons!$K$2:$K$750,Allegheny_Commons!$L$2:$L$750,$A195,Allegheny_Commons!$H$2:$H$750,Allegheny_Commons!E$753,Allegheny_Commons!$J$2:$J$750,"TRUE")</f>
        <v>0</v>
      </c>
      <c r="F195" s="50">
        <f>SUMIFS(Allegheny_Commons!$K$2:$K$750,Allegheny_Commons!$L$2:$L$750,$A195,Allegheny_Commons!$H$2:$H$750,Allegheny_Commons!F$753,Allegheny_Commons!$J$2:$J$750,"TRUE")</f>
        <v>0</v>
      </c>
      <c r="G195" s="50">
        <f>SUMIFS(Allegheny_Commons!$K$2:$K$750,Allegheny_Commons!$L$2:$L$750,$A195,Allegheny_Commons!$H$2:$H$750,Allegheny_Commons!G$753,Allegheny_Commons!$J$2:$J$750,"TRUE")</f>
        <v>0</v>
      </c>
      <c r="H195" s="50">
        <f>SUMIFS(Allegheny_Commons!$K$2:$K$750,Allegheny_Commons!$L$2:$L$750,$A195,Allegheny_Commons!$H$2:$H$750,Allegheny_Commons!H$753,Allegheny_Commons!$J$2:$J$750,"TRUE")</f>
        <v>0</v>
      </c>
      <c r="I195" s="50">
        <f>SUMIFS(Allegheny_Commons!$K$2:$K$750,Allegheny_Commons!$L$2:$L$750,$A195,Allegheny_Commons!$H$2:$H$750,Allegheny_Commons!I$753,Allegheny_Commons!$J$2:$J$750,"TRUE")</f>
        <v>0</v>
      </c>
      <c r="J195" s="50">
        <f>SUMIFS(Allegheny_Commons!$K$2:$K$750,Allegheny_Commons!$L$2:$L$750,$A195,Allegheny_Commons!$H$2:$H$750,Allegheny_Commons!J$753,Allegheny_Commons!$J$2:$J$750,"TRUE")</f>
        <v>0</v>
      </c>
      <c r="K195" s="50">
        <f>SUMIFS(Allegheny_Commons!$K$2:$K$750,Allegheny_Commons!$L$2:$L$750,$A195,Allegheny_Commons!$H$2:$H$750,Allegheny_Commons!K$753,Allegheny_Commons!$J$2:$J$750,"TRUE")</f>
        <v>0</v>
      </c>
      <c r="L195" s="50">
        <f>SUMIFS(Allegheny_Commons!$K$2:$K$750,Allegheny_Commons!$L$2:$L$750,$A195,Allegheny_Commons!$H$2:$H$750,Allegheny_Commons!L$753,Allegheny_Commons!$J$2:$J$750,"TRUE")</f>
        <v>0</v>
      </c>
      <c r="M195" s="55">
        <f>SUMIFS(Allegheny_Commons!$K$2:$K$750,Allegheny_Commons!$L$2:$L$750,$A195,Allegheny_Commons!$H$2:$H$750,Allegheny_Commons!M$753,Allegheny_Commons!$J$2:$J$750,"TRUE")</f>
        <v>0</v>
      </c>
      <c r="N195" s="153" cm="1">
        <f t="array" ref="N195">SUMPRODUCT(--(($B$1:$M$1)=N$2),$B195:$M195)</f>
        <v>0</v>
      </c>
      <c r="O195" s="154" cm="1">
        <f t="array" ref="O195">SUMPRODUCT(--(($B$1:$M$1)=O$2),$B195:$M195)</f>
        <v>0</v>
      </c>
      <c r="P195" s="154" cm="1">
        <f t="array" ref="P195">SUMPRODUCT(--(($B$1:$M$1)=P$2),$B195:$M195)</f>
        <v>0</v>
      </c>
      <c r="Q195" s="154" cm="1">
        <f t="array" ref="Q195">SUMPRODUCT(--(($B$1:$M$1)=Q$2),$B195:$M195)</f>
        <v>0</v>
      </c>
      <c r="R195" s="155" cm="1">
        <f t="array" ref="R195">SUMPRODUCT(--((Month)&lt;=Control!$C$7),$B195:$M195)</f>
        <v>0</v>
      </c>
    </row>
    <row r="196" spans="1:18" x14ac:dyDescent="0.2">
      <c r="A196" s="49" t="s">
        <v>24</v>
      </c>
      <c r="B196" s="50">
        <f>SUMIFS(Allegheny_Commons!$K$2:$K$750,Allegheny_Commons!$L$2:$L$750,$A196,Allegheny_Commons!$H$2:$H$750,Allegheny_Commons!B$753,Allegheny_Commons!$J$2:$J$750,"TRUE")</f>
        <v>0</v>
      </c>
      <c r="C196" s="50">
        <f>SUMIFS(Allegheny_Commons!$K$2:$K$750,Allegheny_Commons!$L$2:$L$750,$A196,Allegheny_Commons!$H$2:$H$750,Allegheny_Commons!C$753,Allegheny_Commons!$J$2:$J$750,"TRUE")</f>
        <v>0</v>
      </c>
      <c r="D196" s="50">
        <f>SUMIFS(Allegheny_Commons!$K$2:$K$750,Allegheny_Commons!$L$2:$L$750,$A196,Allegheny_Commons!$H$2:$H$750,Allegheny_Commons!D$753,Allegheny_Commons!$J$2:$J$750,"TRUE")</f>
        <v>0</v>
      </c>
      <c r="E196" s="50">
        <f>SUMIFS(Allegheny_Commons!$K$2:$K$750,Allegheny_Commons!$L$2:$L$750,$A196,Allegheny_Commons!$H$2:$H$750,Allegheny_Commons!E$753,Allegheny_Commons!$J$2:$J$750,"TRUE")</f>
        <v>0</v>
      </c>
      <c r="F196" s="50">
        <f>SUMIFS(Allegheny_Commons!$K$2:$K$750,Allegheny_Commons!$L$2:$L$750,$A196,Allegheny_Commons!$H$2:$H$750,Allegheny_Commons!F$753,Allegheny_Commons!$J$2:$J$750,"TRUE")</f>
        <v>0</v>
      </c>
      <c r="G196" s="50">
        <f>SUMIFS(Allegheny_Commons!$K$2:$K$750,Allegheny_Commons!$L$2:$L$750,$A196,Allegheny_Commons!$H$2:$H$750,Allegheny_Commons!G$753,Allegheny_Commons!$J$2:$J$750,"TRUE")</f>
        <v>0</v>
      </c>
      <c r="H196" s="50">
        <f>SUMIFS(Allegheny_Commons!$K$2:$K$750,Allegheny_Commons!$L$2:$L$750,$A196,Allegheny_Commons!$H$2:$H$750,Allegheny_Commons!H$753,Allegheny_Commons!$J$2:$J$750,"TRUE")</f>
        <v>0</v>
      </c>
      <c r="I196" s="50">
        <f>SUMIFS(Allegheny_Commons!$K$2:$K$750,Allegheny_Commons!$L$2:$L$750,$A196,Allegheny_Commons!$H$2:$H$750,Allegheny_Commons!I$753,Allegheny_Commons!$J$2:$J$750,"TRUE")</f>
        <v>0</v>
      </c>
      <c r="J196" s="50">
        <f>SUMIFS(Allegheny_Commons!$K$2:$K$750,Allegheny_Commons!$L$2:$L$750,$A196,Allegheny_Commons!$H$2:$H$750,Allegheny_Commons!J$753,Allegheny_Commons!$J$2:$J$750,"TRUE")</f>
        <v>0</v>
      </c>
      <c r="K196" s="50">
        <f>SUMIFS(Allegheny_Commons!$K$2:$K$750,Allegheny_Commons!$L$2:$L$750,$A196,Allegheny_Commons!$H$2:$H$750,Allegheny_Commons!K$753,Allegheny_Commons!$J$2:$J$750,"TRUE")</f>
        <v>0</v>
      </c>
      <c r="L196" s="50">
        <f>SUMIFS(Allegheny_Commons!$K$2:$K$750,Allegheny_Commons!$L$2:$L$750,$A196,Allegheny_Commons!$H$2:$H$750,Allegheny_Commons!L$753,Allegheny_Commons!$J$2:$J$750,"TRUE")</f>
        <v>0</v>
      </c>
      <c r="M196" s="55">
        <f>SUMIFS(Allegheny_Commons!$K$2:$K$750,Allegheny_Commons!$L$2:$L$750,$A196,Allegheny_Commons!$H$2:$H$750,Allegheny_Commons!M$753,Allegheny_Commons!$J$2:$J$750,"TRUE")</f>
        <v>0</v>
      </c>
      <c r="N196" s="156" cm="1">
        <f t="array" ref="N196">SUMPRODUCT(--(($B$1:$M$1)=N$2),$B196:$M196)</f>
        <v>0</v>
      </c>
      <c r="O196" s="149" cm="1">
        <f t="array" ref="O196">SUMPRODUCT(--(($B$1:$M$1)=O$2),$B196:$M196)</f>
        <v>0</v>
      </c>
      <c r="P196" s="149" cm="1">
        <f t="array" ref="P196">SUMPRODUCT(--(($B$1:$M$1)=P$2),$B196:$M196)</f>
        <v>0</v>
      </c>
      <c r="Q196" s="149" cm="1">
        <f t="array" ref="Q196">SUMPRODUCT(--(($B$1:$M$1)=Q$2),$B196:$M196)</f>
        <v>0</v>
      </c>
      <c r="R196" s="155" cm="1">
        <f t="array" ref="R196">SUMPRODUCT(--((Month)&lt;=Control!$C$7),$B196:$M196)</f>
        <v>0</v>
      </c>
    </row>
    <row r="197" spans="1:18" x14ac:dyDescent="0.2">
      <c r="A197" s="49" t="s">
        <v>26</v>
      </c>
      <c r="B197" s="50">
        <f>SUMIFS(Allegheny_Commons!$K$2:$K$750,Allegheny_Commons!$L$2:$L$750,$A197,Allegheny_Commons!$H$2:$H$750,Allegheny_Commons!B$753,Allegheny_Commons!$J$2:$J$750,"TRUE")</f>
        <v>0</v>
      </c>
      <c r="C197" s="50">
        <f>SUMIFS(Allegheny_Commons!$K$2:$K$750,Allegheny_Commons!$L$2:$L$750,$A197,Allegheny_Commons!$H$2:$H$750,Allegheny_Commons!C$753,Allegheny_Commons!$J$2:$J$750,"TRUE")</f>
        <v>0</v>
      </c>
      <c r="D197" s="50">
        <f>SUMIFS(Allegheny_Commons!$K$2:$K$750,Allegheny_Commons!$L$2:$L$750,$A197,Allegheny_Commons!$H$2:$H$750,Allegheny_Commons!D$753,Allegheny_Commons!$J$2:$J$750,"TRUE")</f>
        <v>0</v>
      </c>
      <c r="E197" s="50">
        <f>SUMIFS(Allegheny_Commons!$K$2:$K$750,Allegheny_Commons!$L$2:$L$750,$A197,Allegheny_Commons!$H$2:$H$750,Allegheny_Commons!E$753,Allegheny_Commons!$J$2:$J$750,"TRUE")</f>
        <v>0</v>
      </c>
      <c r="F197" s="50">
        <f>SUMIFS(Allegheny_Commons!$K$2:$K$750,Allegheny_Commons!$L$2:$L$750,$A197,Allegheny_Commons!$H$2:$H$750,Allegheny_Commons!F$753,Allegheny_Commons!$J$2:$J$750,"TRUE")</f>
        <v>0</v>
      </c>
      <c r="G197" s="50">
        <f>SUMIFS(Allegheny_Commons!$K$2:$K$750,Allegheny_Commons!$L$2:$L$750,$A197,Allegheny_Commons!$H$2:$H$750,Allegheny_Commons!G$753,Allegheny_Commons!$J$2:$J$750,"TRUE")</f>
        <v>0</v>
      </c>
      <c r="H197" s="50">
        <f>SUMIFS(Allegheny_Commons!$K$2:$K$750,Allegheny_Commons!$L$2:$L$750,$A197,Allegheny_Commons!$H$2:$H$750,Allegheny_Commons!H$753,Allegheny_Commons!$J$2:$J$750,"TRUE")</f>
        <v>0</v>
      </c>
      <c r="I197" s="50">
        <f>SUMIFS(Allegheny_Commons!$K$2:$K$750,Allegheny_Commons!$L$2:$L$750,$A197,Allegheny_Commons!$H$2:$H$750,Allegheny_Commons!I$753,Allegheny_Commons!$J$2:$J$750,"TRUE")</f>
        <v>0</v>
      </c>
      <c r="J197" s="50">
        <f>SUMIFS(Allegheny_Commons!$K$2:$K$750,Allegheny_Commons!$L$2:$L$750,$A197,Allegheny_Commons!$H$2:$H$750,Allegheny_Commons!J$753,Allegheny_Commons!$J$2:$J$750,"TRUE")</f>
        <v>0</v>
      </c>
      <c r="K197" s="50">
        <f>SUMIFS(Allegheny_Commons!$K$2:$K$750,Allegheny_Commons!$L$2:$L$750,$A197,Allegheny_Commons!$H$2:$H$750,Allegheny_Commons!K$753,Allegheny_Commons!$J$2:$J$750,"TRUE")</f>
        <v>0</v>
      </c>
      <c r="L197" s="50">
        <f>SUMIFS(Allegheny_Commons!$K$2:$K$750,Allegheny_Commons!$L$2:$L$750,$A197,Allegheny_Commons!$H$2:$H$750,Allegheny_Commons!L$753,Allegheny_Commons!$J$2:$J$750,"TRUE")</f>
        <v>0</v>
      </c>
      <c r="M197" s="55">
        <f>SUMIFS(Allegheny_Commons!$K$2:$K$750,Allegheny_Commons!$L$2:$L$750,$A197,Allegheny_Commons!$H$2:$H$750,Allegheny_Commons!M$753,Allegheny_Commons!$J$2:$J$750,"TRUE")</f>
        <v>0</v>
      </c>
      <c r="N197" s="156" cm="1">
        <f t="array" ref="N197">SUMPRODUCT(--(($B$1:$M$1)=N$2),$B197:$M197)</f>
        <v>0</v>
      </c>
      <c r="O197" s="149" cm="1">
        <f t="array" ref="O197">SUMPRODUCT(--(($B$1:$M$1)=O$2),$B197:$M197)</f>
        <v>0</v>
      </c>
      <c r="P197" s="149" cm="1">
        <f t="array" ref="P197">SUMPRODUCT(--(($B$1:$M$1)=P$2),$B197:$M197)</f>
        <v>0</v>
      </c>
      <c r="Q197" s="149" cm="1">
        <f t="array" ref="Q197">SUMPRODUCT(--(($B$1:$M$1)=Q$2),$B197:$M197)</f>
        <v>0</v>
      </c>
      <c r="R197" s="155" cm="1">
        <f t="array" ref="R197">SUMPRODUCT(--((Month)&lt;=Control!$C$7),$B197:$M197)</f>
        <v>0</v>
      </c>
    </row>
    <row r="198" spans="1:18" x14ac:dyDescent="0.2">
      <c r="A198" s="49" t="s">
        <v>48</v>
      </c>
      <c r="B198" s="50">
        <f>SUMIFS(Allegheny_Commons!$K$2:$K$750,Allegheny_Commons!$L$2:$L$750,$A198,Allegheny_Commons!$H$2:$H$750,Allegheny_Commons!B$753,Allegheny_Commons!$J$2:$J$750,"TRUE")</f>
        <v>0</v>
      </c>
      <c r="C198" s="50">
        <f>SUMIFS(Allegheny_Commons!$K$2:$K$750,Allegheny_Commons!$L$2:$L$750,$A198,Allegheny_Commons!$H$2:$H$750,Allegheny_Commons!C$753,Allegheny_Commons!$J$2:$J$750,"TRUE")</f>
        <v>0</v>
      </c>
      <c r="D198" s="50">
        <f>SUMIFS(Allegheny_Commons!$K$2:$K$750,Allegheny_Commons!$L$2:$L$750,$A198,Allegheny_Commons!$H$2:$H$750,Allegheny_Commons!D$753,Allegheny_Commons!$J$2:$J$750,"TRUE")</f>
        <v>0</v>
      </c>
      <c r="E198" s="50">
        <f>SUMIFS(Allegheny_Commons!$K$2:$K$750,Allegheny_Commons!$L$2:$L$750,$A198,Allegheny_Commons!$H$2:$H$750,Allegheny_Commons!E$753,Allegheny_Commons!$J$2:$J$750,"TRUE")</f>
        <v>0</v>
      </c>
      <c r="F198" s="50">
        <f>SUMIFS(Allegheny_Commons!$K$2:$K$750,Allegheny_Commons!$L$2:$L$750,$A198,Allegheny_Commons!$H$2:$H$750,Allegheny_Commons!F$753,Allegheny_Commons!$J$2:$J$750,"TRUE")</f>
        <v>0</v>
      </c>
      <c r="G198" s="50">
        <f>SUMIFS(Allegheny_Commons!$K$2:$K$750,Allegheny_Commons!$L$2:$L$750,$A198,Allegheny_Commons!$H$2:$H$750,Allegheny_Commons!G$753,Allegheny_Commons!$J$2:$J$750,"TRUE")</f>
        <v>0</v>
      </c>
      <c r="H198" s="50">
        <f>SUMIFS(Allegheny_Commons!$K$2:$K$750,Allegheny_Commons!$L$2:$L$750,$A198,Allegheny_Commons!$H$2:$H$750,Allegheny_Commons!H$753,Allegheny_Commons!$J$2:$J$750,"TRUE")</f>
        <v>0</v>
      </c>
      <c r="I198" s="50">
        <f>SUMIFS(Allegheny_Commons!$K$2:$K$750,Allegheny_Commons!$L$2:$L$750,$A198,Allegheny_Commons!$H$2:$H$750,Allegheny_Commons!I$753,Allegheny_Commons!$J$2:$J$750,"TRUE")</f>
        <v>0</v>
      </c>
      <c r="J198" s="50">
        <f>SUMIFS(Allegheny_Commons!$K$2:$K$750,Allegheny_Commons!$L$2:$L$750,$A198,Allegheny_Commons!$H$2:$H$750,Allegheny_Commons!J$753,Allegheny_Commons!$J$2:$J$750,"TRUE")</f>
        <v>0</v>
      </c>
      <c r="K198" s="50">
        <f>SUMIFS(Allegheny_Commons!$K$2:$K$750,Allegheny_Commons!$L$2:$L$750,$A198,Allegheny_Commons!$H$2:$H$750,Allegheny_Commons!K$753,Allegheny_Commons!$J$2:$J$750,"TRUE")</f>
        <v>0</v>
      </c>
      <c r="L198" s="50">
        <f>SUMIFS(Allegheny_Commons!$K$2:$K$750,Allegheny_Commons!$L$2:$L$750,$A198,Allegheny_Commons!$H$2:$H$750,Allegheny_Commons!L$753,Allegheny_Commons!$J$2:$J$750,"TRUE")</f>
        <v>0</v>
      </c>
      <c r="M198" s="55">
        <f>SUMIFS(Allegheny_Commons!$K$2:$K$750,Allegheny_Commons!$L$2:$L$750,$A198,Allegheny_Commons!$H$2:$H$750,Allegheny_Commons!M$753,Allegheny_Commons!$J$2:$J$750,"TRUE")</f>
        <v>0</v>
      </c>
      <c r="N198" s="156" cm="1">
        <f t="array" ref="N198">SUMPRODUCT(--(($B$1:$M$1)=N$2),$B198:$M198)</f>
        <v>0</v>
      </c>
      <c r="O198" s="149" cm="1">
        <f t="array" ref="O198">SUMPRODUCT(--(($B$1:$M$1)=O$2),$B198:$M198)</f>
        <v>0</v>
      </c>
      <c r="P198" s="149" cm="1">
        <f t="array" ref="P198">SUMPRODUCT(--(($B$1:$M$1)=P$2),$B198:$M198)</f>
        <v>0</v>
      </c>
      <c r="Q198" s="149" cm="1">
        <f t="array" ref="Q198">SUMPRODUCT(--(($B$1:$M$1)=Q$2),$B198:$M198)</f>
        <v>0</v>
      </c>
      <c r="R198" s="155" cm="1">
        <f t="array" ref="R198">SUMPRODUCT(--((Month)&lt;=Control!$C$7),$B198:$M198)</f>
        <v>0</v>
      </c>
    </row>
    <row r="199" spans="1:18" x14ac:dyDescent="0.2">
      <c r="A199" s="49" t="s">
        <v>49</v>
      </c>
      <c r="B199" s="50">
        <f>SUMIFS(Allegheny_Commons!$K$2:$K$750,Allegheny_Commons!$L$2:$L$750,$A199,Allegheny_Commons!$H$2:$H$750,Allegheny_Commons!B$753,Allegheny_Commons!$J$2:$J$750,"TRUE")</f>
        <v>0</v>
      </c>
      <c r="C199" s="50">
        <f>SUMIFS(Allegheny_Commons!$K$2:$K$750,Allegheny_Commons!$L$2:$L$750,$A199,Allegheny_Commons!$H$2:$H$750,Allegheny_Commons!C$753,Allegheny_Commons!$J$2:$J$750,"TRUE")</f>
        <v>0</v>
      </c>
      <c r="D199" s="50">
        <f>SUMIFS(Allegheny_Commons!$K$2:$K$750,Allegheny_Commons!$L$2:$L$750,$A199,Allegheny_Commons!$H$2:$H$750,Allegheny_Commons!D$753,Allegheny_Commons!$J$2:$J$750,"TRUE")</f>
        <v>0</v>
      </c>
      <c r="E199" s="50">
        <f>SUMIFS(Allegheny_Commons!$K$2:$K$750,Allegheny_Commons!$L$2:$L$750,$A199,Allegheny_Commons!$H$2:$H$750,Allegheny_Commons!E$753,Allegheny_Commons!$J$2:$J$750,"TRUE")</f>
        <v>0</v>
      </c>
      <c r="F199" s="50">
        <f>SUMIFS(Allegheny_Commons!$K$2:$K$750,Allegheny_Commons!$L$2:$L$750,$A199,Allegheny_Commons!$H$2:$H$750,Allegheny_Commons!F$753,Allegheny_Commons!$J$2:$J$750,"TRUE")</f>
        <v>0</v>
      </c>
      <c r="G199" s="50">
        <f>SUMIFS(Allegheny_Commons!$K$2:$K$750,Allegheny_Commons!$L$2:$L$750,$A199,Allegheny_Commons!$H$2:$H$750,Allegheny_Commons!G$753,Allegheny_Commons!$J$2:$J$750,"TRUE")</f>
        <v>0</v>
      </c>
      <c r="H199" s="50">
        <f>SUMIFS(Allegheny_Commons!$K$2:$K$750,Allegheny_Commons!$L$2:$L$750,$A199,Allegheny_Commons!$H$2:$H$750,Allegheny_Commons!H$753,Allegheny_Commons!$J$2:$J$750,"TRUE")</f>
        <v>0</v>
      </c>
      <c r="I199" s="50">
        <f>SUMIFS(Allegheny_Commons!$K$2:$K$750,Allegheny_Commons!$L$2:$L$750,$A199,Allegheny_Commons!$H$2:$H$750,Allegheny_Commons!I$753,Allegheny_Commons!$J$2:$J$750,"TRUE")</f>
        <v>0</v>
      </c>
      <c r="J199" s="50">
        <f>SUMIFS(Allegheny_Commons!$K$2:$K$750,Allegheny_Commons!$L$2:$L$750,$A199,Allegheny_Commons!$H$2:$H$750,Allegheny_Commons!J$753,Allegheny_Commons!$J$2:$J$750,"TRUE")</f>
        <v>0</v>
      </c>
      <c r="K199" s="50">
        <f>SUMIFS(Allegheny_Commons!$K$2:$K$750,Allegheny_Commons!$L$2:$L$750,$A199,Allegheny_Commons!$H$2:$H$750,Allegheny_Commons!K$753,Allegheny_Commons!$J$2:$J$750,"TRUE")</f>
        <v>0</v>
      </c>
      <c r="L199" s="50">
        <f>SUMIFS(Allegheny_Commons!$K$2:$K$750,Allegheny_Commons!$L$2:$L$750,$A199,Allegheny_Commons!$H$2:$H$750,Allegheny_Commons!L$753,Allegheny_Commons!$J$2:$J$750,"TRUE")</f>
        <v>0</v>
      </c>
      <c r="M199" s="55">
        <f>SUMIFS(Allegheny_Commons!$K$2:$K$750,Allegheny_Commons!$L$2:$L$750,$A199,Allegheny_Commons!$H$2:$H$750,Allegheny_Commons!M$753,Allegheny_Commons!$J$2:$J$750,"TRUE")</f>
        <v>0</v>
      </c>
      <c r="N199" s="156" cm="1">
        <f t="array" ref="N199">SUMPRODUCT(--(($B$1:$M$1)=N$2),$B199:$M199)</f>
        <v>0</v>
      </c>
      <c r="O199" s="149" cm="1">
        <f t="array" ref="O199">SUMPRODUCT(--(($B$1:$M$1)=O$2),$B199:$M199)</f>
        <v>0</v>
      </c>
      <c r="P199" s="149" cm="1">
        <f t="array" ref="P199">SUMPRODUCT(--(($B$1:$M$1)=P$2),$B199:$M199)</f>
        <v>0</v>
      </c>
      <c r="Q199" s="149" cm="1">
        <f t="array" ref="Q199">SUMPRODUCT(--(($B$1:$M$1)=Q$2),$B199:$M199)</f>
        <v>0</v>
      </c>
      <c r="R199" s="155" cm="1">
        <f t="array" ref="R199">SUMPRODUCT(--((Month)&lt;=Control!$C$7),$B199:$M199)</f>
        <v>0</v>
      </c>
    </row>
    <row r="200" spans="1:18" x14ac:dyDescent="0.2">
      <c r="A200" s="49" t="s">
        <v>50</v>
      </c>
      <c r="B200" s="50">
        <f>SUMIFS(Allegheny_Commons!$K$2:$K$750,Allegheny_Commons!$L$2:$L$750,$A200,Allegheny_Commons!$H$2:$H$750,Allegheny_Commons!B$753,Allegheny_Commons!$J$2:$J$750,"TRUE")</f>
        <v>0</v>
      </c>
      <c r="C200" s="50">
        <f>SUMIFS(Allegheny_Commons!$K$2:$K$750,Allegheny_Commons!$L$2:$L$750,$A200,Allegheny_Commons!$H$2:$H$750,Allegheny_Commons!C$753,Allegheny_Commons!$J$2:$J$750,"TRUE")</f>
        <v>0</v>
      </c>
      <c r="D200" s="50">
        <f>SUMIFS(Allegheny_Commons!$K$2:$K$750,Allegheny_Commons!$L$2:$L$750,$A200,Allegheny_Commons!$H$2:$H$750,Allegheny_Commons!D$753,Allegheny_Commons!$J$2:$J$750,"TRUE")</f>
        <v>0</v>
      </c>
      <c r="E200" s="50">
        <f>SUMIFS(Allegheny_Commons!$K$2:$K$750,Allegheny_Commons!$L$2:$L$750,$A200,Allegheny_Commons!$H$2:$H$750,Allegheny_Commons!E$753,Allegheny_Commons!$J$2:$J$750,"TRUE")</f>
        <v>0</v>
      </c>
      <c r="F200" s="50">
        <f>SUMIFS(Allegheny_Commons!$K$2:$K$750,Allegheny_Commons!$L$2:$L$750,$A200,Allegheny_Commons!$H$2:$H$750,Allegheny_Commons!F$753,Allegheny_Commons!$J$2:$J$750,"TRUE")</f>
        <v>0</v>
      </c>
      <c r="G200" s="50">
        <f>SUMIFS(Allegheny_Commons!$K$2:$K$750,Allegheny_Commons!$L$2:$L$750,$A200,Allegheny_Commons!$H$2:$H$750,Allegheny_Commons!G$753,Allegheny_Commons!$J$2:$J$750,"TRUE")</f>
        <v>0</v>
      </c>
      <c r="H200" s="50">
        <f>SUMIFS(Allegheny_Commons!$K$2:$K$750,Allegheny_Commons!$L$2:$L$750,$A200,Allegheny_Commons!$H$2:$H$750,Allegheny_Commons!H$753,Allegheny_Commons!$J$2:$J$750,"TRUE")</f>
        <v>0</v>
      </c>
      <c r="I200" s="50">
        <f>SUMIFS(Allegheny_Commons!$K$2:$K$750,Allegheny_Commons!$L$2:$L$750,$A200,Allegheny_Commons!$H$2:$H$750,Allegheny_Commons!I$753,Allegheny_Commons!$J$2:$J$750,"TRUE")</f>
        <v>0</v>
      </c>
      <c r="J200" s="50">
        <f>SUMIFS(Allegheny_Commons!$K$2:$K$750,Allegheny_Commons!$L$2:$L$750,$A200,Allegheny_Commons!$H$2:$H$750,Allegheny_Commons!J$753,Allegheny_Commons!$J$2:$J$750,"TRUE")</f>
        <v>0</v>
      </c>
      <c r="K200" s="50">
        <f>SUMIFS(Allegheny_Commons!$K$2:$K$750,Allegheny_Commons!$L$2:$L$750,$A200,Allegheny_Commons!$H$2:$H$750,Allegheny_Commons!K$753,Allegheny_Commons!$J$2:$J$750,"TRUE")</f>
        <v>0</v>
      </c>
      <c r="L200" s="50">
        <f>SUMIFS(Allegheny_Commons!$K$2:$K$750,Allegheny_Commons!$L$2:$L$750,$A200,Allegheny_Commons!$H$2:$H$750,Allegheny_Commons!L$753,Allegheny_Commons!$J$2:$J$750,"TRUE")</f>
        <v>0</v>
      </c>
      <c r="M200" s="55">
        <f>SUMIFS(Allegheny_Commons!$K$2:$K$750,Allegheny_Commons!$L$2:$L$750,$A200,Allegheny_Commons!$H$2:$H$750,Allegheny_Commons!M$753,Allegheny_Commons!$J$2:$J$750,"TRUE")</f>
        <v>0</v>
      </c>
      <c r="N200" s="156" cm="1">
        <f t="array" ref="N200">SUMPRODUCT(--(($B$1:$M$1)=N$2),$B200:$M200)</f>
        <v>0</v>
      </c>
      <c r="O200" s="149" cm="1">
        <f t="array" ref="O200">SUMPRODUCT(--(($B$1:$M$1)=O$2),$B200:$M200)</f>
        <v>0</v>
      </c>
      <c r="P200" s="149" cm="1">
        <f t="array" ref="P200">SUMPRODUCT(--(($B$1:$M$1)=P$2),$B200:$M200)</f>
        <v>0</v>
      </c>
      <c r="Q200" s="149" cm="1">
        <f t="array" ref="Q200">SUMPRODUCT(--(($B$1:$M$1)=Q$2),$B200:$M200)</f>
        <v>0</v>
      </c>
      <c r="R200" s="155" cm="1">
        <f t="array" ref="R200">SUMPRODUCT(--((Month)&lt;=Control!$C$7),$B200:$M200)</f>
        <v>0</v>
      </c>
    </row>
    <row r="201" spans="1:18" x14ac:dyDescent="0.2">
      <c r="A201" s="49" t="s">
        <v>9</v>
      </c>
      <c r="B201" s="50">
        <f>SUMIFS(Allegheny_Commons!$K$2:$K$750,Allegheny_Commons!$L$2:$L$750,$A201,Allegheny_Commons!$H$2:$H$750,Allegheny_Commons!B$753,Allegheny_Commons!$J$2:$J$750,"TRUE")</f>
        <v>0</v>
      </c>
      <c r="C201" s="50">
        <f>SUMIFS(Allegheny_Commons!$K$2:$K$750,Allegheny_Commons!$L$2:$L$750,$A201,Allegheny_Commons!$H$2:$H$750,Allegheny_Commons!C$753,Allegheny_Commons!$J$2:$J$750,"TRUE")</f>
        <v>0</v>
      </c>
      <c r="D201" s="50">
        <f>SUMIFS(Allegheny_Commons!$K$2:$K$750,Allegheny_Commons!$L$2:$L$750,$A201,Allegheny_Commons!$H$2:$H$750,Allegheny_Commons!D$753,Allegheny_Commons!$J$2:$J$750,"TRUE")</f>
        <v>0</v>
      </c>
      <c r="E201" s="50">
        <f>SUMIFS(Allegheny_Commons!$K$2:$K$750,Allegheny_Commons!$L$2:$L$750,$A201,Allegheny_Commons!$H$2:$H$750,Allegheny_Commons!E$753,Allegheny_Commons!$J$2:$J$750,"TRUE")</f>
        <v>0</v>
      </c>
      <c r="F201" s="50">
        <f>SUMIFS(Allegheny_Commons!$K$2:$K$750,Allegheny_Commons!$L$2:$L$750,$A201,Allegheny_Commons!$H$2:$H$750,Allegheny_Commons!F$753,Allegheny_Commons!$J$2:$J$750,"TRUE")</f>
        <v>0</v>
      </c>
      <c r="G201" s="50">
        <f>SUMIFS(Allegheny_Commons!$K$2:$K$750,Allegheny_Commons!$L$2:$L$750,$A201,Allegheny_Commons!$H$2:$H$750,Allegheny_Commons!G$753,Allegheny_Commons!$J$2:$J$750,"TRUE")</f>
        <v>0</v>
      </c>
      <c r="H201" s="50">
        <f>SUMIFS(Allegheny_Commons!$K$2:$K$750,Allegheny_Commons!$L$2:$L$750,$A201,Allegheny_Commons!$H$2:$H$750,Allegheny_Commons!H$753,Allegheny_Commons!$J$2:$J$750,"TRUE")</f>
        <v>0</v>
      </c>
      <c r="I201" s="50">
        <f>SUMIFS(Allegheny_Commons!$K$2:$K$750,Allegheny_Commons!$L$2:$L$750,$A201,Allegheny_Commons!$H$2:$H$750,Allegheny_Commons!I$753,Allegheny_Commons!$J$2:$J$750,"TRUE")</f>
        <v>0</v>
      </c>
      <c r="J201" s="50">
        <f>SUMIFS(Allegheny_Commons!$K$2:$K$750,Allegheny_Commons!$L$2:$L$750,$A201,Allegheny_Commons!$H$2:$H$750,Allegheny_Commons!J$753,Allegheny_Commons!$J$2:$J$750,"TRUE")</f>
        <v>0</v>
      </c>
      <c r="K201" s="50">
        <f>SUMIFS(Allegheny_Commons!$K$2:$K$750,Allegheny_Commons!$L$2:$L$750,$A201,Allegheny_Commons!$H$2:$H$750,Allegheny_Commons!K$753,Allegheny_Commons!$J$2:$J$750,"TRUE")</f>
        <v>0</v>
      </c>
      <c r="L201" s="50">
        <f>SUMIFS(Allegheny_Commons!$K$2:$K$750,Allegheny_Commons!$L$2:$L$750,$A201,Allegheny_Commons!$H$2:$H$750,Allegheny_Commons!L$753,Allegheny_Commons!$J$2:$J$750,"TRUE")</f>
        <v>0</v>
      </c>
      <c r="M201" s="55">
        <f>SUMIFS(Allegheny_Commons!$K$2:$K$750,Allegheny_Commons!$L$2:$L$750,$A201,Allegheny_Commons!$H$2:$H$750,Allegheny_Commons!M$753,Allegheny_Commons!$J$2:$J$750,"TRUE")</f>
        <v>0</v>
      </c>
      <c r="N201" s="156" cm="1">
        <f t="array" ref="N201">SUMPRODUCT(--(($B$1:$M$1)=N$2),$B201:$M201)</f>
        <v>0</v>
      </c>
      <c r="O201" s="149" cm="1">
        <f t="array" ref="O201">SUMPRODUCT(--(($B$1:$M$1)=O$2),$B201:$M201)</f>
        <v>0</v>
      </c>
      <c r="P201" s="149" cm="1">
        <f t="array" ref="P201">SUMPRODUCT(--(($B$1:$M$1)=P$2),$B201:$M201)</f>
        <v>0</v>
      </c>
      <c r="Q201" s="149" cm="1">
        <f t="array" ref="Q201">SUMPRODUCT(--(($B$1:$M$1)=Q$2),$B201:$M201)</f>
        <v>0</v>
      </c>
      <c r="R201" s="155" cm="1">
        <f t="array" ref="R201">SUMPRODUCT(--((Month)&lt;=Control!$C$7),$B201:$M201)</f>
        <v>0</v>
      </c>
    </row>
    <row r="202" spans="1:18" x14ac:dyDescent="0.2">
      <c r="A202" s="49" t="s">
        <v>10</v>
      </c>
      <c r="B202" s="50">
        <f ca="1">SUMIFS(Allegheny_Commons!$K$2:$K$750,Allegheny_Commons!$L$2:$L$750,$A202,Allegheny_Commons!$H$2:$H$750,Allegheny_Commons!B$753,Allegheny_Commons!$J$2:$J$750,"TRUE")</f>
        <v>0</v>
      </c>
      <c r="C202" s="50">
        <f ca="1">SUMIFS(Allegheny_Commons!$K$2:$K$750,Allegheny_Commons!$L$2:$L$750,$A202,Allegheny_Commons!$H$2:$H$750,Allegheny_Commons!C$753,Allegheny_Commons!$J$2:$J$750,"TRUE")</f>
        <v>0</v>
      </c>
      <c r="D202" s="50">
        <f ca="1">SUMIFS(Allegheny_Commons!$K$2:$K$750,Allegheny_Commons!$L$2:$L$750,$A202,Allegheny_Commons!$H$2:$H$750,Allegheny_Commons!D$753,Allegheny_Commons!$J$2:$J$750,"TRUE")</f>
        <v>0</v>
      </c>
      <c r="E202" s="50">
        <f ca="1">SUMIFS(Allegheny_Commons!$K$2:$K$750,Allegheny_Commons!$L$2:$L$750,$A202,Allegheny_Commons!$H$2:$H$750,Allegheny_Commons!E$753,Allegheny_Commons!$J$2:$J$750,"TRUE")</f>
        <v>0</v>
      </c>
      <c r="F202" s="50">
        <f ca="1">SUMIFS(Allegheny_Commons!$K$2:$K$750,Allegheny_Commons!$L$2:$L$750,$A202,Allegheny_Commons!$H$2:$H$750,Allegheny_Commons!F$753,Allegheny_Commons!$J$2:$J$750,"TRUE")</f>
        <v>0</v>
      </c>
      <c r="G202" s="50">
        <f>SUMIFS(Allegheny_Commons!$K$2:$K$750,Allegheny_Commons!$L$2:$L$750,$A202,Allegheny_Commons!$H$2:$H$750,Allegheny_Commons!G$753,Allegheny_Commons!$J$2:$J$750,"TRUE")</f>
        <v>0</v>
      </c>
      <c r="H202" s="50">
        <f>SUMIFS(Allegheny_Commons!$K$2:$K$750,Allegheny_Commons!$L$2:$L$750,$A202,Allegheny_Commons!$H$2:$H$750,Allegheny_Commons!H$753,Allegheny_Commons!$J$2:$J$750,"TRUE")</f>
        <v>0</v>
      </c>
      <c r="I202" s="50">
        <f>SUMIFS(Allegheny_Commons!$K$2:$K$750,Allegheny_Commons!$L$2:$L$750,$A202,Allegheny_Commons!$H$2:$H$750,Allegheny_Commons!I$753,Allegheny_Commons!$J$2:$J$750,"TRUE")</f>
        <v>0</v>
      </c>
      <c r="J202" s="50">
        <f>SUMIFS(Allegheny_Commons!$K$2:$K$750,Allegheny_Commons!$L$2:$L$750,$A202,Allegheny_Commons!$H$2:$H$750,Allegheny_Commons!J$753,Allegheny_Commons!$J$2:$J$750,"TRUE")</f>
        <v>0</v>
      </c>
      <c r="K202" s="50">
        <f>SUMIFS(Allegheny_Commons!$K$2:$K$750,Allegheny_Commons!$L$2:$L$750,$A202,Allegheny_Commons!$H$2:$H$750,Allegheny_Commons!K$753,Allegheny_Commons!$J$2:$J$750,"TRUE")</f>
        <v>0</v>
      </c>
      <c r="L202" s="50">
        <f>SUMIFS(Allegheny_Commons!$K$2:$K$750,Allegheny_Commons!$L$2:$L$750,$A202,Allegheny_Commons!$H$2:$H$750,Allegheny_Commons!L$753,Allegheny_Commons!$J$2:$J$750,"TRUE")</f>
        <v>0</v>
      </c>
      <c r="M202" s="55">
        <f>SUMIFS(Allegheny_Commons!$K$2:$K$750,Allegheny_Commons!$L$2:$L$750,$A202,Allegheny_Commons!$H$2:$H$750,Allegheny_Commons!M$753,Allegheny_Commons!$J$2:$J$750,"TRUE")</f>
        <v>0</v>
      </c>
      <c r="N202" s="156" cm="1">
        <f t="array" aca="1" ref="N202" ca="1">SUMPRODUCT(--(($B$1:$M$1)=N$2),$B202:$M202)</f>
        <v>0</v>
      </c>
      <c r="O202" s="149" cm="1">
        <f t="array" aca="1" ref="O202" ca="1">SUMPRODUCT(--(($B$1:$M$1)=O$2),$B202:$M202)</f>
        <v>0</v>
      </c>
      <c r="P202" s="149" cm="1">
        <f t="array" aca="1" ref="P202" ca="1">SUMPRODUCT(--(($B$1:$M$1)=P$2),$B202:$M202)</f>
        <v>0</v>
      </c>
      <c r="Q202" s="149" cm="1">
        <f t="array" aca="1" ref="Q202" ca="1">SUMPRODUCT(--(($B$1:$M$1)=Q$2),$B202:$M202)</f>
        <v>0</v>
      </c>
      <c r="R202" s="155" cm="1">
        <f t="array" aca="1" ref="R202" ca="1">SUMPRODUCT(--((Month)&lt;=Control!$C$7),$B202:$M202)</f>
        <v>0</v>
      </c>
    </row>
    <row r="203" spans="1:18" x14ac:dyDescent="0.2">
      <c r="A203" s="49" t="s">
        <v>14</v>
      </c>
      <c r="B203" s="50">
        <f ca="1">SUMIFS(Allegheny_Commons!$K$2:$K$750,Allegheny_Commons!$L$2:$L$750,$A203,Allegheny_Commons!$H$2:$H$750,Allegheny_Commons!B$753,Allegheny_Commons!$J$2:$J$750,"TRUE")</f>
        <v>0</v>
      </c>
      <c r="C203" s="50">
        <f ca="1">SUMIFS(Allegheny_Commons!$K$2:$K$750,Allegheny_Commons!$L$2:$L$750,$A203,Allegheny_Commons!$H$2:$H$750,Allegheny_Commons!C$753,Allegheny_Commons!$J$2:$J$750,"TRUE")</f>
        <v>0</v>
      </c>
      <c r="D203" s="50">
        <f ca="1">SUMIFS(Allegheny_Commons!$K$2:$K$750,Allegheny_Commons!$L$2:$L$750,$A203,Allegheny_Commons!$H$2:$H$750,Allegheny_Commons!D$753,Allegheny_Commons!$J$2:$J$750,"TRUE")</f>
        <v>0</v>
      </c>
      <c r="E203" s="50">
        <f ca="1">SUMIFS(Allegheny_Commons!$K$2:$K$750,Allegheny_Commons!$L$2:$L$750,$A203,Allegheny_Commons!$H$2:$H$750,Allegheny_Commons!E$753,Allegheny_Commons!$J$2:$J$750,"TRUE")</f>
        <v>0</v>
      </c>
      <c r="F203" s="50">
        <f ca="1">SUMIFS(Allegheny_Commons!$K$2:$K$750,Allegheny_Commons!$L$2:$L$750,$A203,Allegheny_Commons!$H$2:$H$750,Allegheny_Commons!F$753,Allegheny_Commons!$J$2:$J$750,"TRUE")</f>
        <v>0</v>
      </c>
      <c r="G203" s="50">
        <f>SUMIFS(Allegheny_Commons!$K$2:$K$750,Allegheny_Commons!$L$2:$L$750,$A203,Allegheny_Commons!$H$2:$H$750,Allegheny_Commons!G$753,Allegheny_Commons!$J$2:$J$750,"TRUE")</f>
        <v>0</v>
      </c>
      <c r="H203" s="50">
        <f>SUMIFS(Allegheny_Commons!$K$2:$K$750,Allegheny_Commons!$L$2:$L$750,$A203,Allegheny_Commons!$H$2:$H$750,Allegheny_Commons!H$753,Allegheny_Commons!$J$2:$J$750,"TRUE")</f>
        <v>0</v>
      </c>
      <c r="I203" s="50">
        <f>SUMIFS(Allegheny_Commons!$K$2:$K$750,Allegheny_Commons!$L$2:$L$750,$A203,Allegheny_Commons!$H$2:$H$750,Allegheny_Commons!I$753,Allegheny_Commons!$J$2:$J$750,"TRUE")</f>
        <v>0</v>
      </c>
      <c r="J203" s="50">
        <f>SUMIFS(Allegheny_Commons!$K$2:$K$750,Allegheny_Commons!$L$2:$L$750,$A203,Allegheny_Commons!$H$2:$H$750,Allegheny_Commons!J$753,Allegheny_Commons!$J$2:$J$750,"TRUE")</f>
        <v>0</v>
      </c>
      <c r="K203" s="50">
        <f>SUMIFS(Allegheny_Commons!$K$2:$K$750,Allegheny_Commons!$L$2:$L$750,$A203,Allegheny_Commons!$H$2:$H$750,Allegheny_Commons!K$753,Allegheny_Commons!$J$2:$J$750,"TRUE")</f>
        <v>0</v>
      </c>
      <c r="L203" s="50">
        <f>SUMIFS(Allegheny_Commons!$K$2:$K$750,Allegheny_Commons!$L$2:$L$750,$A203,Allegheny_Commons!$H$2:$H$750,Allegheny_Commons!L$753,Allegheny_Commons!$J$2:$J$750,"TRUE")</f>
        <v>0</v>
      </c>
      <c r="M203" s="55">
        <f>SUMIFS(Allegheny_Commons!$K$2:$K$750,Allegheny_Commons!$L$2:$L$750,$A203,Allegheny_Commons!$H$2:$H$750,Allegheny_Commons!M$753,Allegheny_Commons!$J$2:$J$750,"TRUE")</f>
        <v>0</v>
      </c>
      <c r="N203" s="156" cm="1">
        <f t="array" aca="1" ref="N203" ca="1">SUMPRODUCT(--(($B$1:$M$1)=N$2),$B203:$M203)</f>
        <v>0</v>
      </c>
      <c r="O203" s="149" cm="1">
        <f t="array" aca="1" ref="O203" ca="1">SUMPRODUCT(--(($B$1:$M$1)=O$2),$B203:$M203)</f>
        <v>0</v>
      </c>
      <c r="P203" s="149" cm="1">
        <f t="array" aca="1" ref="P203" ca="1">SUMPRODUCT(--(($B$1:$M$1)=P$2),$B203:$M203)</f>
        <v>0</v>
      </c>
      <c r="Q203" s="149" cm="1">
        <f t="array" aca="1" ref="Q203" ca="1">SUMPRODUCT(--(($B$1:$M$1)=Q$2),$B203:$M203)</f>
        <v>0</v>
      </c>
      <c r="R203" s="155" cm="1">
        <f t="array" aca="1" ref="R203" ca="1">SUMPRODUCT(--((Month)&lt;=Control!$C$7),$B203:$M203)</f>
        <v>0</v>
      </c>
    </row>
    <row r="204" spans="1:18" x14ac:dyDescent="0.2">
      <c r="A204" s="51" t="s">
        <v>13</v>
      </c>
      <c r="B204" s="52">
        <f>SUMIFS(Allegheny_Commons!$K$2:$K$750,Allegheny_Commons!$L$2:$L$750,$A204,Allegheny_Commons!$H$2:$H$750,Allegheny_Commons!B$753,Allegheny_Commons!$J$2:$J$750,"TRUE")</f>
        <v>0</v>
      </c>
      <c r="C204" s="52">
        <f>SUMIFS(Allegheny_Commons!$K$2:$K$750,Allegheny_Commons!$L$2:$L$750,$A204,Allegheny_Commons!$H$2:$H$750,Allegheny_Commons!C$753,Allegheny_Commons!$J$2:$J$750,"TRUE")</f>
        <v>0</v>
      </c>
      <c r="D204" s="52">
        <f>SUMIFS(Allegheny_Commons!$K$2:$K$750,Allegheny_Commons!$L$2:$L$750,$A204,Allegheny_Commons!$H$2:$H$750,Allegheny_Commons!D$753,Allegheny_Commons!$J$2:$J$750,"TRUE")</f>
        <v>0</v>
      </c>
      <c r="E204" s="52">
        <f>SUMIFS(Allegheny_Commons!$K$2:$K$750,Allegheny_Commons!$L$2:$L$750,$A204,Allegheny_Commons!$H$2:$H$750,Allegheny_Commons!E$753,Allegheny_Commons!$J$2:$J$750,"TRUE")</f>
        <v>0</v>
      </c>
      <c r="F204" s="52">
        <f>SUMIFS(Allegheny_Commons!$K$2:$K$750,Allegheny_Commons!$L$2:$L$750,$A204,Allegheny_Commons!$H$2:$H$750,Allegheny_Commons!F$753,Allegheny_Commons!$J$2:$J$750,"TRUE")</f>
        <v>0</v>
      </c>
      <c r="G204" s="52">
        <f>SUMIFS(Allegheny_Commons!$K$2:$K$750,Allegheny_Commons!$L$2:$L$750,$A204,Allegheny_Commons!$H$2:$H$750,Allegheny_Commons!G$753,Allegheny_Commons!$J$2:$J$750,"TRUE")</f>
        <v>0</v>
      </c>
      <c r="H204" s="52">
        <f>SUMIFS(Allegheny_Commons!$K$2:$K$750,Allegheny_Commons!$L$2:$L$750,$A204,Allegheny_Commons!$H$2:$H$750,Allegheny_Commons!H$753,Allegheny_Commons!$J$2:$J$750,"TRUE")</f>
        <v>0</v>
      </c>
      <c r="I204" s="52">
        <f>SUMIFS(Allegheny_Commons!$K$2:$K$750,Allegheny_Commons!$L$2:$L$750,$A204,Allegheny_Commons!$H$2:$H$750,Allegheny_Commons!I$753,Allegheny_Commons!$J$2:$J$750,"TRUE")</f>
        <v>0</v>
      </c>
      <c r="J204" s="52">
        <f>SUMIFS(Allegheny_Commons!$K$2:$K$750,Allegheny_Commons!$L$2:$L$750,$A204,Allegheny_Commons!$H$2:$H$750,Allegheny_Commons!J$753,Allegheny_Commons!$J$2:$J$750,"TRUE")</f>
        <v>0</v>
      </c>
      <c r="K204" s="52">
        <f>SUMIFS(Allegheny_Commons!$K$2:$K$750,Allegheny_Commons!$L$2:$L$750,$A204,Allegheny_Commons!$H$2:$H$750,Allegheny_Commons!K$753,Allegheny_Commons!$J$2:$J$750,"TRUE")</f>
        <v>0</v>
      </c>
      <c r="L204" s="52">
        <f>SUMIFS(Allegheny_Commons!$K$2:$K$750,Allegheny_Commons!$L$2:$L$750,$A204,Allegheny_Commons!$H$2:$H$750,Allegheny_Commons!L$753,Allegheny_Commons!$J$2:$J$750,"TRUE")</f>
        <v>0</v>
      </c>
      <c r="M204" s="63">
        <f>SUMIFS(Allegheny_Commons!$K$2:$K$750,Allegheny_Commons!$L$2:$L$750,$A204,Allegheny_Commons!$H$2:$H$750,Allegheny_Commons!M$753,Allegheny_Commons!$J$2:$J$750,"TRUE")</f>
        <v>0</v>
      </c>
      <c r="N204" s="157" cm="1">
        <f t="array" ref="N204">SUMPRODUCT(--(($B$1:$M$1)=N$2),$B204:$M204)</f>
        <v>0</v>
      </c>
      <c r="O204" s="158" cm="1">
        <f t="array" ref="O204">SUMPRODUCT(--(($B$1:$M$1)=O$2),$B204:$M204)</f>
        <v>0</v>
      </c>
      <c r="P204" s="158" cm="1">
        <f t="array" ref="P204">SUMPRODUCT(--(($B$1:$M$1)=P$2),$B204:$M204)</f>
        <v>0</v>
      </c>
      <c r="Q204" s="158" cm="1">
        <f t="array" ref="Q204">SUMPRODUCT(--(($B$1:$M$1)=Q$2),$B204:$M204)</f>
        <v>0</v>
      </c>
      <c r="R204" s="159" cm="1">
        <f t="array" ref="R204">SUMPRODUCT(--((Month)&lt;=Control!$C$7),$B204:$M204)</f>
        <v>0</v>
      </c>
    </row>
    <row r="206" spans="1:18" x14ac:dyDescent="0.2">
      <c r="A206" s="57" t="str">
        <f ca="1">Control!$C$28</f>
        <v>Keystone_Corp</v>
      </c>
      <c r="B206" s="53">
        <f>EOMONTH(Control!$C$5,0)</f>
        <v>45688</v>
      </c>
      <c r="C206" s="53">
        <f t="shared" ref="C206" si="87">EOMONTH(B206,1)</f>
        <v>45716</v>
      </c>
      <c r="D206" s="53">
        <f t="shared" ref="D206" si="88">EOMONTH(C206,1)</f>
        <v>45747</v>
      </c>
      <c r="E206" s="53">
        <f t="shared" ref="E206" si="89">EOMONTH(D206,1)</f>
        <v>45777</v>
      </c>
      <c r="F206" s="53">
        <f t="shared" ref="F206" si="90">EOMONTH(E206,1)</f>
        <v>45808</v>
      </c>
      <c r="G206" s="53">
        <f t="shared" ref="G206" si="91">EOMONTH(F206,1)</f>
        <v>45838</v>
      </c>
      <c r="H206" s="53">
        <f t="shared" ref="H206" si="92">EOMONTH(G206,1)</f>
        <v>45869</v>
      </c>
      <c r="I206" s="53">
        <f t="shared" ref="I206" si="93">EOMONTH(H206,1)</f>
        <v>45900</v>
      </c>
      <c r="J206" s="53">
        <f t="shared" ref="J206" si="94">EOMONTH(I206,1)</f>
        <v>45930</v>
      </c>
      <c r="K206" s="53">
        <f t="shared" ref="K206" si="95">EOMONTH(J206,1)</f>
        <v>45961</v>
      </c>
      <c r="L206" s="53">
        <f t="shared" ref="L206" si="96">EOMONTH(K206,1)</f>
        <v>45991</v>
      </c>
      <c r="M206" s="54">
        <f t="shared" ref="M206" si="97">EOMONTH(L206,1)</f>
        <v>46022</v>
      </c>
      <c r="N206" s="152" t="s">
        <v>56</v>
      </c>
      <c r="O206" s="152" t="s">
        <v>57</v>
      </c>
      <c r="P206" s="152" t="s">
        <v>58</v>
      </c>
      <c r="Q206" s="152" t="s">
        <v>59</v>
      </c>
      <c r="R206" s="152" t="s">
        <v>37</v>
      </c>
    </row>
    <row r="207" spans="1:18" x14ac:dyDescent="0.2">
      <c r="A207" s="49" t="s">
        <v>25</v>
      </c>
      <c r="B207" s="50">
        <f ca="1">SUMIFS(Keystone_Corp!$K$2:$K$750,Keystone_Corp!$L$2:$L$750,$A207,Keystone_Corp!$H$2:$H$750,Keystone_Corp!B$753,Keystone_Corp!$J$2:$J$750,"TRUE")</f>
        <v>0</v>
      </c>
      <c r="C207" s="50">
        <f ca="1">SUMIFS(Keystone_Corp!$K$2:$K$750,Keystone_Corp!$L$2:$L$750,$A207,Keystone_Corp!$H$2:$H$750,Keystone_Corp!C$753,Keystone_Corp!$J$2:$J$750,"TRUE")</f>
        <v>0</v>
      </c>
      <c r="D207" s="50">
        <f ca="1">SUMIFS(Keystone_Corp!$K$2:$K$750,Keystone_Corp!$L$2:$L$750,$A207,Keystone_Corp!$H$2:$H$750,Keystone_Corp!D$753,Keystone_Corp!$J$2:$J$750,"TRUE")</f>
        <v>0</v>
      </c>
      <c r="E207" s="50">
        <f ca="1">SUMIFS(Keystone_Corp!$K$2:$K$750,Keystone_Corp!$L$2:$L$750,$A207,Keystone_Corp!$H$2:$H$750,Keystone_Corp!E$753,Keystone_Corp!$J$2:$J$750,"TRUE")</f>
        <v>0</v>
      </c>
      <c r="F207" s="50">
        <f ca="1">SUMIFS(Keystone_Corp!$K$2:$K$750,Keystone_Corp!$L$2:$L$750,$A207,Keystone_Corp!$H$2:$H$750,Keystone_Corp!F$753,Keystone_Corp!$J$2:$J$750,"TRUE")</f>
        <v>0</v>
      </c>
      <c r="G207" s="50">
        <f>SUMIFS(Keystone_Corp!$K$2:$K$750,Keystone_Corp!$L$2:$L$750,$A207,Keystone_Corp!$H$2:$H$750,Keystone_Corp!G$753,Keystone_Corp!$J$2:$J$750,"TRUE")</f>
        <v>0</v>
      </c>
      <c r="H207" s="50">
        <f>SUMIFS(Keystone_Corp!$K$2:$K$750,Keystone_Corp!$L$2:$L$750,$A207,Keystone_Corp!$H$2:$H$750,Keystone_Corp!H$753,Keystone_Corp!$J$2:$J$750,"TRUE")</f>
        <v>0</v>
      </c>
      <c r="I207" s="50">
        <f>SUMIFS(Keystone_Corp!$K$2:$K$750,Keystone_Corp!$L$2:$L$750,$A207,Keystone_Corp!$H$2:$H$750,Keystone_Corp!I$753,Keystone_Corp!$J$2:$J$750,"TRUE")</f>
        <v>0</v>
      </c>
      <c r="J207" s="50">
        <f>SUMIFS(Keystone_Corp!$K$2:$K$750,Keystone_Corp!$L$2:$L$750,$A207,Keystone_Corp!$H$2:$H$750,Keystone_Corp!J$753,Keystone_Corp!$J$2:$J$750,"TRUE")</f>
        <v>0</v>
      </c>
      <c r="K207" s="50">
        <f>SUMIFS(Keystone_Corp!$K$2:$K$750,Keystone_Corp!$L$2:$L$750,$A207,Keystone_Corp!$H$2:$H$750,Keystone_Corp!K$753,Keystone_Corp!$J$2:$J$750,"TRUE")</f>
        <v>0</v>
      </c>
      <c r="L207" s="50">
        <f>SUMIFS(Keystone_Corp!$K$2:$K$750,Keystone_Corp!$L$2:$L$750,$A207,Keystone_Corp!$H$2:$H$750,Keystone_Corp!L$753,Keystone_Corp!$J$2:$J$750,"TRUE")</f>
        <v>0</v>
      </c>
      <c r="M207" s="55">
        <f>SUMIFS(Keystone_Corp!$K$2:$K$750,Keystone_Corp!$L$2:$L$750,$A207,Keystone_Corp!$H$2:$H$750,Keystone_Corp!M$753,Keystone_Corp!$J$2:$J$750,"TRUE")</f>
        <v>0</v>
      </c>
      <c r="N207" s="153" cm="1">
        <f t="array" aca="1" ref="N207" ca="1">SUMPRODUCT(--(($B$1:$M$1)=N$2),$B207:$M207)</f>
        <v>0</v>
      </c>
      <c r="O207" s="154" cm="1">
        <f t="array" aca="1" ref="O207" ca="1">SUMPRODUCT(--(($B$1:$M$1)=O$2),$B207:$M207)</f>
        <v>0</v>
      </c>
      <c r="P207" s="154" cm="1">
        <f t="array" aca="1" ref="P207" ca="1">SUMPRODUCT(--(($B$1:$M$1)=P$2),$B207:$M207)</f>
        <v>0</v>
      </c>
      <c r="Q207" s="154" cm="1">
        <f t="array" aca="1" ref="Q207" ca="1">SUMPRODUCT(--(($B$1:$M$1)=Q$2),$B207:$M207)</f>
        <v>0</v>
      </c>
      <c r="R207" s="155" cm="1">
        <f t="array" aca="1" ref="R207" ca="1">SUMPRODUCT(--((Month)&lt;=Control!$C$7),$B207:$M207)</f>
        <v>0</v>
      </c>
    </row>
    <row r="208" spans="1:18" x14ac:dyDescent="0.2">
      <c r="A208" s="49" t="s">
        <v>24</v>
      </c>
      <c r="B208" s="50">
        <f>SUMIFS(Keystone_Corp!$K$2:$K$750,Keystone_Corp!$L$2:$L$750,$A208,Keystone_Corp!$H$2:$H$750,Keystone_Corp!B$753,Keystone_Corp!$J$2:$J$750,"TRUE")</f>
        <v>0</v>
      </c>
      <c r="C208" s="50">
        <f>SUMIFS(Keystone_Corp!$K$2:$K$750,Keystone_Corp!$L$2:$L$750,$A208,Keystone_Corp!$H$2:$H$750,Keystone_Corp!C$753,Keystone_Corp!$J$2:$J$750,"TRUE")</f>
        <v>0</v>
      </c>
      <c r="D208" s="50">
        <f>SUMIFS(Keystone_Corp!$K$2:$K$750,Keystone_Corp!$L$2:$L$750,$A208,Keystone_Corp!$H$2:$H$750,Keystone_Corp!D$753,Keystone_Corp!$J$2:$J$750,"TRUE")</f>
        <v>0</v>
      </c>
      <c r="E208" s="50">
        <f>SUMIFS(Keystone_Corp!$K$2:$K$750,Keystone_Corp!$L$2:$L$750,$A208,Keystone_Corp!$H$2:$H$750,Keystone_Corp!E$753,Keystone_Corp!$J$2:$J$750,"TRUE")</f>
        <v>0</v>
      </c>
      <c r="F208" s="50">
        <f>SUMIFS(Keystone_Corp!$K$2:$K$750,Keystone_Corp!$L$2:$L$750,$A208,Keystone_Corp!$H$2:$H$750,Keystone_Corp!F$753,Keystone_Corp!$J$2:$J$750,"TRUE")</f>
        <v>0</v>
      </c>
      <c r="G208" s="50">
        <f>SUMIFS(Keystone_Corp!$K$2:$K$750,Keystone_Corp!$L$2:$L$750,$A208,Keystone_Corp!$H$2:$H$750,Keystone_Corp!G$753,Keystone_Corp!$J$2:$J$750,"TRUE")</f>
        <v>0</v>
      </c>
      <c r="H208" s="50">
        <f>SUMIFS(Keystone_Corp!$K$2:$K$750,Keystone_Corp!$L$2:$L$750,$A208,Keystone_Corp!$H$2:$H$750,Keystone_Corp!H$753,Keystone_Corp!$J$2:$J$750,"TRUE")</f>
        <v>0</v>
      </c>
      <c r="I208" s="50">
        <f>SUMIFS(Keystone_Corp!$K$2:$K$750,Keystone_Corp!$L$2:$L$750,$A208,Keystone_Corp!$H$2:$H$750,Keystone_Corp!I$753,Keystone_Corp!$J$2:$J$750,"TRUE")</f>
        <v>0</v>
      </c>
      <c r="J208" s="50">
        <f>SUMIFS(Keystone_Corp!$K$2:$K$750,Keystone_Corp!$L$2:$L$750,$A208,Keystone_Corp!$H$2:$H$750,Keystone_Corp!J$753,Keystone_Corp!$J$2:$J$750,"TRUE")</f>
        <v>0</v>
      </c>
      <c r="K208" s="50">
        <f>SUMIFS(Keystone_Corp!$K$2:$K$750,Keystone_Corp!$L$2:$L$750,$A208,Keystone_Corp!$H$2:$H$750,Keystone_Corp!K$753,Keystone_Corp!$J$2:$J$750,"TRUE")</f>
        <v>0</v>
      </c>
      <c r="L208" s="50">
        <f>SUMIFS(Keystone_Corp!$K$2:$K$750,Keystone_Corp!$L$2:$L$750,$A208,Keystone_Corp!$H$2:$H$750,Keystone_Corp!L$753,Keystone_Corp!$J$2:$J$750,"TRUE")</f>
        <v>0</v>
      </c>
      <c r="M208" s="55">
        <f>SUMIFS(Keystone_Corp!$K$2:$K$750,Keystone_Corp!$L$2:$L$750,$A208,Keystone_Corp!$H$2:$H$750,Keystone_Corp!M$753,Keystone_Corp!$J$2:$J$750,"TRUE")</f>
        <v>0</v>
      </c>
      <c r="N208" s="156" cm="1">
        <f t="array" ref="N208">SUMPRODUCT(--(($B$1:$M$1)=N$2),$B208:$M208)</f>
        <v>0</v>
      </c>
      <c r="O208" s="149" cm="1">
        <f t="array" ref="O208">SUMPRODUCT(--(($B$1:$M$1)=O$2),$B208:$M208)</f>
        <v>0</v>
      </c>
      <c r="P208" s="149" cm="1">
        <f t="array" ref="P208">SUMPRODUCT(--(($B$1:$M$1)=P$2),$B208:$M208)</f>
        <v>0</v>
      </c>
      <c r="Q208" s="149" cm="1">
        <f t="array" ref="Q208">SUMPRODUCT(--(($B$1:$M$1)=Q$2),$B208:$M208)</f>
        <v>0</v>
      </c>
      <c r="R208" s="155" cm="1">
        <f t="array" ref="R208">SUMPRODUCT(--((Month)&lt;=Control!$C$7),$B208:$M208)</f>
        <v>0</v>
      </c>
    </row>
    <row r="209" spans="1:18" x14ac:dyDescent="0.2">
      <c r="A209" s="49" t="s">
        <v>26</v>
      </c>
      <c r="B209" s="50">
        <f>SUMIFS(Keystone_Corp!$K$2:$K$750,Keystone_Corp!$L$2:$L$750,$A209,Keystone_Corp!$H$2:$H$750,Keystone_Corp!B$753,Keystone_Corp!$J$2:$J$750,"TRUE")</f>
        <v>0</v>
      </c>
      <c r="C209" s="50">
        <f>SUMIFS(Keystone_Corp!$K$2:$K$750,Keystone_Corp!$L$2:$L$750,$A209,Keystone_Corp!$H$2:$H$750,Keystone_Corp!C$753,Keystone_Corp!$J$2:$J$750,"TRUE")</f>
        <v>0</v>
      </c>
      <c r="D209" s="50">
        <f>SUMIFS(Keystone_Corp!$K$2:$K$750,Keystone_Corp!$L$2:$L$750,$A209,Keystone_Corp!$H$2:$H$750,Keystone_Corp!D$753,Keystone_Corp!$J$2:$J$750,"TRUE")</f>
        <v>0</v>
      </c>
      <c r="E209" s="50">
        <f>SUMIFS(Keystone_Corp!$K$2:$K$750,Keystone_Corp!$L$2:$L$750,$A209,Keystone_Corp!$H$2:$H$750,Keystone_Corp!E$753,Keystone_Corp!$J$2:$J$750,"TRUE")</f>
        <v>0</v>
      </c>
      <c r="F209" s="50">
        <f>SUMIFS(Keystone_Corp!$K$2:$K$750,Keystone_Corp!$L$2:$L$750,$A209,Keystone_Corp!$H$2:$H$750,Keystone_Corp!F$753,Keystone_Corp!$J$2:$J$750,"TRUE")</f>
        <v>0</v>
      </c>
      <c r="G209" s="50">
        <f>SUMIFS(Keystone_Corp!$K$2:$K$750,Keystone_Corp!$L$2:$L$750,$A209,Keystone_Corp!$H$2:$H$750,Keystone_Corp!G$753,Keystone_Corp!$J$2:$J$750,"TRUE")</f>
        <v>0</v>
      </c>
      <c r="H209" s="50">
        <f>SUMIFS(Keystone_Corp!$K$2:$K$750,Keystone_Corp!$L$2:$L$750,$A209,Keystone_Corp!$H$2:$H$750,Keystone_Corp!H$753,Keystone_Corp!$J$2:$J$750,"TRUE")</f>
        <v>0</v>
      </c>
      <c r="I209" s="50">
        <f>SUMIFS(Keystone_Corp!$K$2:$K$750,Keystone_Corp!$L$2:$L$750,$A209,Keystone_Corp!$H$2:$H$750,Keystone_Corp!I$753,Keystone_Corp!$J$2:$J$750,"TRUE")</f>
        <v>0</v>
      </c>
      <c r="J209" s="50">
        <f>SUMIFS(Keystone_Corp!$K$2:$K$750,Keystone_Corp!$L$2:$L$750,$A209,Keystone_Corp!$H$2:$H$750,Keystone_Corp!J$753,Keystone_Corp!$J$2:$J$750,"TRUE")</f>
        <v>0</v>
      </c>
      <c r="K209" s="50">
        <f>SUMIFS(Keystone_Corp!$K$2:$K$750,Keystone_Corp!$L$2:$L$750,$A209,Keystone_Corp!$H$2:$H$750,Keystone_Corp!K$753,Keystone_Corp!$J$2:$J$750,"TRUE")</f>
        <v>0</v>
      </c>
      <c r="L209" s="50">
        <f>SUMIFS(Keystone_Corp!$K$2:$K$750,Keystone_Corp!$L$2:$L$750,$A209,Keystone_Corp!$H$2:$H$750,Keystone_Corp!L$753,Keystone_Corp!$J$2:$J$750,"TRUE")</f>
        <v>0</v>
      </c>
      <c r="M209" s="55">
        <f>SUMIFS(Keystone_Corp!$K$2:$K$750,Keystone_Corp!$L$2:$L$750,$A209,Keystone_Corp!$H$2:$H$750,Keystone_Corp!M$753,Keystone_Corp!$J$2:$J$750,"TRUE")</f>
        <v>0</v>
      </c>
      <c r="N209" s="156" cm="1">
        <f t="array" ref="N209">SUMPRODUCT(--(($B$1:$M$1)=N$2),$B209:$M209)</f>
        <v>0</v>
      </c>
      <c r="O209" s="149" cm="1">
        <f t="array" ref="O209">SUMPRODUCT(--(($B$1:$M$1)=O$2),$B209:$M209)</f>
        <v>0</v>
      </c>
      <c r="P209" s="149" cm="1">
        <f t="array" ref="P209">SUMPRODUCT(--(($B$1:$M$1)=P$2),$B209:$M209)</f>
        <v>0</v>
      </c>
      <c r="Q209" s="149" cm="1">
        <f t="array" ref="Q209">SUMPRODUCT(--(($B$1:$M$1)=Q$2),$B209:$M209)</f>
        <v>0</v>
      </c>
      <c r="R209" s="155" cm="1">
        <f t="array" ref="R209">SUMPRODUCT(--((Month)&lt;=Control!$C$7),$B209:$M209)</f>
        <v>0</v>
      </c>
    </row>
    <row r="210" spans="1:18" x14ac:dyDescent="0.2">
      <c r="A210" s="49" t="s">
        <v>48</v>
      </c>
      <c r="B210" s="50">
        <f ca="1">SUMIFS(Keystone_Corp!$K$2:$K$750,Keystone_Corp!$L$2:$L$750,$A210,Keystone_Corp!$H$2:$H$750,Keystone_Corp!B$753,Keystone_Corp!$J$2:$J$750,"TRUE")</f>
        <v>0</v>
      </c>
      <c r="C210" s="50">
        <f ca="1">SUMIFS(Keystone_Corp!$K$2:$K$750,Keystone_Corp!$L$2:$L$750,$A210,Keystone_Corp!$H$2:$H$750,Keystone_Corp!C$753,Keystone_Corp!$J$2:$J$750,"TRUE")</f>
        <v>0</v>
      </c>
      <c r="D210" s="50">
        <f ca="1">SUMIFS(Keystone_Corp!$K$2:$K$750,Keystone_Corp!$L$2:$L$750,$A210,Keystone_Corp!$H$2:$H$750,Keystone_Corp!D$753,Keystone_Corp!$J$2:$J$750,"TRUE")</f>
        <v>0</v>
      </c>
      <c r="E210" s="50">
        <f ca="1">SUMIFS(Keystone_Corp!$K$2:$K$750,Keystone_Corp!$L$2:$L$750,$A210,Keystone_Corp!$H$2:$H$750,Keystone_Corp!E$753,Keystone_Corp!$J$2:$J$750,"TRUE")</f>
        <v>0</v>
      </c>
      <c r="F210" s="50">
        <f ca="1">SUMIFS(Keystone_Corp!$K$2:$K$750,Keystone_Corp!$L$2:$L$750,$A210,Keystone_Corp!$H$2:$H$750,Keystone_Corp!F$753,Keystone_Corp!$J$2:$J$750,"TRUE")</f>
        <v>0</v>
      </c>
      <c r="G210" s="50">
        <f>SUMIFS(Keystone_Corp!$K$2:$K$750,Keystone_Corp!$L$2:$L$750,$A210,Keystone_Corp!$H$2:$H$750,Keystone_Corp!G$753,Keystone_Corp!$J$2:$J$750,"TRUE")</f>
        <v>0</v>
      </c>
      <c r="H210" s="50">
        <f>SUMIFS(Keystone_Corp!$K$2:$K$750,Keystone_Corp!$L$2:$L$750,$A210,Keystone_Corp!$H$2:$H$750,Keystone_Corp!H$753,Keystone_Corp!$J$2:$J$750,"TRUE")</f>
        <v>0</v>
      </c>
      <c r="I210" s="50">
        <f>SUMIFS(Keystone_Corp!$K$2:$K$750,Keystone_Corp!$L$2:$L$750,$A210,Keystone_Corp!$H$2:$H$750,Keystone_Corp!I$753,Keystone_Corp!$J$2:$J$750,"TRUE")</f>
        <v>0</v>
      </c>
      <c r="J210" s="50">
        <f>SUMIFS(Keystone_Corp!$K$2:$K$750,Keystone_Corp!$L$2:$L$750,$A210,Keystone_Corp!$H$2:$H$750,Keystone_Corp!J$753,Keystone_Corp!$J$2:$J$750,"TRUE")</f>
        <v>0</v>
      </c>
      <c r="K210" s="50">
        <f>SUMIFS(Keystone_Corp!$K$2:$K$750,Keystone_Corp!$L$2:$L$750,$A210,Keystone_Corp!$H$2:$H$750,Keystone_Corp!K$753,Keystone_Corp!$J$2:$J$750,"TRUE")</f>
        <v>0</v>
      </c>
      <c r="L210" s="50">
        <f>SUMIFS(Keystone_Corp!$K$2:$K$750,Keystone_Corp!$L$2:$L$750,$A210,Keystone_Corp!$H$2:$H$750,Keystone_Corp!L$753,Keystone_Corp!$J$2:$J$750,"TRUE")</f>
        <v>0</v>
      </c>
      <c r="M210" s="55">
        <f>SUMIFS(Keystone_Corp!$K$2:$K$750,Keystone_Corp!$L$2:$L$750,$A210,Keystone_Corp!$H$2:$H$750,Keystone_Corp!M$753,Keystone_Corp!$J$2:$J$750,"TRUE")</f>
        <v>0</v>
      </c>
      <c r="N210" s="156" cm="1">
        <f t="array" aca="1" ref="N210" ca="1">SUMPRODUCT(--(($B$1:$M$1)=N$2),$B210:$M210)</f>
        <v>0</v>
      </c>
      <c r="O210" s="149" cm="1">
        <f t="array" aca="1" ref="O210" ca="1">SUMPRODUCT(--(($B$1:$M$1)=O$2),$B210:$M210)</f>
        <v>0</v>
      </c>
      <c r="P210" s="149" cm="1">
        <f t="array" aca="1" ref="P210" ca="1">SUMPRODUCT(--(($B$1:$M$1)=P$2),$B210:$M210)</f>
        <v>0</v>
      </c>
      <c r="Q210" s="149" cm="1">
        <f t="array" aca="1" ref="Q210" ca="1">SUMPRODUCT(--(($B$1:$M$1)=Q$2),$B210:$M210)</f>
        <v>0</v>
      </c>
      <c r="R210" s="155" cm="1">
        <f t="array" aca="1" ref="R210" ca="1">SUMPRODUCT(--((Month)&lt;=Control!$C$7),$B210:$M210)</f>
        <v>0</v>
      </c>
    </row>
    <row r="211" spans="1:18" x14ac:dyDescent="0.2">
      <c r="A211" s="49" t="s">
        <v>49</v>
      </c>
      <c r="B211" s="50">
        <f>SUMIFS(Keystone_Corp!$K$2:$K$750,Keystone_Corp!$L$2:$L$750,$A211,Keystone_Corp!$H$2:$H$750,Keystone_Corp!B$753,Keystone_Corp!$J$2:$J$750,"TRUE")</f>
        <v>0</v>
      </c>
      <c r="C211" s="50">
        <f>SUMIFS(Keystone_Corp!$K$2:$K$750,Keystone_Corp!$L$2:$L$750,$A211,Keystone_Corp!$H$2:$H$750,Keystone_Corp!C$753,Keystone_Corp!$J$2:$J$750,"TRUE")</f>
        <v>0</v>
      </c>
      <c r="D211" s="50">
        <f>SUMIFS(Keystone_Corp!$K$2:$K$750,Keystone_Corp!$L$2:$L$750,$A211,Keystone_Corp!$H$2:$H$750,Keystone_Corp!D$753,Keystone_Corp!$J$2:$J$750,"TRUE")</f>
        <v>0</v>
      </c>
      <c r="E211" s="50">
        <f>SUMIFS(Keystone_Corp!$K$2:$K$750,Keystone_Corp!$L$2:$L$750,$A211,Keystone_Corp!$H$2:$H$750,Keystone_Corp!E$753,Keystone_Corp!$J$2:$J$750,"TRUE")</f>
        <v>0</v>
      </c>
      <c r="F211" s="50">
        <f>SUMIFS(Keystone_Corp!$K$2:$K$750,Keystone_Corp!$L$2:$L$750,$A211,Keystone_Corp!$H$2:$H$750,Keystone_Corp!F$753,Keystone_Corp!$J$2:$J$750,"TRUE")</f>
        <v>0</v>
      </c>
      <c r="G211" s="50">
        <f>SUMIFS(Keystone_Corp!$K$2:$K$750,Keystone_Corp!$L$2:$L$750,$A211,Keystone_Corp!$H$2:$H$750,Keystone_Corp!G$753,Keystone_Corp!$J$2:$J$750,"TRUE")</f>
        <v>0</v>
      </c>
      <c r="H211" s="50">
        <f>SUMIFS(Keystone_Corp!$K$2:$K$750,Keystone_Corp!$L$2:$L$750,$A211,Keystone_Corp!$H$2:$H$750,Keystone_Corp!H$753,Keystone_Corp!$J$2:$J$750,"TRUE")</f>
        <v>0</v>
      </c>
      <c r="I211" s="50">
        <f>SUMIFS(Keystone_Corp!$K$2:$K$750,Keystone_Corp!$L$2:$L$750,$A211,Keystone_Corp!$H$2:$H$750,Keystone_Corp!I$753,Keystone_Corp!$J$2:$J$750,"TRUE")</f>
        <v>0</v>
      </c>
      <c r="J211" s="50">
        <f>SUMIFS(Keystone_Corp!$K$2:$K$750,Keystone_Corp!$L$2:$L$750,$A211,Keystone_Corp!$H$2:$H$750,Keystone_Corp!J$753,Keystone_Corp!$J$2:$J$750,"TRUE")</f>
        <v>0</v>
      </c>
      <c r="K211" s="50">
        <f>SUMIFS(Keystone_Corp!$K$2:$K$750,Keystone_Corp!$L$2:$L$750,$A211,Keystone_Corp!$H$2:$H$750,Keystone_Corp!K$753,Keystone_Corp!$J$2:$J$750,"TRUE")</f>
        <v>0</v>
      </c>
      <c r="L211" s="50">
        <f>SUMIFS(Keystone_Corp!$K$2:$K$750,Keystone_Corp!$L$2:$L$750,$A211,Keystone_Corp!$H$2:$H$750,Keystone_Corp!L$753,Keystone_Corp!$J$2:$J$750,"TRUE")</f>
        <v>0</v>
      </c>
      <c r="M211" s="55">
        <f>SUMIFS(Keystone_Corp!$K$2:$K$750,Keystone_Corp!$L$2:$L$750,$A211,Keystone_Corp!$H$2:$H$750,Keystone_Corp!M$753,Keystone_Corp!$J$2:$J$750,"TRUE")</f>
        <v>0</v>
      </c>
      <c r="N211" s="156" cm="1">
        <f t="array" ref="N211">SUMPRODUCT(--(($B$1:$M$1)=N$2),$B211:$M211)</f>
        <v>0</v>
      </c>
      <c r="O211" s="149" cm="1">
        <f t="array" ref="O211">SUMPRODUCT(--(($B$1:$M$1)=O$2),$B211:$M211)</f>
        <v>0</v>
      </c>
      <c r="P211" s="149" cm="1">
        <f t="array" ref="P211">SUMPRODUCT(--(($B$1:$M$1)=P$2),$B211:$M211)</f>
        <v>0</v>
      </c>
      <c r="Q211" s="149" cm="1">
        <f t="array" ref="Q211">SUMPRODUCT(--(($B$1:$M$1)=Q$2),$B211:$M211)</f>
        <v>0</v>
      </c>
      <c r="R211" s="155" cm="1">
        <f t="array" ref="R211">SUMPRODUCT(--((Month)&lt;=Control!$C$7),$B211:$M211)</f>
        <v>0</v>
      </c>
    </row>
    <row r="212" spans="1:18" x14ac:dyDescent="0.2">
      <c r="A212" s="49" t="s">
        <v>50</v>
      </c>
      <c r="B212" s="50">
        <f>SUMIFS(Keystone_Corp!$K$2:$K$750,Keystone_Corp!$L$2:$L$750,$A212,Keystone_Corp!$H$2:$H$750,Keystone_Corp!B$753,Keystone_Corp!$J$2:$J$750,"TRUE")</f>
        <v>0</v>
      </c>
      <c r="C212" s="50">
        <f>SUMIFS(Keystone_Corp!$K$2:$K$750,Keystone_Corp!$L$2:$L$750,$A212,Keystone_Corp!$H$2:$H$750,Keystone_Corp!C$753,Keystone_Corp!$J$2:$J$750,"TRUE")</f>
        <v>0</v>
      </c>
      <c r="D212" s="50">
        <f>SUMIFS(Keystone_Corp!$K$2:$K$750,Keystone_Corp!$L$2:$L$750,$A212,Keystone_Corp!$H$2:$H$750,Keystone_Corp!D$753,Keystone_Corp!$J$2:$J$750,"TRUE")</f>
        <v>0</v>
      </c>
      <c r="E212" s="50">
        <f>SUMIFS(Keystone_Corp!$K$2:$K$750,Keystone_Corp!$L$2:$L$750,$A212,Keystone_Corp!$H$2:$H$750,Keystone_Corp!E$753,Keystone_Corp!$J$2:$J$750,"TRUE")</f>
        <v>0</v>
      </c>
      <c r="F212" s="50">
        <f>SUMIFS(Keystone_Corp!$K$2:$K$750,Keystone_Corp!$L$2:$L$750,$A212,Keystone_Corp!$H$2:$H$750,Keystone_Corp!F$753,Keystone_Corp!$J$2:$J$750,"TRUE")</f>
        <v>0</v>
      </c>
      <c r="G212" s="50">
        <f>SUMIFS(Keystone_Corp!$K$2:$K$750,Keystone_Corp!$L$2:$L$750,$A212,Keystone_Corp!$H$2:$H$750,Keystone_Corp!G$753,Keystone_Corp!$J$2:$J$750,"TRUE")</f>
        <v>0</v>
      </c>
      <c r="H212" s="50">
        <f>SUMIFS(Keystone_Corp!$K$2:$K$750,Keystone_Corp!$L$2:$L$750,$A212,Keystone_Corp!$H$2:$H$750,Keystone_Corp!H$753,Keystone_Corp!$J$2:$J$750,"TRUE")</f>
        <v>0</v>
      </c>
      <c r="I212" s="50">
        <f>SUMIFS(Keystone_Corp!$K$2:$K$750,Keystone_Corp!$L$2:$L$750,$A212,Keystone_Corp!$H$2:$H$750,Keystone_Corp!I$753,Keystone_Corp!$J$2:$J$750,"TRUE")</f>
        <v>0</v>
      </c>
      <c r="J212" s="50">
        <f>SUMIFS(Keystone_Corp!$K$2:$K$750,Keystone_Corp!$L$2:$L$750,$A212,Keystone_Corp!$H$2:$H$750,Keystone_Corp!J$753,Keystone_Corp!$J$2:$J$750,"TRUE")</f>
        <v>0</v>
      </c>
      <c r="K212" s="50">
        <f>SUMIFS(Keystone_Corp!$K$2:$K$750,Keystone_Corp!$L$2:$L$750,$A212,Keystone_Corp!$H$2:$H$750,Keystone_Corp!K$753,Keystone_Corp!$J$2:$J$750,"TRUE")</f>
        <v>0</v>
      </c>
      <c r="L212" s="50">
        <f>SUMIFS(Keystone_Corp!$K$2:$K$750,Keystone_Corp!$L$2:$L$750,$A212,Keystone_Corp!$H$2:$H$750,Keystone_Corp!L$753,Keystone_Corp!$J$2:$J$750,"TRUE")</f>
        <v>0</v>
      </c>
      <c r="M212" s="55">
        <f>SUMIFS(Keystone_Corp!$K$2:$K$750,Keystone_Corp!$L$2:$L$750,$A212,Keystone_Corp!$H$2:$H$750,Keystone_Corp!M$753,Keystone_Corp!$J$2:$J$750,"TRUE")</f>
        <v>0</v>
      </c>
      <c r="N212" s="156" cm="1">
        <f t="array" ref="N212">SUMPRODUCT(--(($B$1:$M$1)=N$2),$B212:$M212)</f>
        <v>0</v>
      </c>
      <c r="O212" s="149" cm="1">
        <f t="array" ref="O212">SUMPRODUCT(--(($B$1:$M$1)=O$2),$B212:$M212)</f>
        <v>0</v>
      </c>
      <c r="P212" s="149" cm="1">
        <f t="array" ref="P212">SUMPRODUCT(--(($B$1:$M$1)=P$2),$B212:$M212)</f>
        <v>0</v>
      </c>
      <c r="Q212" s="149" cm="1">
        <f t="array" ref="Q212">SUMPRODUCT(--(($B$1:$M$1)=Q$2),$B212:$M212)</f>
        <v>0</v>
      </c>
      <c r="R212" s="155" cm="1">
        <f t="array" ref="R212">SUMPRODUCT(--((Month)&lt;=Control!$C$7),$B212:$M212)</f>
        <v>0</v>
      </c>
    </row>
    <row r="213" spans="1:18" x14ac:dyDescent="0.2">
      <c r="A213" s="49" t="s">
        <v>9</v>
      </c>
      <c r="B213" s="50">
        <f ca="1">SUMIFS(Keystone_Corp!$K$2:$K$750,Keystone_Corp!$L$2:$L$750,$A213,Keystone_Corp!$H$2:$H$750,Keystone_Corp!B$753,Keystone_Corp!$J$2:$J$750,"TRUE")</f>
        <v>0</v>
      </c>
      <c r="C213" s="50">
        <f ca="1">SUMIFS(Keystone_Corp!$K$2:$K$750,Keystone_Corp!$L$2:$L$750,$A213,Keystone_Corp!$H$2:$H$750,Keystone_Corp!C$753,Keystone_Corp!$J$2:$J$750,"TRUE")</f>
        <v>0</v>
      </c>
      <c r="D213" s="50">
        <f ca="1">SUMIFS(Keystone_Corp!$K$2:$K$750,Keystone_Corp!$L$2:$L$750,$A213,Keystone_Corp!$H$2:$H$750,Keystone_Corp!D$753,Keystone_Corp!$J$2:$J$750,"TRUE")</f>
        <v>0</v>
      </c>
      <c r="E213" s="50">
        <f ca="1">SUMIFS(Keystone_Corp!$K$2:$K$750,Keystone_Corp!$L$2:$L$750,$A213,Keystone_Corp!$H$2:$H$750,Keystone_Corp!E$753,Keystone_Corp!$J$2:$J$750,"TRUE")</f>
        <v>0</v>
      </c>
      <c r="F213" s="50">
        <f ca="1">SUMIFS(Keystone_Corp!$K$2:$K$750,Keystone_Corp!$L$2:$L$750,$A213,Keystone_Corp!$H$2:$H$750,Keystone_Corp!F$753,Keystone_Corp!$J$2:$J$750,"TRUE")</f>
        <v>0</v>
      </c>
      <c r="G213" s="50">
        <f>SUMIFS(Keystone_Corp!$K$2:$K$750,Keystone_Corp!$L$2:$L$750,$A213,Keystone_Corp!$H$2:$H$750,Keystone_Corp!G$753,Keystone_Corp!$J$2:$J$750,"TRUE")</f>
        <v>0</v>
      </c>
      <c r="H213" s="50">
        <f>SUMIFS(Keystone_Corp!$K$2:$K$750,Keystone_Corp!$L$2:$L$750,$A213,Keystone_Corp!$H$2:$H$750,Keystone_Corp!H$753,Keystone_Corp!$J$2:$J$750,"TRUE")</f>
        <v>0</v>
      </c>
      <c r="I213" s="50">
        <f>SUMIFS(Keystone_Corp!$K$2:$K$750,Keystone_Corp!$L$2:$L$750,$A213,Keystone_Corp!$H$2:$H$750,Keystone_Corp!I$753,Keystone_Corp!$J$2:$J$750,"TRUE")</f>
        <v>0</v>
      </c>
      <c r="J213" s="50">
        <f>SUMIFS(Keystone_Corp!$K$2:$K$750,Keystone_Corp!$L$2:$L$750,$A213,Keystone_Corp!$H$2:$H$750,Keystone_Corp!J$753,Keystone_Corp!$J$2:$J$750,"TRUE")</f>
        <v>0</v>
      </c>
      <c r="K213" s="50">
        <f>SUMIFS(Keystone_Corp!$K$2:$K$750,Keystone_Corp!$L$2:$L$750,$A213,Keystone_Corp!$H$2:$H$750,Keystone_Corp!K$753,Keystone_Corp!$J$2:$J$750,"TRUE")</f>
        <v>0</v>
      </c>
      <c r="L213" s="50">
        <f>SUMIFS(Keystone_Corp!$K$2:$K$750,Keystone_Corp!$L$2:$L$750,$A213,Keystone_Corp!$H$2:$H$750,Keystone_Corp!L$753,Keystone_Corp!$J$2:$J$750,"TRUE")</f>
        <v>0</v>
      </c>
      <c r="M213" s="55">
        <f>SUMIFS(Keystone_Corp!$K$2:$K$750,Keystone_Corp!$L$2:$L$750,$A213,Keystone_Corp!$H$2:$H$750,Keystone_Corp!M$753,Keystone_Corp!$J$2:$J$750,"TRUE")</f>
        <v>0</v>
      </c>
      <c r="N213" s="156" cm="1">
        <f t="array" aca="1" ref="N213" ca="1">SUMPRODUCT(--(($B$1:$M$1)=N$2),$B213:$M213)</f>
        <v>0</v>
      </c>
      <c r="O213" s="149" cm="1">
        <f t="array" aca="1" ref="O213" ca="1">SUMPRODUCT(--(($B$1:$M$1)=O$2),$B213:$M213)</f>
        <v>0</v>
      </c>
      <c r="P213" s="149" cm="1">
        <f t="array" aca="1" ref="P213" ca="1">SUMPRODUCT(--(($B$1:$M$1)=P$2),$B213:$M213)</f>
        <v>0</v>
      </c>
      <c r="Q213" s="149" cm="1">
        <f t="array" aca="1" ref="Q213" ca="1">SUMPRODUCT(--(($B$1:$M$1)=Q$2),$B213:$M213)</f>
        <v>0</v>
      </c>
      <c r="R213" s="155" cm="1">
        <f t="array" aca="1" ref="R213" ca="1">SUMPRODUCT(--((Month)&lt;=Control!$C$7),$B213:$M213)</f>
        <v>0</v>
      </c>
    </row>
    <row r="214" spans="1:18" x14ac:dyDescent="0.2">
      <c r="A214" s="49" t="s">
        <v>10</v>
      </c>
      <c r="B214" s="50">
        <f ca="1">SUMIFS(Keystone_Corp!$K$2:$K$750,Keystone_Corp!$L$2:$L$750,$A214,Keystone_Corp!$H$2:$H$750,Keystone_Corp!B$753,Keystone_Corp!$J$2:$J$750,"TRUE")</f>
        <v>0</v>
      </c>
      <c r="C214" s="50">
        <f ca="1">SUMIFS(Keystone_Corp!$K$2:$K$750,Keystone_Corp!$L$2:$L$750,$A214,Keystone_Corp!$H$2:$H$750,Keystone_Corp!C$753,Keystone_Corp!$J$2:$J$750,"TRUE")</f>
        <v>1000</v>
      </c>
      <c r="D214" s="50">
        <f ca="1">SUMIFS(Keystone_Corp!$K$2:$K$750,Keystone_Corp!$L$2:$L$750,$A214,Keystone_Corp!$H$2:$H$750,Keystone_Corp!D$753,Keystone_Corp!$J$2:$J$750,"TRUE")</f>
        <v>1000</v>
      </c>
      <c r="E214" s="50">
        <f ca="1">SUMIFS(Keystone_Corp!$K$2:$K$750,Keystone_Corp!$L$2:$L$750,$A214,Keystone_Corp!$H$2:$H$750,Keystone_Corp!E$753,Keystone_Corp!$J$2:$J$750,"TRUE")</f>
        <v>1000</v>
      </c>
      <c r="F214" s="50">
        <f ca="1">SUMIFS(Keystone_Corp!$K$2:$K$750,Keystone_Corp!$L$2:$L$750,$A214,Keystone_Corp!$H$2:$H$750,Keystone_Corp!F$753,Keystone_Corp!$J$2:$J$750,"TRUE")</f>
        <v>1000</v>
      </c>
      <c r="G214" s="50">
        <f>SUMIFS(Keystone_Corp!$K$2:$K$750,Keystone_Corp!$L$2:$L$750,$A214,Keystone_Corp!$H$2:$H$750,Keystone_Corp!G$753,Keystone_Corp!$J$2:$J$750,"TRUE")</f>
        <v>0</v>
      </c>
      <c r="H214" s="50">
        <f>SUMIFS(Keystone_Corp!$K$2:$K$750,Keystone_Corp!$L$2:$L$750,$A214,Keystone_Corp!$H$2:$H$750,Keystone_Corp!H$753,Keystone_Corp!$J$2:$J$750,"TRUE")</f>
        <v>0</v>
      </c>
      <c r="I214" s="50">
        <f>SUMIFS(Keystone_Corp!$K$2:$K$750,Keystone_Corp!$L$2:$L$750,$A214,Keystone_Corp!$H$2:$H$750,Keystone_Corp!I$753,Keystone_Corp!$J$2:$J$750,"TRUE")</f>
        <v>0</v>
      </c>
      <c r="J214" s="50">
        <f>SUMIFS(Keystone_Corp!$K$2:$K$750,Keystone_Corp!$L$2:$L$750,$A214,Keystone_Corp!$H$2:$H$750,Keystone_Corp!J$753,Keystone_Corp!$J$2:$J$750,"TRUE")</f>
        <v>0</v>
      </c>
      <c r="K214" s="50">
        <f>SUMIFS(Keystone_Corp!$K$2:$K$750,Keystone_Corp!$L$2:$L$750,$A214,Keystone_Corp!$H$2:$H$750,Keystone_Corp!K$753,Keystone_Corp!$J$2:$J$750,"TRUE")</f>
        <v>0</v>
      </c>
      <c r="L214" s="50">
        <f>SUMIFS(Keystone_Corp!$K$2:$K$750,Keystone_Corp!$L$2:$L$750,$A214,Keystone_Corp!$H$2:$H$750,Keystone_Corp!L$753,Keystone_Corp!$J$2:$J$750,"TRUE")</f>
        <v>0</v>
      </c>
      <c r="M214" s="55">
        <f>SUMIFS(Keystone_Corp!$K$2:$K$750,Keystone_Corp!$L$2:$L$750,$A214,Keystone_Corp!$H$2:$H$750,Keystone_Corp!M$753,Keystone_Corp!$J$2:$J$750,"TRUE")</f>
        <v>0</v>
      </c>
      <c r="N214" s="156" cm="1">
        <f t="array" aca="1" ref="N214" ca="1">SUMPRODUCT(--(($B$1:$M$1)=N$2),$B214:$M214)</f>
        <v>2000</v>
      </c>
      <c r="O214" s="149" cm="1">
        <f t="array" aca="1" ref="O214" ca="1">SUMPRODUCT(--(($B$1:$M$1)=O$2),$B214:$M214)</f>
        <v>2000</v>
      </c>
      <c r="P214" s="149" cm="1">
        <f t="array" aca="1" ref="P214" ca="1">SUMPRODUCT(--(($B$1:$M$1)=P$2),$B214:$M214)</f>
        <v>0</v>
      </c>
      <c r="Q214" s="149" cm="1">
        <f t="array" aca="1" ref="Q214" ca="1">SUMPRODUCT(--(($B$1:$M$1)=Q$2),$B214:$M214)</f>
        <v>0</v>
      </c>
      <c r="R214" s="155" cm="1">
        <f t="array" aca="1" ref="R214" ca="1">SUMPRODUCT(--((Month)&lt;=Control!$C$7),$B214:$M214)</f>
        <v>4000</v>
      </c>
    </row>
    <row r="215" spans="1:18" x14ac:dyDescent="0.2">
      <c r="A215" s="49" t="s">
        <v>14</v>
      </c>
      <c r="B215" s="50">
        <f ca="1">SUMIFS(Keystone_Corp!$K$2:$K$750,Keystone_Corp!$L$2:$L$750,$A215,Keystone_Corp!$H$2:$H$750,Keystone_Corp!B$753,Keystone_Corp!$J$2:$J$750,"TRUE")</f>
        <v>0</v>
      </c>
      <c r="C215" s="50">
        <f ca="1">SUMIFS(Keystone_Corp!$K$2:$K$750,Keystone_Corp!$L$2:$L$750,$A215,Keystone_Corp!$H$2:$H$750,Keystone_Corp!C$753,Keystone_Corp!$J$2:$J$750,"TRUE")</f>
        <v>0</v>
      </c>
      <c r="D215" s="50">
        <f ca="1">SUMIFS(Keystone_Corp!$K$2:$K$750,Keystone_Corp!$L$2:$L$750,$A215,Keystone_Corp!$H$2:$H$750,Keystone_Corp!D$753,Keystone_Corp!$J$2:$J$750,"TRUE")</f>
        <v>0</v>
      </c>
      <c r="E215" s="50">
        <f ca="1">SUMIFS(Keystone_Corp!$K$2:$K$750,Keystone_Corp!$L$2:$L$750,$A215,Keystone_Corp!$H$2:$H$750,Keystone_Corp!E$753,Keystone_Corp!$J$2:$J$750,"TRUE")</f>
        <v>0</v>
      </c>
      <c r="F215" s="50">
        <f ca="1">SUMIFS(Keystone_Corp!$K$2:$K$750,Keystone_Corp!$L$2:$L$750,$A215,Keystone_Corp!$H$2:$H$750,Keystone_Corp!F$753,Keystone_Corp!$J$2:$J$750,"TRUE")</f>
        <v>0</v>
      </c>
      <c r="G215" s="50">
        <f>SUMIFS(Keystone_Corp!$K$2:$K$750,Keystone_Corp!$L$2:$L$750,$A215,Keystone_Corp!$H$2:$H$750,Keystone_Corp!G$753,Keystone_Corp!$J$2:$J$750,"TRUE")</f>
        <v>0</v>
      </c>
      <c r="H215" s="50">
        <f>SUMIFS(Keystone_Corp!$K$2:$K$750,Keystone_Corp!$L$2:$L$750,$A215,Keystone_Corp!$H$2:$H$750,Keystone_Corp!H$753,Keystone_Corp!$J$2:$J$750,"TRUE")</f>
        <v>0</v>
      </c>
      <c r="I215" s="50">
        <f>SUMIFS(Keystone_Corp!$K$2:$K$750,Keystone_Corp!$L$2:$L$750,$A215,Keystone_Corp!$H$2:$H$750,Keystone_Corp!I$753,Keystone_Corp!$J$2:$J$750,"TRUE")</f>
        <v>0</v>
      </c>
      <c r="J215" s="50">
        <f>SUMIFS(Keystone_Corp!$K$2:$K$750,Keystone_Corp!$L$2:$L$750,$A215,Keystone_Corp!$H$2:$H$750,Keystone_Corp!J$753,Keystone_Corp!$J$2:$J$750,"TRUE")</f>
        <v>0</v>
      </c>
      <c r="K215" s="50">
        <f>SUMIFS(Keystone_Corp!$K$2:$K$750,Keystone_Corp!$L$2:$L$750,$A215,Keystone_Corp!$H$2:$H$750,Keystone_Corp!K$753,Keystone_Corp!$J$2:$J$750,"TRUE")</f>
        <v>0</v>
      </c>
      <c r="L215" s="50">
        <f>SUMIFS(Keystone_Corp!$K$2:$K$750,Keystone_Corp!$L$2:$L$750,$A215,Keystone_Corp!$H$2:$H$750,Keystone_Corp!L$753,Keystone_Corp!$J$2:$J$750,"TRUE")</f>
        <v>0</v>
      </c>
      <c r="M215" s="55">
        <f>SUMIFS(Keystone_Corp!$K$2:$K$750,Keystone_Corp!$L$2:$L$750,$A215,Keystone_Corp!$H$2:$H$750,Keystone_Corp!M$753,Keystone_Corp!$J$2:$J$750,"TRUE")</f>
        <v>0</v>
      </c>
      <c r="N215" s="156" cm="1">
        <f t="array" aca="1" ref="N215" ca="1">SUMPRODUCT(--(($B$1:$M$1)=N$2),$B215:$M215)</f>
        <v>0</v>
      </c>
      <c r="O215" s="149" cm="1">
        <f t="array" aca="1" ref="O215" ca="1">SUMPRODUCT(--(($B$1:$M$1)=O$2),$B215:$M215)</f>
        <v>0</v>
      </c>
      <c r="P215" s="149" cm="1">
        <f t="array" aca="1" ref="P215" ca="1">SUMPRODUCT(--(($B$1:$M$1)=P$2),$B215:$M215)</f>
        <v>0</v>
      </c>
      <c r="Q215" s="149" cm="1">
        <f t="array" aca="1" ref="Q215" ca="1">SUMPRODUCT(--(($B$1:$M$1)=Q$2),$B215:$M215)</f>
        <v>0</v>
      </c>
      <c r="R215" s="155" cm="1">
        <f t="array" aca="1" ref="R215" ca="1">SUMPRODUCT(--((Month)&lt;=Control!$C$7),$B215:$M215)</f>
        <v>0</v>
      </c>
    </row>
    <row r="216" spans="1:18" x14ac:dyDescent="0.2">
      <c r="A216" s="51" t="s">
        <v>13</v>
      </c>
      <c r="B216" s="52">
        <f ca="1">SUMIFS(Keystone_Corp!$K$2:$K$750,Keystone_Corp!$L$2:$L$750,$A216,Keystone_Corp!$H$2:$H$750,Keystone_Corp!B$753,Keystone_Corp!$J$2:$J$750,"TRUE")</f>
        <v>0</v>
      </c>
      <c r="C216" s="52">
        <f ca="1">SUMIFS(Keystone_Corp!$K$2:$K$750,Keystone_Corp!$L$2:$L$750,$A216,Keystone_Corp!$H$2:$H$750,Keystone_Corp!C$753,Keystone_Corp!$J$2:$J$750,"TRUE")</f>
        <v>0</v>
      </c>
      <c r="D216" s="52">
        <f ca="1">SUMIFS(Keystone_Corp!$K$2:$K$750,Keystone_Corp!$L$2:$L$750,$A216,Keystone_Corp!$H$2:$H$750,Keystone_Corp!D$753,Keystone_Corp!$J$2:$J$750,"TRUE")</f>
        <v>0</v>
      </c>
      <c r="E216" s="52">
        <f ca="1">SUMIFS(Keystone_Corp!$K$2:$K$750,Keystone_Corp!$L$2:$L$750,$A216,Keystone_Corp!$H$2:$H$750,Keystone_Corp!E$753,Keystone_Corp!$J$2:$J$750,"TRUE")</f>
        <v>0</v>
      </c>
      <c r="F216" s="52">
        <f ca="1">SUMIFS(Keystone_Corp!$K$2:$K$750,Keystone_Corp!$L$2:$L$750,$A216,Keystone_Corp!$H$2:$H$750,Keystone_Corp!F$753,Keystone_Corp!$J$2:$J$750,"TRUE")</f>
        <v>0</v>
      </c>
      <c r="G216" s="52">
        <f>SUMIFS(Keystone_Corp!$K$2:$K$750,Keystone_Corp!$L$2:$L$750,$A216,Keystone_Corp!$H$2:$H$750,Keystone_Corp!G$753,Keystone_Corp!$J$2:$J$750,"TRUE")</f>
        <v>0</v>
      </c>
      <c r="H216" s="52">
        <f>SUMIFS(Keystone_Corp!$K$2:$K$750,Keystone_Corp!$L$2:$L$750,$A216,Keystone_Corp!$H$2:$H$750,Keystone_Corp!H$753,Keystone_Corp!$J$2:$J$750,"TRUE")</f>
        <v>0</v>
      </c>
      <c r="I216" s="52">
        <f>SUMIFS(Keystone_Corp!$K$2:$K$750,Keystone_Corp!$L$2:$L$750,$A216,Keystone_Corp!$H$2:$H$750,Keystone_Corp!I$753,Keystone_Corp!$J$2:$J$750,"TRUE")</f>
        <v>0</v>
      </c>
      <c r="J216" s="52">
        <f>SUMIFS(Keystone_Corp!$K$2:$K$750,Keystone_Corp!$L$2:$L$750,$A216,Keystone_Corp!$H$2:$H$750,Keystone_Corp!J$753,Keystone_Corp!$J$2:$J$750,"TRUE")</f>
        <v>0</v>
      </c>
      <c r="K216" s="52">
        <f>SUMIFS(Keystone_Corp!$K$2:$K$750,Keystone_Corp!$L$2:$L$750,$A216,Keystone_Corp!$H$2:$H$750,Keystone_Corp!K$753,Keystone_Corp!$J$2:$J$750,"TRUE")</f>
        <v>0</v>
      </c>
      <c r="L216" s="52">
        <f>SUMIFS(Keystone_Corp!$K$2:$K$750,Keystone_Corp!$L$2:$L$750,$A216,Keystone_Corp!$H$2:$H$750,Keystone_Corp!L$753,Keystone_Corp!$J$2:$J$750,"TRUE")</f>
        <v>0</v>
      </c>
      <c r="M216" s="63">
        <f>SUMIFS(Keystone_Corp!$K$2:$K$750,Keystone_Corp!$L$2:$L$750,$A216,Keystone_Corp!$H$2:$H$750,Keystone_Corp!M$753,Keystone_Corp!$J$2:$J$750,"TRUE")</f>
        <v>0</v>
      </c>
      <c r="N216" s="157" cm="1">
        <f t="array" aca="1" ref="N216" ca="1">SUMPRODUCT(--(($B$1:$M$1)=N$2),$B216:$M216)</f>
        <v>0</v>
      </c>
      <c r="O216" s="158" cm="1">
        <f t="array" aca="1" ref="O216" ca="1">SUMPRODUCT(--(($B$1:$M$1)=O$2),$B216:$M216)</f>
        <v>0</v>
      </c>
      <c r="P216" s="158" cm="1">
        <f t="array" aca="1" ref="P216" ca="1">SUMPRODUCT(--(($B$1:$M$1)=P$2),$B216:$M216)</f>
        <v>0</v>
      </c>
      <c r="Q216" s="158" cm="1">
        <f t="array" aca="1" ref="Q216" ca="1">SUMPRODUCT(--(($B$1:$M$1)=Q$2),$B216:$M216)</f>
        <v>0</v>
      </c>
      <c r="R216" s="159" cm="1">
        <f t="array" aca="1" ref="R216" ca="1">SUMPRODUCT(--((Month)&lt;=Control!$C$7),$B216:$M216)</f>
        <v>0</v>
      </c>
    </row>
    <row r="218" spans="1:18" x14ac:dyDescent="0.2">
      <c r="A218" s="57" t="str">
        <f ca="1">Control!$C$29</f>
        <v>Phipps_Group</v>
      </c>
      <c r="B218" s="53">
        <f>EOMONTH(Control!$C$5,0)</f>
        <v>45688</v>
      </c>
      <c r="C218" s="53">
        <f t="shared" ref="C218" si="98">EOMONTH(B218,1)</f>
        <v>45716</v>
      </c>
      <c r="D218" s="53">
        <f t="shared" ref="D218" si="99">EOMONTH(C218,1)</f>
        <v>45747</v>
      </c>
      <c r="E218" s="53">
        <f t="shared" ref="E218" si="100">EOMONTH(D218,1)</f>
        <v>45777</v>
      </c>
      <c r="F218" s="53">
        <f t="shared" ref="F218" si="101">EOMONTH(E218,1)</f>
        <v>45808</v>
      </c>
      <c r="G218" s="53">
        <f t="shared" ref="G218" si="102">EOMONTH(F218,1)</f>
        <v>45838</v>
      </c>
      <c r="H218" s="53">
        <f t="shared" ref="H218" si="103">EOMONTH(G218,1)</f>
        <v>45869</v>
      </c>
      <c r="I218" s="53">
        <f t="shared" ref="I218" si="104">EOMONTH(H218,1)</f>
        <v>45900</v>
      </c>
      <c r="J218" s="53">
        <f t="shared" ref="J218" si="105">EOMONTH(I218,1)</f>
        <v>45930</v>
      </c>
      <c r="K218" s="53">
        <f t="shared" ref="K218" si="106">EOMONTH(J218,1)</f>
        <v>45961</v>
      </c>
      <c r="L218" s="53">
        <f t="shared" ref="L218" si="107">EOMONTH(K218,1)</f>
        <v>45991</v>
      </c>
      <c r="M218" s="54">
        <f t="shared" ref="M218" si="108">EOMONTH(L218,1)</f>
        <v>46022</v>
      </c>
      <c r="N218" s="152" t="s">
        <v>56</v>
      </c>
      <c r="O218" s="152" t="s">
        <v>57</v>
      </c>
      <c r="P218" s="152" t="s">
        <v>58</v>
      </c>
      <c r="Q218" s="152" t="s">
        <v>59</v>
      </c>
      <c r="R218" s="152" t="s">
        <v>37</v>
      </c>
    </row>
    <row r="219" spans="1:18" x14ac:dyDescent="0.2">
      <c r="A219" s="49" t="s">
        <v>25</v>
      </c>
      <c r="B219" s="50">
        <f>SUMIFS(Phipps_Group!$K$2:$K$750,Phipps_Group!$L$2:$L$750,$A219,Phipps_Group!$H$2:$H$750,Phipps_Group!B$753,Phipps_Group!$J$2:$J$750,"TRUE")</f>
        <v>0</v>
      </c>
      <c r="C219" s="50">
        <f>SUMIFS(Phipps_Group!$K$2:$K$750,Phipps_Group!$L$2:$L$750,$A219,Phipps_Group!$H$2:$H$750,Phipps_Group!C$753,Phipps_Group!$J$2:$J$750,"TRUE")</f>
        <v>0</v>
      </c>
      <c r="D219" s="50">
        <f>SUMIFS(Phipps_Group!$K$2:$K$750,Phipps_Group!$L$2:$L$750,$A219,Phipps_Group!$H$2:$H$750,Phipps_Group!D$753,Phipps_Group!$J$2:$J$750,"TRUE")</f>
        <v>0</v>
      </c>
      <c r="E219" s="50">
        <f>SUMIFS(Phipps_Group!$K$2:$K$750,Phipps_Group!$L$2:$L$750,$A219,Phipps_Group!$H$2:$H$750,Phipps_Group!E$753,Phipps_Group!$J$2:$J$750,"TRUE")</f>
        <v>0</v>
      </c>
      <c r="F219" s="50">
        <f>SUMIFS(Phipps_Group!$K$2:$K$750,Phipps_Group!$L$2:$L$750,$A219,Phipps_Group!$H$2:$H$750,Phipps_Group!F$753,Phipps_Group!$J$2:$J$750,"TRUE")</f>
        <v>0</v>
      </c>
      <c r="G219" s="50">
        <f>SUMIFS(Phipps_Group!$K$2:$K$750,Phipps_Group!$L$2:$L$750,$A219,Phipps_Group!$H$2:$H$750,Phipps_Group!G$753,Phipps_Group!$J$2:$J$750,"TRUE")</f>
        <v>0</v>
      </c>
      <c r="H219" s="50">
        <f>SUMIFS(Phipps_Group!$K$2:$K$750,Phipps_Group!$L$2:$L$750,$A219,Phipps_Group!$H$2:$H$750,Phipps_Group!H$753,Phipps_Group!$J$2:$J$750,"TRUE")</f>
        <v>0</v>
      </c>
      <c r="I219" s="50">
        <f>SUMIFS(Phipps_Group!$K$2:$K$750,Phipps_Group!$L$2:$L$750,$A219,Phipps_Group!$H$2:$H$750,Phipps_Group!I$753,Phipps_Group!$J$2:$J$750,"TRUE")</f>
        <v>0</v>
      </c>
      <c r="J219" s="50">
        <f>SUMIFS(Phipps_Group!$K$2:$K$750,Phipps_Group!$L$2:$L$750,$A219,Phipps_Group!$H$2:$H$750,Phipps_Group!J$753,Phipps_Group!$J$2:$J$750,"TRUE")</f>
        <v>0</v>
      </c>
      <c r="K219" s="50">
        <f>SUMIFS(Phipps_Group!$K$2:$K$750,Phipps_Group!$L$2:$L$750,$A219,Phipps_Group!$H$2:$H$750,Phipps_Group!K$753,Phipps_Group!$J$2:$J$750,"TRUE")</f>
        <v>0</v>
      </c>
      <c r="L219" s="50">
        <f>SUMIFS(Phipps_Group!$K$2:$K$750,Phipps_Group!$L$2:$L$750,$A219,Phipps_Group!$H$2:$H$750,Phipps_Group!L$753,Phipps_Group!$J$2:$J$750,"TRUE")</f>
        <v>0</v>
      </c>
      <c r="M219" s="55">
        <f>SUMIFS(Phipps_Group!$K$2:$K$750,Phipps_Group!$L$2:$L$750,$A219,Phipps_Group!$H$2:$H$750,Phipps_Group!M$753,Phipps_Group!$J$2:$J$750,"TRUE")</f>
        <v>0</v>
      </c>
      <c r="N219" s="153" cm="1">
        <f t="array" ref="N219">SUMPRODUCT(--(($B$1:$M$1)=N$2),$B219:$M219)</f>
        <v>0</v>
      </c>
      <c r="O219" s="154" cm="1">
        <f t="array" ref="O219">SUMPRODUCT(--(($B$1:$M$1)=O$2),$B219:$M219)</f>
        <v>0</v>
      </c>
      <c r="P219" s="154" cm="1">
        <f t="array" ref="P219">SUMPRODUCT(--(($B$1:$M$1)=P$2),$B219:$M219)</f>
        <v>0</v>
      </c>
      <c r="Q219" s="154" cm="1">
        <f t="array" ref="Q219">SUMPRODUCT(--(($B$1:$M$1)=Q$2),$B219:$M219)</f>
        <v>0</v>
      </c>
      <c r="R219" s="155" cm="1">
        <f t="array" ref="R219">SUMPRODUCT(--((Month)&lt;=Control!$C$7),$B219:$M219)</f>
        <v>0</v>
      </c>
    </row>
    <row r="220" spans="1:18" x14ac:dyDescent="0.2">
      <c r="A220" s="49" t="s">
        <v>24</v>
      </c>
      <c r="B220" s="50">
        <f>SUMIFS(Phipps_Group!$K$2:$K$750,Phipps_Group!$L$2:$L$750,$A220,Phipps_Group!$H$2:$H$750,Phipps_Group!B$753,Phipps_Group!$J$2:$J$750,"TRUE")</f>
        <v>0</v>
      </c>
      <c r="C220" s="50">
        <f>SUMIFS(Phipps_Group!$K$2:$K$750,Phipps_Group!$L$2:$L$750,$A220,Phipps_Group!$H$2:$H$750,Phipps_Group!C$753,Phipps_Group!$J$2:$J$750,"TRUE")</f>
        <v>0</v>
      </c>
      <c r="D220" s="50">
        <f>SUMIFS(Phipps_Group!$K$2:$K$750,Phipps_Group!$L$2:$L$750,$A220,Phipps_Group!$H$2:$H$750,Phipps_Group!D$753,Phipps_Group!$J$2:$J$750,"TRUE")</f>
        <v>0</v>
      </c>
      <c r="E220" s="50">
        <f>SUMIFS(Phipps_Group!$K$2:$K$750,Phipps_Group!$L$2:$L$750,$A220,Phipps_Group!$H$2:$H$750,Phipps_Group!E$753,Phipps_Group!$J$2:$J$750,"TRUE")</f>
        <v>0</v>
      </c>
      <c r="F220" s="50">
        <f>SUMIFS(Phipps_Group!$K$2:$K$750,Phipps_Group!$L$2:$L$750,$A220,Phipps_Group!$H$2:$H$750,Phipps_Group!F$753,Phipps_Group!$J$2:$J$750,"TRUE")</f>
        <v>0</v>
      </c>
      <c r="G220" s="50">
        <f>SUMIFS(Phipps_Group!$K$2:$K$750,Phipps_Group!$L$2:$L$750,$A220,Phipps_Group!$H$2:$H$750,Phipps_Group!G$753,Phipps_Group!$J$2:$J$750,"TRUE")</f>
        <v>0</v>
      </c>
      <c r="H220" s="50">
        <f>SUMIFS(Phipps_Group!$K$2:$K$750,Phipps_Group!$L$2:$L$750,$A220,Phipps_Group!$H$2:$H$750,Phipps_Group!H$753,Phipps_Group!$J$2:$J$750,"TRUE")</f>
        <v>0</v>
      </c>
      <c r="I220" s="50">
        <f>SUMIFS(Phipps_Group!$K$2:$K$750,Phipps_Group!$L$2:$L$750,$A220,Phipps_Group!$H$2:$H$750,Phipps_Group!I$753,Phipps_Group!$J$2:$J$750,"TRUE")</f>
        <v>0</v>
      </c>
      <c r="J220" s="50">
        <f>SUMIFS(Phipps_Group!$K$2:$K$750,Phipps_Group!$L$2:$L$750,$A220,Phipps_Group!$H$2:$H$750,Phipps_Group!J$753,Phipps_Group!$J$2:$J$750,"TRUE")</f>
        <v>0</v>
      </c>
      <c r="K220" s="50">
        <f>SUMIFS(Phipps_Group!$K$2:$K$750,Phipps_Group!$L$2:$L$750,$A220,Phipps_Group!$H$2:$H$750,Phipps_Group!K$753,Phipps_Group!$J$2:$J$750,"TRUE")</f>
        <v>0</v>
      </c>
      <c r="L220" s="50">
        <f>SUMIFS(Phipps_Group!$K$2:$K$750,Phipps_Group!$L$2:$L$750,$A220,Phipps_Group!$H$2:$H$750,Phipps_Group!L$753,Phipps_Group!$J$2:$J$750,"TRUE")</f>
        <v>0</v>
      </c>
      <c r="M220" s="55">
        <f>SUMIFS(Phipps_Group!$K$2:$K$750,Phipps_Group!$L$2:$L$750,$A220,Phipps_Group!$H$2:$H$750,Phipps_Group!M$753,Phipps_Group!$J$2:$J$750,"TRUE")</f>
        <v>0</v>
      </c>
      <c r="N220" s="156" cm="1">
        <f t="array" ref="N220">SUMPRODUCT(--(($B$1:$M$1)=N$2),$B220:$M220)</f>
        <v>0</v>
      </c>
      <c r="O220" s="149" cm="1">
        <f t="array" ref="O220">SUMPRODUCT(--(($B$1:$M$1)=O$2),$B220:$M220)</f>
        <v>0</v>
      </c>
      <c r="P220" s="149" cm="1">
        <f t="array" ref="P220">SUMPRODUCT(--(($B$1:$M$1)=P$2),$B220:$M220)</f>
        <v>0</v>
      </c>
      <c r="Q220" s="149" cm="1">
        <f t="array" ref="Q220">SUMPRODUCT(--(($B$1:$M$1)=Q$2),$B220:$M220)</f>
        <v>0</v>
      </c>
      <c r="R220" s="155" cm="1">
        <f t="array" ref="R220">SUMPRODUCT(--((Month)&lt;=Control!$C$7),$B220:$M220)</f>
        <v>0</v>
      </c>
    </row>
    <row r="221" spans="1:18" x14ac:dyDescent="0.2">
      <c r="A221" s="49" t="s">
        <v>26</v>
      </c>
      <c r="B221" s="50">
        <f>SUMIFS(Phipps_Group!$K$2:$K$750,Phipps_Group!$L$2:$L$750,$A221,Phipps_Group!$H$2:$H$750,Phipps_Group!B$753,Phipps_Group!$J$2:$J$750,"TRUE")</f>
        <v>0</v>
      </c>
      <c r="C221" s="50">
        <f>SUMIFS(Phipps_Group!$K$2:$K$750,Phipps_Group!$L$2:$L$750,$A221,Phipps_Group!$H$2:$H$750,Phipps_Group!C$753,Phipps_Group!$J$2:$J$750,"TRUE")</f>
        <v>0</v>
      </c>
      <c r="D221" s="50">
        <f>SUMIFS(Phipps_Group!$K$2:$K$750,Phipps_Group!$L$2:$L$750,$A221,Phipps_Group!$H$2:$H$750,Phipps_Group!D$753,Phipps_Group!$J$2:$J$750,"TRUE")</f>
        <v>0</v>
      </c>
      <c r="E221" s="50">
        <f>SUMIFS(Phipps_Group!$K$2:$K$750,Phipps_Group!$L$2:$L$750,$A221,Phipps_Group!$H$2:$H$750,Phipps_Group!E$753,Phipps_Group!$J$2:$J$750,"TRUE")</f>
        <v>0</v>
      </c>
      <c r="F221" s="50">
        <f>SUMIFS(Phipps_Group!$K$2:$K$750,Phipps_Group!$L$2:$L$750,$A221,Phipps_Group!$H$2:$H$750,Phipps_Group!F$753,Phipps_Group!$J$2:$J$750,"TRUE")</f>
        <v>0</v>
      </c>
      <c r="G221" s="50">
        <f>SUMIFS(Phipps_Group!$K$2:$K$750,Phipps_Group!$L$2:$L$750,$A221,Phipps_Group!$H$2:$H$750,Phipps_Group!G$753,Phipps_Group!$J$2:$J$750,"TRUE")</f>
        <v>0</v>
      </c>
      <c r="H221" s="50">
        <f>SUMIFS(Phipps_Group!$K$2:$K$750,Phipps_Group!$L$2:$L$750,$A221,Phipps_Group!$H$2:$H$750,Phipps_Group!H$753,Phipps_Group!$J$2:$J$750,"TRUE")</f>
        <v>0</v>
      </c>
      <c r="I221" s="50">
        <f>SUMIFS(Phipps_Group!$K$2:$K$750,Phipps_Group!$L$2:$L$750,$A221,Phipps_Group!$H$2:$H$750,Phipps_Group!I$753,Phipps_Group!$J$2:$J$750,"TRUE")</f>
        <v>0</v>
      </c>
      <c r="J221" s="50">
        <f>SUMIFS(Phipps_Group!$K$2:$K$750,Phipps_Group!$L$2:$L$750,$A221,Phipps_Group!$H$2:$H$750,Phipps_Group!J$753,Phipps_Group!$J$2:$J$750,"TRUE")</f>
        <v>0</v>
      </c>
      <c r="K221" s="50">
        <f>SUMIFS(Phipps_Group!$K$2:$K$750,Phipps_Group!$L$2:$L$750,$A221,Phipps_Group!$H$2:$H$750,Phipps_Group!K$753,Phipps_Group!$J$2:$J$750,"TRUE")</f>
        <v>0</v>
      </c>
      <c r="L221" s="50">
        <f>SUMIFS(Phipps_Group!$K$2:$K$750,Phipps_Group!$L$2:$L$750,$A221,Phipps_Group!$H$2:$H$750,Phipps_Group!L$753,Phipps_Group!$J$2:$J$750,"TRUE")</f>
        <v>0</v>
      </c>
      <c r="M221" s="55">
        <f>SUMIFS(Phipps_Group!$K$2:$K$750,Phipps_Group!$L$2:$L$750,$A221,Phipps_Group!$H$2:$H$750,Phipps_Group!M$753,Phipps_Group!$J$2:$J$750,"TRUE")</f>
        <v>0</v>
      </c>
      <c r="N221" s="156" cm="1">
        <f t="array" ref="N221">SUMPRODUCT(--(($B$1:$M$1)=N$2),$B221:$M221)</f>
        <v>0</v>
      </c>
      <c r="O221" s="149" cm="1">
        <f t="array" ref="O221">SUMPRODUCT(--(($B$1:$M$1)=O$2),$B221:$M221)</f>
        <v>0</v>
      </c>
      <c r="P221" s="149" cm="1">
        <f t="array" ref="P221">SUMPRODUCT(--(($B$1:$M$1)=P$2),$B221:$M221)</f>
        <v>0</v>
      </c>
      <c r="Q221" s="149" cm="1">
        <f t="array" ref="Q221">SUMPRODUCT(--(($B$1:$M$1)=Q$2),$B221:$M221)</f>
        <v>0</v>
      </c>
      <c r="R221" s="155" cm="1">
        <f t="array" ref="R221">SUMPRODUCT(--((Month)&lt;=Control!$C$7),$B221:$M221)</f>
        <v>0</v>
      </c>
    </row>
    <row r="222" spans="1:18" x14ac:dyDescent="0.2">
      <c r="A222" s="49" t="s">
        <v>48</v>
      </c>
      <c r="B222" s="50">
        <f>SUMIFS(Phipps_Group!$K$2:$K$750,Phipps_Group!$L$2:$L$750,$A222,Phipps_Group!$H$2:$H$750,Phipps_Group!B$753,Phipps_Group!$J$2:$J$750,"TRUE")</f>
        <v>0</v>
      </c>
      <c r="C222" s="50">
        <f>SUMIFS(Phipps_Group!$K$2:$K$750,Phipps_Group!$L$2:$L$750,$A222,Phipps_Group!$H$2:$H$750,Phipps_Group!C$753,Phipps_Group!$J$2:$J$750,"TRUE")</f>
        <v>0</v>
      </c>
      <c r="D222" s="50">
        <f>SUMIFS(Phipps_Group!$K$2:$K$750,Phipps_Group!$L$2:$L$750,$A222,Phipps_Group!$H$2:$H$750,Phipps_Group!D$753,Phipps_Group!$J$2:$J$750,"TRUE")</f>
        <v>0</v>
      </c>
      <c r="E222" s="50">
        <f>SUMIFS(Phipps_Group!$K$2:$K$750,Phipps_Group!$L$2:$L$750,$A222,Phipps_Group!$H$2:$H$750,Phipps_Group!E$753,Phipps_Group!$J$2:$J$750,"TRUE")</f>
        <v>0</v>
      </c>
      <c r="F222" s="50">
        <f>SUMIFS(Phipps_Group!$K$2:$K$750,Phipps_Group!$L$2:$L$750,$A222,Phipps_Group!$H$2:$H$750,Phipps_Group!F$753,Phipps_Group!$J$2:$J$750,"TRUE")</f>
        <v>0</v>
      </c>
      <c r="G222" s="50">
        <f>SUMIFS(Phipps_Group!$K$2:$K$750,Phipps_Group!$L$2:$L$750,$A222,Phipps_Group!$H$2:$H$750,Phipps_Group!G$753,Phipps_Group!$J$2:$J$750,"TRUE")</f>
        <v>0</v>
      </c>
      <c r="H222" s="50">
        <f>SUMIFS(Phipps_Group!$K$2:$K$750,Phipps_Group!$L$2:$L$750,$A222,Phipps_Group!$H$2:$H$750,Phipps_Group!H$753,Phipps_Group!$J$2:$J$750,"TRUE")</f>
        <v>0</v>
      </c>
      <c r="I222" s="50">
        <f>SUMIFS(Phipps_Group!$K$2:$K$750,Phipps_Group!$L$2:$L$750,$A222,Phipps_Group!$H$2:$H$750,Phipps_Group!I$753,Phipps_Group!$J$2:$J$750,"TRUE")</f>
        <v>0</v>
      </c>
      <c r="J222" s="50">
        <f>SUMIFS(Phipps_Group!$K$2:$K$750,Phipps_Group!$L$2:$L$750,$A222,Phipps_Group!$H$2:$H$750,Phipps_Group!J$753,Phipps_Group!$J$2:$J$750,"TRUE")</f>
        <v>0</v>
      </c>
      <c r="K222" s="50">
        <f>SUMIFS(Phipps_Group!$K$2:$K$750,Phipps_Group!$L$2:$L$750,$A222,Phipps_Group!$H$2:$H$750,Phipps_Group!K$753,Phipps_Group!$J$2:$J$750,"TRUE")</f>
        <v>0</v>
      </c>
      <c r="L222" s="50">
        <f>SUMIFS(Phipps_Group!$K$2:$K$750,Phipps_Group!$L$2:$L$750,$A222,Phipps_Group!$H$2:$H$750,Phipps_Group!L$753,Phipps_Group!$J$2:$J$750,"TRUE")</f>
        <v>0</v>
      </c>
      <c r="M222" s="55">
        <f>SUMIFS(Phipps_Group!$K$2:$K$750,Phipps_Group!$L$2:$L$750,$A222,Phipps_Group!$H$2:$H$750,Phipps_Group!M$753,Phipps_Group!$J$2:$J$750,"TRUE")</f>
        <v>0</v>
      </c>
      <c r="N222" s="156" cm="1">
        <f t="array" ref="N222">SUMPRODUCT(--(($B$1:$M$1)=N$2),$B222:$M222)</f>
        <v>0</v>
      </c>
      <c r="O222" s="149" cm="1">
        <f t="array" ref="O222">SUMPRODUCT(--(($B$1:$M$1)=O$2),$B222:$M222)</f>
        <v>0</v>
      </c>
      <c r="P222" s="149" cm="1">
        <f t="array" ref="P222">SUMPRODUCT(--(($B$1:$M$1)=P$2),$B222:$M222)</f>
        <v>0</v>
      </c>
      <c r="Q222" s="149" cm="1">
        <f t="array" ref="Q222">SUMPRODUCT(--(($B$1:$M$1)=Q$2),$B222:$M222)</f>
        <v>0</v>
      </c>
      <c r="R222" s="155" cm="1">
        <f t="array" ref="R222">SUMPRODUCT(--((Month)&lt;=Control!$C$7),$B222:$M222)</f>
        <v>0</v>
      </c>
    </row>
    <row r="223" spans="1:18" x14ac:dyDescent="0.2">
      <c r="A223" s="49" t="s">
        <v>49</v>
      </c>
      <c r="B223" s="50">
        <f>SUMIFS(Phipps_Group!$K$2:$K$750,Phipps_Group!$L$2:$L$750,$A223,Phipps_Group!$H$2:$H$750,Phipps_Group!B$753,Phipps_Group!$J$2:$J$750,"TRUE")</f>
        <v>0</v>
      </c>
      <c r="C223" s="50">
        <f>SUMIFS(Phipps_Group!$K$2:$K$750,Phipps_Group!$L$2:$L$750,$A223,Phipps_Group!$H$2:$H$750,Phipps_Group!C$753,Phipps_Group!$J$2:$J$750,"TRUE")</f>
        <v>0</v>
      </c>
      <c r="D223" s="50">
        <f>SUMIFS(Phipps_Group!$K$2:$K$750,Phipps_Group!$L$2:$L$750,$A223,Phipps_Group!$H$2:$H$750,Phipps_Group!D$753,Phipps_Group!$J$2:$J$750,"TRUE")</f>
        <v>0</v>
      </c>
      <c r="E223" s="50">
        <f>SUMIFS(Phipps_Group!$K$2:$K$750,Phipps_Group!$L$2:$L$750,$A223,Phipps_Group!$H$2:$H$750,Phipps_Group!E$753,Phipps_Group!$J$2:$J$750,"TRUE")</f>
        <v>0</v>
      </c>
      <c r="F223" s="50">
        <f>SUMIFS(Phipps_Group!$K$2:$K$750,Phipps_Group!$L$2:$L$750,$A223,Phipps_Group!$H$2:$H$750,Phipps_Group!F$753,Phipps_Group!$J$2:$J$750,"TRUE")</f>
        <v>0</v>
      </c>
      <c r="G223" s="50">
        <f>SUMIFS(Phipps_Group!$K$2:$K$750,Phipps_Group!$L$2:$L$750,$A223,Phipps_Group!$H$2:$H$750,Phipps_Group!G$753,Phipps_Group!$J$2:$J$750,"TRUE")</f>
        <v>0</v>
      </c>
      <c r="H223" s="50">
        <f>SUMIFS(Phipps_Group!$K$2:$K$750,Phipps_Group!$L$2:$L$750,$A223,Phipps_Group!$H$2:$H$750,Phipps_Group!H$753,Phipps_Group!$J$2:$J$750,"TRUE")</f>
        <v>0</v>
      </c>
      <c r="I223" s="50">
        <f>SUMIFS(Phipps_Group!$K$2:$K$750,Phipps_Group!$L$2:$L$750,$A223,Phipps_Group!$H$2:$H$750,Phipps_Group!I$753,Phipps_Group!$J$2:$J$750,"TRUE")</f>
        <v>0</v>
      </c>
      <c r="J223" s="50">
        <f>SUMIFS(Phipps_Group!$K$2:$K$750,Phipps_Group!$L$2:$L$750,$A223,Phipps_Group!$H$2:$H$750,Phipps_Group!J$753,Phipps_Group!$J$2:$J$750,"TRUE")</f>
        <v>0</v>
      </c>
      <c r="K223" s="50">
        <f>SUMIFS(Phipps_Group!$K$2:$K$750,Phipps_Group!$L$2:$L$750,$A223,Phipps_Group!$H$2:$H$750,Phipps_Group!K$753,Phipps_Group!$J$2:$J$750,"TRUE")</f>
        <v>0</v>
      </c>
      <c r="L223" s="50">
        <f>SUMIFS(Phipps_Group!$K$2:$K$750,Phipps_Group!$L$2:$L$750,$A223,Phipps_Group!$H$2:$H$750,Phipps_Group!L$753,Phipps_Group!$J$2:$J$750,"TRUE")</f>
        <v>0</v>
      </c>
      <c r="M223" s="55">
        <f>SUMIFS(Phipps_Group!$K$2:$K$750,Phipps_Group!$L$2:$L$750,$A223,Phipps_Group!$H$2:$H$750,Phipps_Group!M$753,Phipps_Group!$J$2:$J$750,"TRUE")</f>
        <v>0</v>
      </c>
      <c r="N223" s="156" cm="1">
        <f t="array" ref="N223">SUMPRODUCT(--(($B$1:$M$1)=N$2),$B223:$M223)</f>
        <v>0</v>
      </c>
      <c r="O223" s="149" cm="1">
        <f t="array" ref="O223">SUMPRODUCT(--(($B$1:$M$1)=O$2),$B223:$M223)</f>
        <v>0</v>
      </c>
      <c r="P223" s="149" cm="1">
        <f t="array" ref="P223">SUMPRODUCT(--(($B$1:$M$1)=P$2),$B223:$M223)</f>
        <v>0</v>
      </c>
      <c r="Q223" s="149" cm="1">
        <f t="array" ref="Q223">SUMPRODUCT(--(($B$1:$M$1)=Q$2),$B223:$M223)</f>
        <v>0</v>
      </c>
      <c r="R223" s="155" cm="1">
        <f t="array" ref="R223">SUMPRODUCT(--((Month)&lt;=Control!$C$7),$B223:$M223)</f>
        <v>0</v>
      </c>
    </row>
    <row r="224" spans="1:18" x14ac:dyDescent="0.2">
      <c r="A224" s="49" t="s">
        <v>50</v>
      </c>
      <c r="B224" s="50">
        <f>SUMIFS(Phipps_Group!$K$2:$K$750,Phipps_Group!$L$2:$L$750,$A224,Phipps_Group!$H$2:$H$750,Phipps_Group!B$753,Phipps_Group!$J$2:$J$750,"TRUE")</f>
        <v>0</v>
      </c>
      <c r="C224" s="50">
        <f>SUMIFS(Phipps_Group!$K$2:$K$750,Phipps_Group!$L$2:$L$750,$A224,Phipps_Group!$H$2:$H$750,Phipps_Group!C$753,Phipps_Group!$J$2:$J$750,"TRUE")</f>
        <v>0</v>
      </c>
      <c r="D224" s="50">
        <f>SUMIFS(Phipps_Group!$K$2:$K$750,Phipps_Group!$L$2:$L$750,$A224,Phipps_Group!$H$2:$H$750,Phipps_Group!D$753,Phipps_Group!$J$2:$J$750,"TRUE")</f>
        <v>0</v>
      </c>
      <c r="E224" s="50">
        <f>SUMIFS(Phipps_Group!$K$2:$K$750,Phipps_Group!$L$2:$L$750,$A224,Phipps_Group!$H$2:$H$750,Phipps_Group!E$753,Phipps_Group!$J$2:$J$750,"TRUE")</f>
        <v>0</v>
      </c>
      <c r="F224" s="50">
        <f>SUMIFS(Phipps_Group!$K$2:$K$750,Phipps_Group!$L$2:$L$750,$A224,Phipps_Group!$H$2:$H$750,Phipps_Group!F$753,Phipps_Group!$J$2:$J$750,"TRUE")</f>
        <v>0</v>
      </c>
      <c r="G224" s="50">
        <f>SUMIFS(Phipps_Group!$K$2:$K$750,Phipps_Group!$L$2:$L$750,$A224,Phipps_Group!$H$2:$H$750,Phipps_Group!G$753,Phipps_Group!$J$2:$J$750,"TRUE")</f>
        <v>0</v>
      </c>
      <c r="H224" s="50">
        <f>SUMIFS(Phipps_Group!$K$2:$K$750,Phipps_Group!$L$2:$L$750,$A224,Phipps_Group!$H$2:$H$750,Phipps_Group!H$753,Phipps_Group!$J$2:$J$750,"TRUE")</f>
        <v>0</v>
      </c>
      <c r="I224" s="50">
        <f>SUMIFS(Phipps_Group!$K$2:$K$750,Phipps_Group!$L$2:$L$750,$A224,Phipps_Group!$H$2:$H$750,Phipps_Group!I$753,Phipps_Group!$J$2:$J$750,"TRUE")</f>
        <v>0</v>
      </c>
      <c r="J224" s="50">
        <f>SUMIFS(Phipps_Group!$K$2:$K$750,Phipps_Group!$L$2:$L$750,$A224,Phipps_Group!$H$2:$H$750,Phipps_Group!J$753,Phipps_Group!$J$2:$J$750,"TRUE")</f>
        <v>0</v>
      </c>
      <c r="K224" s="50">
        <f>SUMIFS(Phipps_Group!$K$2:$K$750,Phipps_Group!$L$2:$L$750,$A224,Phipps_Group!$H$2:$H$750,Phipps_Group!K$753,Phipps_Group!$J$2:$J$750,"TRUE")</f>
        <v>0</v>
      </c>
      <c r="L224" s="50">
        <f>SUMIFS(Phipps_Group!$K$2:$K$750,Phipps_Group!$L$2:$L$750,$A224,Phipps_Group!$H$2:$H$750,Phipps_Group!L$753,Phipps_Group!$J$2:$J$750,"TRUE")</f>
        <v>0</v>
      </c>
      <c r="M224" s="55">
        <f>SUMIFS(Phipps_Group!$K$2:$K$750,Phipps_Group!$L$2:$L$750,$A224,Phipps_Group!$H$2:$H$750,Phipps_Group!M$753,Phipps_Group!$J$2:$J$750,"TRUE")</f>
        <v>0</v>
      </c>
      <c r="N224" s="156" cm="1">
        <f t="array" ref="N224">SUMPRODUCT(--(($B$1:$M$1)=N$2),$B224:$M224)</f>
        <v>0</v>
      </c>
      <c r="O224" s="149" cm="1">
        <f t="array" ref="O224">SUMPRODUCT(--(($B$1:$M$1)=O$2),$B224:$M224)</f>
        <v>0</v>
      </c>
      <c r="P224" s="149" cm="1">
        <f t="array" ref="P224">SUMPRODUCT(--(($B$1:$M$1)=P$2),$B224:$M224)</f>
        <v>0</v>
      </c>
      <c r="Q224" s="149" cm="1">
        <f t="array" ref="Q224">SUMPRODUCT(--(($B$1:$M$1)=Q$2),$B224:$M224)</f>
        <v>0</v>
      </c>
      <c r="R224" s="155" cm="1">
        <f t="array" ref="R224">SUMPRODUCT(--((Month)&lt;=Control!$C$7),$B224:$M224)</f>
        <v>0</v>
      </c>
    </row>
    <row r="225" spans="1:18" x14ac:dyDescent="0.2">
      <c r="A225" s="49" t="s">
        <v>9</v>
      </c>
      <c r="B225" s="50">
        <f>SUMIFS(Phipps_Group!$K$2:$K$750,Phipps_Group!$L$2:$L$750,$A225,Phipps_Group!$H$2:$H$750,Phipps_Group!B$753,Phipps_Group!$J$2:$J$750,"TRUE")</f>
        <v>0</v>
      </c>
      <c r="C225" s="50">
        <f>SUMIFS(Phipps_Group!$K$2:$K$750,Phipps_Group!$L$2:$L$750,$A225,Phipps_Group!$H$2:$H$750,Phipps_Group!C$753,Phipps_Group!$J$2:$J$750,"TRUE")</f>
        <v>0</v>
      </c>
      <c r="D225" s="50">
        <f>SUMIFS(Phipps_Group!$K$2:$K$750,Phipps_Group!$L$2:$L$750,$A225,Phipps_Group!$H$2:$H$750,Phipps_Group!D$753,Phipps_Group!$J$2:$J$750,"TRUE")</f>
        <v>0</v>
      </c>
      <c r="E225" s="50">
        <f>SUMIFS(Phipps_Group!$K$2:$K$750,Phipps_Group!$L$2:$L$750,$A225,Phipps_Group!$H$2:$H$750,Phipps_Group!E$753,Phipps_Group!$J$2:$J$750,"TRUE")</f>
        <v>0</v>
      </c>
      <c r="F225" s="50">
        <f>SUMIFS(Phipps_Group!$K$2:$K$750,Phipps_Group!$L$2:$L$750,$A225,Phipps_Group!$H$2:$H$750,Phipps_Group!F$753,Phipps_Group!$J$2:$J$750,"TRUE")</f>
        <v>0</v>
      </c>
      <c r="G225" s="50">
        <f>SUMIFS(Phipps_Group!$K$2:$K$750,Phipps_Group!$L$2:$L$750,$A225,Phipps_Group!$H$2:$H$750,Phipps_Group!G$753,Phipps_Group!$J$2:$J$750,"TRUE")</f>
        <v>0</v>
      </c>
      <c r="H225" s="50">
        <f>SUMIFS(Phipps_Group!$K$2:$K$750,Phipps_Group!$L$2:$L$750,$A225,Phipps_Group!$H$2:$H$750,Phipps_Group!H$753,Phipps_Group!$J$2:$J$750,"TRUE")</f>
        <v>0</v>
      </c>
      <c r="I225" s="50">
        <f>SUMIFS(Phipps_Group!$K$2:$K$750,Phipps_Group!$L$2:$L$750,$A225,Phipps_Group!$H$2:$H$750,Phipps_Group!I$753,Phipps_Group!$J$2:$J$750,"TRUE")</f>
        <v>0</v>
      </c>
      <c r="J225" s="50">
        <f>SUMIFS(Phipps_Group!$K$2:$K$750,Phipps_Group!$L$2:$L$750,$A225,Phipps_Group!$H$2:$H$750,Phipps_Group!J$753,Phipps_Group!$J$2:$J$750,"TRUE")</f>
        <v>0</v>
      </c>
      <c r="K225" s="50">
        <f>SUMIFS(Phipps_Group!$K$2:$K$750,Phipps_Group!$L$2:$L$750,$A225,Phipps_Group!$H$2:$H$750,Phipps_Group!K$753,Phipps_Group!$J$2:$J$750,"TRUE")</f>
        <v>0</v>
      </c>
      <c r="L225" s="50">
        <f>SUMIFS(Phipps_Group!$K$2:$K$750,Phipps_Group!$L$2:$L$750,$A225,Phipps_Group!$H$2:$H$750,Phipps_Group!L$753,Phipps_Group!$J$2:$J$750,"TRUE")</f>
        <v>0</v>
      </c>
      <c r="M225" s="55">
        <f>SUMIFS(Phipps_Group!$K$2:$K$750,Phipps_Group!$L$2:$L$750,$A225,Phipps_Group!$H$2:$H$750,Phipps_Group!M$753,Phipps_Group!$J$2:$J$750,"TRUE")</f>
        <v>0</v>
      </c>
      <c r="N225" s="156" cm="1">
        <f t="array" ref="N225">SUMPRODUCT(--(($B$1:$M$1)=N$2),$B225:$M225)</f>
        <v>0</v>
      </c>
      <c r="O225" s="149" cm="1">
        <f t="array" ref="O225">SUMPRODUCT(--(($B$1:$M$1)=O$2),$B225:$M225)</f>
        <v>0</v>
      </c>
      <c r="P225" s="149" cm="1">
        <f t="array" ref="P225">SUMPRODUCT(--(($B$1:$M$1)=P$2),$B225:$M225)</f>
        <v>0</v>
      </c>
      <c r="Q225" s="149" cm="1">
        <f t="array" ref="Q225">SUMPRODUCT(--(($B$1:$M$1)=Q$2),$B225:$M225)</f>
        <v>0</v>
      </c>
      <c r="R225" s="155" cm="1">
        <f t="array" ref="R225">SUMPRODUCT(--((Month)&lt;=Control!$C$7),$B225:$M225)</f>
        <v>0</v>
      </c>
    </row>
    <row r="226" spans="1:18" x14ac:dyDescent="0.2">
      <c r="A226" s="49" t="s">
        <v>10</v>
      </c>
      <c r="B226" s="50">
        <f ca="1">SUMIFS(Phipps_Group!$K$2:$K$750,Phipps_Group!$L$2:$L$750,$A226,Phipps_Group!$H$2:$H$750,Phipps_Group!B$753,Phipps_Group!$J$2:$J$750,"TRUE")</f>
        <v>0</v>
      </c>
      <c r="C226" s="50">
        <f ca="1">SUMIFS(Phipps_Group!$K$2:$K$750,Phipps_Group!$L$2:$L$750,$A226,Phipps_Group!$H$2:$H$750,Phipps_Group!C$753,Phipps_Group!$J$2:$J$750,"TRUE")</f>
        <v>0</v>
      </c>
      <c r="D226" s="50">
        <f ca="1">SUMIFS(Phipps_Group!$K$2:$K$750,Phipps_Group!$L$2:$L$750,$A226,Phipps_Group!$H$2:$H$750,Phipps_Group!D$753,Phipps_Group!$J$2:$J$750,"TRUE")</f>
        <v>0</v>
      </c>
      <c r="E226" s="50">
        <f ca="1">SUMIFS(Phipps_Group!$K$2:$K$750,Phipps_Group!$L$2:$L$750,$A226,Phipps_Group!$H$2:$H$750,Phipps_Group!E$753,Phipps_Group!$J$2:$J$750,"TRUE")</f>
        <v>0</v>
      </c>
      <c r="F226" s="50">
        <f ca="1">SUMIFS(Phipps_Group!$K$2:$K$750,Phipps_Group!$L$2:$L$750,$A226,Phipps_Group!$H$2:$H$750,Phipps_Group!F$753,Phipps_Group!$J$2:$J$750,"TRUE")</f>
        <v>0</v>
      </c>
      <c r="G226" s="50">
        <f>SUMIFS(Phipps_Group!$K$2:$K$750,Phipps_Group!$L$2:$L$750,$A226,Phipps_Group!$H$2:$H$750,Phipps_Group!G$753,Phipps_Group!$J$2:$J$750,"TRUE")</f>
        <v>0</v>
      </c>
      <c r="H226" s="50">
        <f>SUMIFS(Phipps_Group!$K$2:$K$750,Phipps_Group!$L$2:$L$750,$A226,Phipps_Group!$H$2:$H$750,Phipps_Group!H$753,Phipps_Group!$J$2:$J$750,"TRUE")</f>
        <v>0</v>
      </c>
      <c r="I226" s="50">
        <f>SUMIFS(Phipps_Group!$K$2:$K$750,Phipps_Group!$L$2:$L$750,$A226,Phipps_Group!$H$2:$H$750,Phipps_Group!I$753,Phipps_Group!$J$2:$J$750,"TRUE")</f>
        <v>0</v>
      </c>
      <c r="J226" s="50">
        <f>SUMIFS(Phipps_Group!$K$2:$K$750,Phipps_Group!$L$2:$L$750,$A226,Phipps_Group!$H$2:$H$750,Phipps_Group!J$753,Phipps_Group!$J$2:$J$750,"TRUE")</f>
        <v>0</v>
      </c>
      <c r="K226" s="50">
        <f>SUMIFS(Phipps_Group!$K$2:$K$750,Phipps_Group!$L$2:$L$750,$A226,Phipps_Group!$H$2:$H$750,Phipps_Group!K$753,Phipps_Group!$J$2:$J$750,"TRUE")</f>
        <v>0</v>
      </c>
      <c r="L226" s="50">
        <f>SUMIFS(Phipps_Group!$K$2:$K$750,Phipps_Group!$L$2:$L$750,$A226,Phipps_Group!$H$2:$H$750,Phipps_Group!L$753,Phipps_Group!$J$2:$J$750,"TRUE")</f>
        <v>0</v>
      </c>
      <c r="M226" s="55">
        <f>SUMIFS(Phipps_Group!$K$2:$K$750,Phipps_Group!$L$2:$L$750,$A226,Phipps_Group!$H$2:$H$750,Phipps_Group!M$753,Phipps_Group!$J$2:$J$750,"TRUE")</f>
        <v>0</v>
      </c>
      <c r="N226" s="156" cm="1">
        <f t="array" aca="1" ref="N226" ca="1">SUMPRODUCT(--(($B$1:$M$1)=N$2),$B226:$M226)</f>
        <v>0</v>
      </c>
      <c r="O226" s="149" cm="1">
        <f t="array" aca="1" ref="O226" ca="1">SUMPRODUCT(--(($B$1:$M$1)=O$2),$B226:$M226)</f>
        <v>0</v>
      </c>
      <c r="P226" s="149" cm="1">
        <f t="array" aca="1" ref="P226" ca="1">SUMPRODUCT(--(($B$1:$M$1)=P$2),$B226:$M226)</f>
        <v>0</v>
      </c>
      <c r="Q226" s="149" cm="1">
        <f t="array" aca="1" ref="Q226" ca="1">SUMPRODUCT(--(($B$1:$M$1)=Q$2),$B226:$M226)</f>
        <v>0</v>
      </c>
      <c r="R226" s="155" cm="1">
        <f t="array" aca="1" ref="R226" ca="1">SUMPRODUCT(--((Month)&lt;=Control!$C$7),$B226:$M226)</f>
        <v>0</v>
      </c>
    </row>
    <row r="227" spans="1:18" x14ac:dyDescent="0.2">
      <c r="A227" s="49" t="s">
        <v>14</v>
      </c>
      <c r="B227" s="50">
        <f ca="1">SUMIFS(Phipps_Group!$K$2:$K$750,Phipps_Group!$L$2:$L$750,$A227,Phipps_Group!$H$2:$H$750,Phipps_Group!B$753,Phipps_Group!$J$2:$J$750,"TRUE")</f>
        <v>0</v>
      </c>
      <c r="C227" s="50">
        <f ca="1">SUMIFS(Phipps_Group!$K$2:$K$750,Phipps_Group!$L$2:$L$750,$A227,Phipps_Group!$H$2:$H$750,Phipps_Group!C$753,Phipps_Group!$J$2:$J$750,"TRUE")</f>
        <v>0</v>
      </c>
      <c r="D227" s="50">
        <f ca="1">SUMIFS(Phipps_Group!$K$2:$K$750,Phipps_Group!$L$2:$L$750,$A227,Phipps_Group!$H$2:$H$750,Phipps_Group!D$753,Phipps_Group!$J$2:$J$750,"TRUE")</f>
        <v>0</v>
      </c>
      <c r="E227" s="50">
        <f ca="1">SUMIFS(Phipps_Group!$K$2:$K$750,Phipps_Group!$L$2:$L$750,$A227,Phipps_Group!$H$2:$H$750,Phipps_Group!E$753,Phipps_Group!$J$2:$J$750,"TRUE")</f>
        <v>0</v>
      </c>
      <c r="F227" s="50">
        <f ca="1">SUMIFS(Phipps_Group!$K$2:$K$750,Phipps_Group!$L$2:$L$750,$A227,Phipps_Group!$H$2:$H$750,Phipps_Group!F$753,Phipps_Group!$J$2:$J$750,"TRUE")</f>
        <v>0</v>
      </c>
      <c r="G227" s="50">
        <f>SUMIFS(Phipps_Group!$K$2:$K$750,Phipps_Group!$L$2:$L$750,$A227,Phipps_Group!$H$2:$H$750,Phipps_Group!G$753,Phipps_Group!$J$2:$J$750,"TRUE")</f>
        <v>0</v>
      </c>
      <c r="H227" s="50">
        <f>SUMIFS(Phipps_Group!$K$2:$K$750,Phipps_Group!$L$2:$L$750,$A227,Phipps_Group!$H$2:$H$750,Phipps_Group!H$753,Phipps_Group!$J$2:$J$750,"TRUE")</f>
        <v>0</v>
      </c>
      <c r="I227" s="50">
        <f>SUMIFS(Phipps_Group!$K$2:$K$750,Phipps_Group!$L$2:$L$750,$A227,Phipps_Group!$H$2:$H$750,Phipps_Group!I$753,Phipps_Group!$J$2:$J$750,"TRUE")</f>
        <v>0</v>
      </c>
      <c r="J227" s="50">
        <f>SUMIFS(Phipps_Group!$K$2:$K$750,Phipps_Group!$L$2:$L$750,$A227,Phipps_Group!$H$2:$H$750,Phipps_Group!J$753,Phipps_Group!$J$2:$J$750,"TRUE")</f>
        <v>0</v>
      </c>
      <c r="K227" s="50">
        <f>SUMIFS(Phipps_Group!$K$2:$K$750,Phipps_Group!$L$2:$L$750,$A227,Phipps_Group!$H$2:$H$750,Phipps_Group!K$753,Phipps_Group!$J$2:$J$750,"TRUE")</f>
        <v>0</v>
      </c>
      <c r="L227" s="50">
        <f>SUMIFS(Phipps_Group!$K$2:$K$750,Phipps_Group!$L$2:$L$750,$A227,Phipps_Group!$H$2:$H$750,Phipps_Group!L$753,Phipps_Group!$J$2:$J$750,"TRUE")</f>
        <v>0</v>
      </c>
      <c r="M227" s="55">
        <f>SUMIFS(Phipps_Group!$K$2:$K$750,Phipps_Group!$L$2:$L$750,$A227,Phipps_Group!$H$2:$H$750,Phipps_Group!M$753,Phipps_Group!$J$2:$J$750,"TRUE")</f>
        <v>0</v>
      </c>
      <c r="N227" s="156" cm="1">
        <f t="array" aca="1" ref="N227" ca="1">SUMPRODUCT(--(($B$1:$M$1)=N$2),$B227:$M227)</f>
        <v>0</v>
      </c>
      <c r="O227" s="149" cm="1">
        <f t="array" aca="1" ref="O227" ca="1">SUMPRODUCT(--(($B$1:$M$1)=O$2),$B227:$M227)</f>
        <v>0</v>
      </c>
      <c r="P227" s="149" cm="1">
        <f t="array" aca="1" ref="P227" ca="1">SUMPRODUCT(--(($B$1:$M$1)=P$2),$B227:$M227)</f>
        <v>0</v>
      </c>
      <c r="Q227" s="149" cm="1">
        <f t="array" aca="1" ref="Q227" ca="1">SUMPRODUCT(--(($B$1:$M$1)=Q$2),$B227:$M227)</f>
        <v>0</v>
      </c>
      <c r="R227" s="155" cm="1">
        <f t="array" aca="1" ref="R227" ca="1">SUMPRODUCT(--((Month)&lt;=Control!$C$7),$B227:$M227)</f>
        <v>0</v>
      </c>
    </row>
    <row r="228" spans="1:18" x14ac:dyDescent="0.2">
      <c r="A228" s="51" t="s">
        <v>13</v>
      </c>
      <c r="B228" s="52">
        <f>SUMIFS(Phipps_Group!$K$2:$K$750,Phipps_Group!$L$2:$L$750,$A228,Phipps_Group!$H$2:$H$750,Phipps_Group!B$753,Phipps_Group!$J$2:$J$750,"TRUE")</f>
        <v>0</v>
      </c>
      <c r="C228" s="52">
        <f>SUMIFS(Phipps_Group!$K$2:$K$750,Phipps_Group!$L$2:$L$750,$A228,Phipps_Group!$H$2:$H$750,Phipps_Group!C$753,Phipps_Group!$J$2:$J$750,"TRUE")</f>
        <v>0</v>
      </c>
      <c r="D228" s="52">
        <f>SUMIFS(Phipps_Group!$K$2:$K$750,Phipps_Group!$L$2:$L$750,$A228,Phipps_Group!$H$2:$H$750,Phipps_Group!D$753,Phipps_Group!$J$2:$J$750,"TRUE")</f>
        <v>0</v>
      </c>
      <c r="E228" s="52">
        <f>SUMIFS(Phipps_Group!$K$2:$K$750,Phipps_Group!$L$2:$L$750,$A228,Phipps_Group!$H$2:$H$750,Phipps_Group!E$753,Phipps_Group!$J$2:$J$750,"TRUE")</f>
        <v>0</v>
      </c>
      <c r="F228" s="52">
        <f>SUMIFS(Phipps_Group!$K$2:$K$750,Phipps_Group!$L$2:$L$750,$A228,Phipps_Group!$H$2:$H$750,Phipps_Group!F$753,Phipps_Group!$J$2:$J$750,"TRUE")</f>
        <v>0</v>
      </c>
      <c r="G228" s="52">
        <f>SUMIFS(Phipps_Group!$K$2:$K$750,Phipps_Group!$L$2:$L$750,$A228,Phipps_Group!$H$2:$H$750,Phipps_Group!G$753,Phipps_Group!$J$2:$J$750,"TRUE")</f>
        <v>0</v>
      </c>
      <c r="H228" s="52">
        <f>SUMIFS(Phipps_Group!$K$2:$K$750,Phipps_Group!$L$2:$L$750,$A228,Phipps_Group!$H$2:$H$750,Phipps_Group!H$753,Phipps_Group!$J$2:$J$750,"TRUE")</f>
        <v>0</v>
      </c>
      <c r="I228" s="52">
        <f>SUMIFS(Phipps_Group!$K$2:$K$750,Phipps_Group!$L$2:$L$750,$A228,Phipps_Group!$H$2:$H$750,Phipps_Group!I$753,Phipps_Group!$J$2:$J$750,"TRUE")</f>
        <v>0</v>
      </c>
      <c r="J228" s="52">
        <f>SUMIFS(Phipps_Group!$K$2:$K$750,Phipps_Group!$L$2:$L$750,$A228,Phipps_Group!$H$2:$H$750,Phipps_Group!J$753,Phipps_Group!$J$2:$J$750,"TRUE")</f>
        <v>0</v>
      </c>
      <c r="K228" s="52">
        <f>SUMIFS(Phipps_Group!$K$2:$K$750,Phipps_Group!$L$2:$L$750,$A228,Phipps_Group!$H$2:$H$750,Phipps_Group!K$753,Phipps_Group!$J$2:$J$750,"TRUE")</f>
        <v>0</v>
      </c>
      <c r="L228" s="52">
        <f>SUMIFS(Phipps_Group!$K$2:$K$750,Phipps_Group!$L$2:$L$750,$A228,Phipps_Group!$H$2:$H$750,Phipps_Group!L$753,Phipps_Group!$J$2:$J$750,"TRUE")</f>
        <v>0</v>
      </c>
      <c r="M228" s="63">
        <f>SUMIFS(Phipps_Group!$K$2:$K$750,Phipps_Group!$L$2:$L$750,$A228,Phipps_Group!$H$2:$H$750,Phipps_Group!M$753,Phipps_Group!$J$2:$J$750,"TRUE")</f>
        <v>0</v>
      </c>
      <c r="N228" s="157" cm="1">
        <f t="array" ref="N228">SUMPRODUCT(--(($B$1:$M$1)=N$2),$B228:$M228)</f>
        <v>0</v>
      </c>
      <c r="O228" s="158" cm="1">
        <f t="array" ref="O228">SUMPRODUCT(--(($B$1:$M$1)=O$2),$B228:$M228)</f>
        <v>0</v>
      </c>
      <c r="P228" s="158" cm="1">
        <f t="array" ref="P228">SUMPRODUCT(--(($B$1:$M$1)=P$2),$B228:$M228)</f>
        <v>0</v>
      </c>
      <c r="Q228" s="158" cm="1">
        <f t="array" ref="Q228">SUMPRODUCT(--(($B$1:$M$1)=Q$2),$B228:$M228)</f>
        <v>0</v>
      </c>
      <c r="R228" s="159" cm="1">
        <f t="array" ref="R228">SUMPRODUCT(--((Month)&lt;=Control!$C$7),$B228:$M228)</f>
        <v>0</v>
      </c>
    </row>
    <row r="230" spans="1:18" x14ac:dyDescent="0.2">
      <c r="A230" s="57" t="str">
        <f ca="1">Control!$C$30</f>
        <v>PGH_Holdings</v>
      </c>
      <c r="B230" s="53">
        <f>EOMONTH(Control!$C$5,0)</f>
        <v>45688</v>
      </c>
      <c r="C230" s="53">
        <f t="shared" ref="C230" si="109">EOMONTH(B230,1)</f>
        <v>45716</v>
      </c>
      <c r="D230" s="53">
        <f t="shared" ref="D230" si="110">EOMONTH(C230,1)</f>
        <v>45747</v>
      </c>
      <c r="E230" s="53">
        <f t="shared" ref="E230" si="111">EOMONTH(D230,1)</f>
        <v>45777</v>
      </c>
      <c r="F230" s="53">
        <f t="shared" ref="F230" si="112">EOMONTH(E230,1)</f>
        <v>45808</v>
      </c>
      <c r="G230" s="53">
        <f t="shared" ref="G230" si="113">EOMONTH(F230,1)</f>
        <v>45838</v>
      </c>
      <c r="H230" s="53">
        <f t="shared" ref="H230" si="114">EOMONTH(G230,1)</f>
        <v>45869</v>
      </c>
      <c r="I230" s="53">
        <f t="shared" ref="I230" si="115">EOMONTH(H230,1)</f>
        <v>45900</v>
      </c>
      <c r="J230" s="53">
        <f t="shared" ref="J230" si="116">EOMONTH(I230,1)</f>
        <v>45930</v>
      </c>
      <c r="K230" s="53">
        <f t="shared" ref="K230" si="117">EOMONTH(J230,1)</f>
        <v>45961</v>
      </c>
      <c r="L230" s="53">
        <f t="shared" ref="L230" si="118">EOMONTH(K230,1)</f>
        <v>45991</v>
      </c>
      <c r="M230" s="54">
        <f t="shared" ref="M230" si="119">EOMONTH(L230,1)</f>
        <v>46022</v>
      </c>
      <c r="N230" s="152" t="s">
        <v>56</v>
      </c>
      <c r="O230" s="152" t="s">
        <v>57</v>
      </c>
      <c r="P230" s="152" t="s">
        <v>58</v>
      </c>
      <c r="Q230" s="152" t="s">
        <v>59</v>
      </c>
      <c r="R230" s="152" t="s">
        <v>37</v>
      </c>
    </row>
    <row r="231" spans="1:18" x14ac:dyDescent="0.2">
      <c r="A231" s="49" t="s">
        <v>25</v>
      </c>
      <c r="B231" s="50">
        <f>SUMIFS(PGH_Holdings!$K$2:$K$750,PGH_Holdings!$L$2:$L$750,$A231,PGH_Holdings!$H$2:$H$750,PGH_Holdings!B$753,PGH_Holdings!$J$2:$J$750,"TRUE")</f>
        <v>0</v>
      </c>
      <c r="C231" s="50">
        <f>SUMIFS(PGH_Holdings!$K$2:$K$750,PGH_Holdings!$L$2:$L$750,$A231,PGH_Holdings!$H$2:$H$750,PGH_Holdings!C$753,PGH_Holdings!$J$2:$J$750,"TRUE")</f>
        <v>0</v>
      </c>
      <c r="D231" s="50">
        <f>SUMIFS(PGH_Holdings!$K$2:$K$750,PGH_Holdings!$L$2:$L$750,$A231,PGH_Holdings!$H$2:$H$750,PGH_Holdings!D$753,PGH_Holdings!$J$2:$J$750,"TRUE")</f>
        <v>0</v>
      </c>
      <c r="E231" s="50">
        <f>SUMIFS(PGH_Holdings!$K$2:$K$750,PGH_Holdings!$L$2:$L$750,$A231,PGH_Holdings!$H$2:$H$750,PGH_Holdings!E$753,PGH_Holdings!$J$2:$J$750,"TRUE")</f>
        <v>0</v>
      </c>
      <c r="F231" s="50">
        <f>SUMIFS(PGH_Holdings!$K$2:$K$750,PGH_Holdings!$L$2:$L$750,$A231,PGH_Holdings!$H$2:$H$750,PGH_Holdings!F$753,PGH_Holdings!$J$2:$J$750,"TRUE")</f>
        <v>0</v>
      </c>
      <c r="G231" s="50">
        <f>SUMIFS(PGH_Holdings!$K$2:$K$750,PGH_Holdings!$L$2:$L$750,$A231,PGH_Holdings!$H$2:$H$750,PGH_Holdings!G$753,PGH_Holdings!$J$2:$J$750,"TRUE")</f>
        <v>0</v>
      </c>
      <c r="H231" s="50">
        <f>SUMIFS(PGH_Holdings!$K$2:$K$750,PGH_Holdings!$L$2:$L$750,$A231,PGH_Holdings!$H$2:$H$750,PGH_Holdings!H$753,PGH_Holdings!$J$2:$J$750,"TRUE")</f>
        <v>0</v>
      </c>
      <c r="I231" s="50">
        <f>SUMIFS(PGH_Holdings!$K$2:$K$750,PGH_Holdings!$L$2:$L$750,$A231,PGH_Holdings!$H$2:$H$750,PGH_Holdings!I$753,PGH_Holdings!$J$2:$J$750,"TRUE")</f>
        <v>0</v>
      </c>
      <c r="J231" s="50">
        <f>SUMIFS(PGH_Holdings!$K$2:$K$750,PGH_Holdings!$L$2:$L$750,$A231,PGH_Holdings!$H$2:$H$750,PGH_Holdings!J$753,PGH_Holdings!$J$2:$J$750,"TRUE")</f>
        <v>0</v>
      </c>
      <c r="K231" s="50">
        <f>SUMIFS(PGH_Holdings!$K$2:$K$750,PGH_Holdings!$L$2:$L$750,$A231,PGH_Holdings!$H$2:$H$750,PGH_Holdings!K$753,PGH_Holdings!$J$2:$J$750,"TRUE")</f>
        <v>0</v>
      </c>
      <c r="L231" s="50">
        <f>SUMIFS(PGH_Holdings!$K$2:$K$750,PGH_Holdings!$L$2:$L$750,$A231,PGH_Holdings!$H$2:$H$750,PGH_Holdings!L$753,PGH_Holdings!$J$2:$J$750,"TRUE")</f>
        <v>0</v>
      </c>
      <c r="M231" s="55">
        <f>SUMIFS(PGH_Holdings!$K$2:$K$750,PGH_Holdings!$L$2:$L$750,$A231,PGH_Holdings!$H$2:$H$750,PGH_Holdings!M$753,PGH_Holdings!$J$2:$J$750,"TRUE")</f>
        <v>0</v>
      </c>
      <c r="N231" s="153" cm="1">
        <f t="array" ref="N231">SUMPRODUCT(--(($B$1:$M$1)=N$2),$B231:$M231)</f>
        <v>0</v>
      </c>
      <c r="O231" s="154" cm="1">
        <f t="array" ref="O231">SUMPRODUCT(--(($B$1:$M$1)=O$2),$B231:$M231)</f>
        <v>0</v>
      </c>
      <c r="P231" s="154" cm="1">
        <f t="array" ref="P231">SUMPRODUCT(--(($B$1:$M$1)=P$2),$B231:$M231)</f>
        <v>0</v>
      </c>
      <c r="Q231" s="154" cm="1">
        <f t="array" ref="Q231">SUMPRODUCT(--(($B$1:$M$1)=Q$2),$B231:$M231)</f>
        <v>0</v>
      </c>
      <c r="R231" s="155" cm="1">
        <f t="array" ref="R231">SUMPRODUCT(--((Month)&lt;=Control!$C$7),$B231:$M231)</f>
        <v>0</v>
      </c>
    </row>
    <row r="232" spans="1:18" x14ac:dyDescent="0.2">
      <c r="A232" s="49" t="s">
        <v>24</v>
      </c>
      <c r="B232" s="50">
        <f>SUMIFS(PGH_Holdings!$K$2:$K$750,PGH_Holdings!$L$2:$L$750,$A232,PGH_Holdings!$H$2:$H$750,PGH_Holdings!B$753,PGH_Holdings!$J$2:$J$750,"TRUE")</f>
        <v>0</v>
      </c>
      <c r="C232" s="50">
        <f>SUMIFS(PGH_Holdings!$K$2:$K$750,PGH_Holdings!$L$2:$L$750,$A232,PGH_Holdings!$H$2:$H$750,PGH_Holdings!C$753,PGH_Holdings!$J$2:$J$750,"TRUE")</f>
        <v>0</v>
      </c>
      <c r="D232" s="50">
        <f>SUMIFS(PGH_Holdings!$K$2:$K$750,PGH_Holdings!$L$2:$L$750,$A232,PGH_Holdings!$H$2:$H$750,PGH_Holdings!D$753,PGH_Holdings!$J$2:$J$750,"TRUE")</f>
        <v>0</v>
      </c>
      <c r="E232" s="50">
        <f>SUMIFS(PGH_Holdings!$K$2:$K$750,PGH_Holdings!$L$2:$L$750,$A232,PGH_Holdings!$H$2:$H$750,PGH_Holdings!E$753,PGH_Holdings!$J$2:$J$750,"TRUE")</f>
        <v>0</v>
      </c>
      <c r="F232" s="50">
        <f>SUMIFS(PGH_Holdings!$K$2:$K$750,PGH_Holdings!$L$2:$L$750,$A232,PGH_Holdings!$H$2:$H$750,PGH_Holdings!F$753,PGH_Holdings!$J$2:$J$750,"TRUE")</f>
        <v>0</v>
      </c>
      <c r="G232" s="50">
        <f>SUMIFS(PGH_Holdings!$K$2:$K$750,PGH_Holdings!$L$2:$L$750,$A232,PGH_Holdings!$H$2:$H$750,PGH_Holdings!G$753,PGH_Holdings!$J$2:$J$750,"TRUE")</f>
        <v>0</v>
      </c>
      <c r="H232" s="50">
        <f>SUMIFS(PGH_Holdings!$K$2:$K$750,PGH_Holdings!$L$2:$L$750,$A232,PGH_Holdings!$H$2:$H$750,PGH_Holdings!H$753,PGH_Holdings!$J$2:$J$750,"TRUE")</f>
        <v>0</v>
      </c>
      <c r="I232" s="50">
        <f>SUMIFS(PGH_Holdings!$K$2:$K$750,PGH_Holdings!$L$2:$L$750,$A232,PGH_Holdings!$H$2:$H$750,PGH_Holdings!I$753,PGH_Holdings!$J$2:$J$750,"TRUE")</f>
        <v>0</v>
      </c>
      <c r="J232" s="50">
        <f>SUMIFS(PGH_Holdings!$K$2:$K$750,PGH_Holdings!$L$2:$L$750,$A232,PGH_Holdings!$H$2:$H$750,PGH_Holdings!J$753,PGH_Holdings!$J$2:$J$750,"TRUE")</f>
        <v>0</v>
      </c>
      <c r="K232" s="50">
        <f>SUMIFS(PGH_Holdings!$K$2:$K$750,PGH_Holdings!$L$2:$L$750,$A232,PGH_Holdings!$H$2:$H$750,PGH_Holdings!K$753,PGH_Holdings!$J$2:$J$750,"TRUE")</f>
        <v>0</v>
      </c>
      <c r="L232" s="50">
        <f>SUMIFS(PGH_Holdings!$K$2:$K$750,PGH_Holdings!$L$2:$L$750,$A232,PGH_Holdings!$H$2:$H$750,PGH_Holdings!L$753,PGH_Holdings!$J$2:$J$750,"TRUE")</f>
        <v>0</v>
      </c>
      <c r="M232" s="55">
        <f>SUMIFS(PGH_Holdings!$K$2:$K$750,PGH_Holdings!$L$2:$L$750,$A232,PGH_Holdings!$H$2:$H$750,PGH_Holdings!M$753,PGH_Holdings!$J$2:$J$750,"TRUE")</f>
        <v>0</v>
      </c>
      <c r="N232" s="156" cm="1">
        <f t="array" ref="N232">SUMPRODUCT(--(($B$1:$M$1)=N$2),$B232:$M232)</f>
        <v>0</v>
      </c>
      <c r="O232" s="149" cm="1">
        <f t="array" ref="O232">SUMPRODUCT(--(($B$1:$M$1)=O$2),$B232:$M232)</f>
        <v>0</v>
      </c>
      <c r="P232" s="149" cm="1">
        <f t="array" ref="P232">SUMPRODUCT(--(($B$1:$M$1)=P$2),$B232:$M232)</f>
        <v>0</v>
      </c>
      <c r="Q232" s="149" cm="1">
        <f t="array" ref="Q232">SUMPRODUCT(--(($B$1:$M$1)=Q$2),$B232:$M232)</f>
        <v>0</v>
      </c>
      <c r="R232" s="155" cm="1">
        <f t="array" ref="R232">SUMPRODUCT(--((Month)&lt;=Control!$C$7),$B232:$M232)</f>
        <v>0</v>
      </c>
    </row>
    <row r="233" spans="1:18" x14ac:dyDescent="0.2">
      <c r="A233" s="49" t="s">
        <v>26</v>
      </c>
      <c r="B233" s="50">
        <f>SUMIFS(PGH_Holdings!$K$2:$K$750,PGH_Holdings!$L$2:$L$750,$A233,PGH_Holdings!$H$2:$H$750,PGH_Holdings!B$753,PGH_Holdings!$J$2:$J$750,"TRUE")</f>
        <v>0</v>
      </c>
      <c r="C233" s="50">
        <f>SUMIFS(PGH_Holdings!$K$2:$K$750,PGH_Holdings!$L$2:$L$750,$A233,PGH_Holdings!$H$2:$H$750,PGH_Holdings!C$753,PGH_Holdings!$J$2:$J$750,"TRUE")</f>
        <v>0</v>
      </c>
      <c r="D233" s="50">
        <f>SUMIFS(PGH_Holdings!$K$2:$K$750,PGH_Holdings!$L$2:$L$750,$A233,PGH_Holdings!$H$2:$H$750,PGH_Holdings!D$753,PGH_Holdings!$J$2:$J$750,"TRUE")</f>
        <v>0</v>
      </c>
      <c r="E233" s="50">
        <f>SUMIFS(PGH_Holdings!$K$2:$K$750,PGH_Holdings!$L$2:$L$750,$A233,PGH_Holdings!$H$2:$H$750,PGH_Holdings!E$753,PGH_Holdings!$J$2:$J$750,"TRUE")</f>
        <v>0</v>
      </c>
      <c r="F233" s="50">
        <f>SUMIFS(PGH_Holdings!$K$2:$K$750,PGH_Holdings!$L$2:$L$750,$A233,PGH_Holdings!$H$2:$H$750,PGH_Holdings!F$753,PGH_Holdings!$J$2:$J$750,"TRUE")</f>
        <v>0</v>
      </c>
      <c r="G233" s="50">
        <f>SUMIFS(PGH_Holdings!$K$2:$K$750,PGH_Holdings!$L$2:$L$750,$A233,PGH_Holdings!$H$2:$H$750,PGH_Holdings!G$753,PGH_Holdings!$J$2:$J$750,"TRUE")</f>
        <v>0</v>
      </c>
      <c r="H233" s="50">
        <f>SUMIFS(PGH_Holdings!$K$2:$K$750,PGH_Holdings!$L$2:$L$750,$A233,PGH_Holdings!$H$2:$H$750,PGH_Holdings!H$753,PGH_Holdings!$J$2:$J$750,"TRUE")</f>
        <v>0</v>
      </c>
      <c r="I233" s="50">
        <f>SUMIFS(PGH_Holdings!$K$2:$K$750,PGH_Holdings!$L$2:$L$750,$A233,PGH_Holdings!$H$2:$H$750,PGH_Holdings!I$753,PGH_Holdings!$J$2:$J$750,"TRUE")</f>
        <v>0</v>
      </c>
      <c r="J233" s="50">
        <f>SUMIFS(PGH_Holdings!$K$2:$K$750,PGH_Holdings!$L$2:$L$750,$A233,PGH_Holdings!$H$2:$H$750,PGH_Holdings!J$753,PGH_Holdings!$J$2:$J$750,"TRUE")</f>
        <v>0</v>
      </c>
      <c r="K233" s="50">
        <f>SUMIFS(PGH_Holdings!$K$2:$K$750,PGH_Holdings!$L$2:$L$750,$A233,PGH_Holdings!$H$2:$H$750,PGH_Holdings!K$753,PGH_Holdings!$J$2:$J$750,"TRUE")</f>
        <v>0</v>
      </c>
      <c r="L233" s="50">
        <f>SUMIFS(PGH_Holdings!$K$2:$K$750,PGH_Holdings!$L$2:$L$750,$A233,PGH_Holdings!$H$2:$H$750,PGH_Holdings!L$753,PGH_Holdings!$J$2:$J$750,"TRUE")</f>
        <v>0</v>
      </c>
      <c r="M233" s="55">
        <f>SUMIFS(PGH_Holdings!$K$2:$K$750,PGH_Holdings!$L$2:$L$750,$A233,PGH_Holdings!$H$2:$H$750,PGH_Holdings!M$753,PGH_Holdings!$J$2:$J$750,"TRUE")</f>
        <v>0</v>
      </c>
      <c r="N233" s="156" cm="1">
        <f t="array" ref="N233">SUMPRODUCT(--(($B$1:$M$1)=N$2),$B233:$M233)</f>
        <v>0</v>
      </c>
      <c r="O233" s="149" cm="1">
        <f t="array" ref="O233">SUMPRODUCT(--(($B$1:$M$1)=O$2),$B233:$M233)</f>
        <v>0</v>
      </c>
      <c r="P233" s="149" cm="1">
        <f t="array" ref="P233">SUMPRODUCT(--(($B$1:$M$1)=P$2),$B233:$M233)</f>
        <v>0</v>
      </c>
      <c r="Q233" s="149" cm="1">
        <f t="array" ref="Q233">SUMPRODUCT(--(($B$1:$M$1)=Q$2),$B233:$M233)</f>
        <v>0</v>
      </c>
      <c r="R233" s="155" cm="1">
        <f t="array" ref="R233">SUMPRODUCT(--((Month)&lt;=Control!$C$7),$B233:$M233)</f>
        <v>0</v>
      </c>
    </row>
    <row r="234" spans="1:18" x14ac:dyDescent="0.2">
      <c r="A234" s="49" t="s">
        <v>48</v>
      </c>
      <c r="B234" s="50">
        <f>SUMIFS(PGH_Holdings!$K$2:$K$750,PGH_Holdings!$L$2:$L$750,$A234,PGH_Holdings!$H$2:$H$750,PGH_Holdings!B$753,PGH_Holdings!$J$2:$J$750,"TRUE")</f>
        <v>0</v>
      </c>
      <c r="C234" s="50">
        <f>SUMIFS(PGH_Holdings!$K$2:$K$750,PGH_Holdings!$L$2:$L$750,$A234,PGH_Holdings!$H$2:$H$750,PGH_Holdings!C$753,PGH_Holdings!$J$2:$J$750,"TRUE")</f>
        <v>0</v>
      </c>
      <c r="D234" s="50">
        <f>SUMIFS(PGH_Holdings!$K$2:$K$750,PGH_Holdings!$L$2:$L$750,$A234,PGH_Holdings!$H$2:$H$750,PGH_Holdings!D$753,PGH_Holdings!$J$2:$J$750,"TRUE")</f>
        <v>0</v>
      </c>
      <c r="E234" s="50">
        <f>SUMIFS(PGH_Holdings!$K$2:$K$750,PGH_Holdings!$L$2:$L$750,$A234,PGH_Holdings!$H$2:$H$750,PGH_Holdings!E$753,PGH_Holdings!$J$2:$J$750,"TRUE")</f>
        <v>0</v>
      </c>
      <c r="F234" s="50">
        <f>SUMIFS(PGH_Holdings!$K$2:$K$750,PGH_Holdings!$L$2:$L$750,$A234,PGH_Holdings!$H$2:$H$750,PGH_Holdings!F$753,PGH_Holdings!$J$2:$J$750,"TRUE")</f>
        <v>0</v>
      </c>
      <c r="G234" s="50">
        <f>SUMIFS(PGH_Holdings!$K$2:$K$750,PGH_Holdings!$L$2:$L$750,$A234,PGH_Holdings!$H$2:$H$750,PGH_Holdings!G$753,PGH_Holdings!$J$2:$J$750,"TRUE")</f>
        <v>0</v>
      </c>
      <c r="H234" s="50">
        <f>SUMIFS(PGH_Holdings!$K$2:$K$750,PGH_Holdings!$L$2:$L$750,$A234,PGH_Holdings!$H$2:$H$750,PGH_Holdings!H$753,PGH_Holdings!$J$2:$J$750,"TRUE")</f>
        <v>0</v>
      </c>
      <c r="I234" s="50">
        <f>SUMIFS(PGH_Holdings!$K$2:$K$750,PGH_Holdings!$L$2:$L$750,$A234,PGH_Holdings!$H$2:$H$750,PGH_Holdings!I$753,PGH_Holdings!$J$2:$J$750,"TRUE")</f>
        <v>0</v>
      </c>
      <c r="J234" s="50">
        <f>SUMIFS(PGH_Holdings!$K$2:$K$750,PGH_Holdings!$L$2:$L$750,$A234,PGH_Holdings!$H$2:$H$750,PGH_Holdings!J$753,PGH_Holdings!$J$2:$J$750,"TRUE")</f>
        <v>0</v>
      </c>
      <c r="K234" s="50">
        <f>SUMIFS(PGH_Holdings!$K$2:$K$750,PGH_Holdings!$L$2:$L$750,$A234,PGH_Holdings!$H$2:$H$750,PGH_Holdings!K$753,PGH_Holdings!$J$2:$J$750,"TRUE")</f>
        <v>0</v>
      </c>
      <c r="L234" s="50">
        <f>SUMIFS(PGH_Holdings!$K$2:$K$750,PGH_Holdings!$L$2:$L$750,$A234,PGH_Holdings!$H$2:$H$750,PGH_Holdings!L$753,PGH_Holdings!$J$2:$J$750,"TRUE")</f>
        <v>0</v>
      </c>
      <c r="M234" s="55">
        <f>SUMIFS(PGH_Holdings!$K$2:$K$750,PGH_Holdings!$L$2:$L$750,$A234,PGH_Holdings!$H$2:$H$750,PGH_Holdings!M$753,PGH_Holdings!$J$2:$J$750,"TRUE")</f>
        <v>0</v>
      </c>
      <c r="N234" s="156" cm="1">
        <f t="array" ref="N234">SUMPRODUCT(--(($B$1:$M$1)=N$2),$B234:$M234)</f>
        <v>0</v>
      </c>
      <c r="O234" s="149" cm="1">
        <f t="array" ref="O234">SUMPRODUCT(--(($B$1:$M$1)=O$2),$B234:$M234)</f>
        <v>0</v>
      </c>
      <c r="P234" s="149" cm="1">
        <f t="array" ref="P234">SUMPRODUCT(--(($B$1:$M$1)=P$2),$B234:$M234)</f>
        <v>0</v>
      </c>
      <c r="Q234" s="149" cm="1">
        <f t="array" ref="Q234">SUMPRODUCT(--(($B$1:$M$1)=Q$2),$B234:$M234)</f>
        <v>0</v>
      </c>
      <c r="R234" s="155" cm="1">
        <f t="array" ref="R234">SUMPRODUCT(--((Month)&lt;=Control!$C$7),$B234:$M234)</f>
        <v>0</v>
      </c>
    </row>
    <row r="235" spans="1:18" x14ac:dyDescent="0.2">
      <c r="A235" s="49" t="s">
        <v>49</v>
      </c>
      <c r="B235" s="50">
        <f>SUMIFS(PGH_Holdings!$K$2:$K$750,PGH_Holdings!$L$2:$L$750,$A235,PGH_Holdings!$H$2:$H$750,PGH_Holdings!B$753,PGH_Holdings!$J$2:$J$750,"TRUE")</f>
        <v>0</v>
      </c>
      <c r="C235" s="50">
        <f>SUMIFS(PGH_Holdings!$K$2:$K$750,PGH_Holdings!$L$2:$L$750,$A235,PGH_Holdings!$H$2:$H$750,PGH_Holdings!C$753,PGH_Holdings!$J$2:$J$750,"TRUE")</f>
        <v>0</v>
      </c>
      <c r="D235" s="50">
        <f>SUMIFS(PGH_Holdings!$K$2:$K$750,PGH_Holdings!$L$2:$L$750,$A235,PGH_Holdings!$H$2:$H$750,PGH_Holdings!D$753,PGH_Holdings!$J$2:$J$750,"TRUE")</f>
        <v>0</v>
      </c>
      <c r="E235" s="50">
        <f>SUMIFS(PGH_Holdings!$K$2:$K$750,PGH_Holdings!$L$2:$L$750,$A235,PGH_Holdings!$H$2:$H$750,PGH_Holdings!E$753,PGH_Holdings!$J$2:$J$750,"TRUE")</f>
        <v>0</v>
      </c>
      <c r="F235" s="50">
        <f>SUMIFS(PGH_Holdings!$K$2:$K$750,PGH_Holdings!$L$2:$L$750,$A235,PGH_Holdings!$H$2:$H$750,PGH_Holdings!F$753,PGH_Holdings!$J$2:$J$750,"TRUE")</f>
        <v>0</v>
      </c>
      <c r="G235" s="50">
        <f>SUMIFS(PGH_Holdings!$K$2:$K$750,PGH_Holdings!$L$2:$L$750,$A235,PGH_Holdings!$H$2:$H$750,PGH_Holdings!G$753,PGH_Holdings!$J$2:$J$750,"TRUE")</f>
        <v>0</v>
      </c>
      <c r="H235" s="50">
        <f>SUMIFS(PGH_Holdings!$K$2:$K$750,PGH_Holdings!$L$2:$L$750,$A235,PGH_Holdings!$H$2:$H$750,PGH_Holdings!H$753,PGH_Holdings!$J$2:$J$750,"TRUE")</f>
        <v>0</v>
      </c>
      <c r="I235" s="50">
        <f>SUMIFS(PGH_Holdings!$K$2:$K$750,PGH_Holdings!$L$2:$L$750,$A235,PGH_Holdings!$H$2:$H$750,PGH_Holdings!I$753,PGH_Holdings!$J$2:$J$750,"TRUE")</f>
        <v>0</v>
      </c>
      <c r="J235" s="50">
        <f>SUMIFS(PGH_Holdings!$K$2:$K$750,PGH_Holdings!$L$2:$L$750,$A235,PGH_Holdings!$H$2:$H$750,PGH_Holdings!J$753,PGH_Holdings!$J$2:$J$750,"TRUE")</f>
        <v>0</v>
      </c>
      <c r="K235" s="50">
        <f>SUMIFS(PGH_Holdings!$K$2:$K$750,PGH_Holdings!$L$2:$L$750,$A235,PGH_Holdings!$H$2:$H$750,PGH_Holdings!K$753,PGH_Holdings!$J$2:$J$750,"TRUE")</f>
        <v>0</v>
      </c>
      <c r="L235" s="50">
        <f>SUMIFS(PGH_Holdings!$K$2:$K$750,PGH_Holdings!$L$2:$L$750,$A235,PGH_Holdings!$H$2:$H$750,PGH_Holdings!L$753,PGH_Holdings!$J$2:$J$750,"TRUE")</f>
        <v>0</v>
      </c>
      <c r="M235" s="55">
        <f>SUMIFS(PGH_Holdings!$K$2:$K$750,PGH_Holdings!$L$2:$L$750,$A235,PGH_Holdings!$H$2:$H$750,PGH_Holdings!M$753,PGH_Holdings!$J$2:$J$750,"TRUE")</f>
        <v>0</v>
      </c>
      <c r="N235" s="156" cm="1">
        <f t="array" ref="N235">SUMPRODUCT(--(($B$1:$M$1)=N$2),$B235:$M235)</f>
        <v>0</v>
      </c>
      <c r="O235" s="149" cm="1">
        <f t="array" ref="O235">SUMPRODUCT(--(($B$1:$M$1)=O$2),$B235:$M235)</f>
        <v>0</v>
      </c>
      <c r="P235" s="149" cm="1">
        <f t="array" ref="P235">SUMPRODUCT(--(($B$1:$M$1)=P$2),$B235:$M235)</f>
        <v>0</v>
      </c>
      <c r="Q235" s="149" cm="1">
        <f t="array" ref="Q235">SUMPRODUCT(--(($B$1:$M$1)=Q$2),$B235:$M235)</f>
        <v>0</v>
      </c>
      <c r="R235" s="155" cm="1">
        <f t="array" ref="R235">SUMPRODUCT(--((Month)&lt;=Control!$C$7),$B235:$M235)</f>
        <v>0</v>
      </c>
    </row>
    <row r="236" spans="1:18" x14ac:dyDescent="0.2">
      <c r="A236" s="49" t="s">
        <v>50</v>
      </c>
      <c r="B236" s="50">
        <f>SUMIFS(PGH_Holdings!$K$2:$K$750,PGH_Holdings!$L$2:$L$750,$A236,PGH_Holdings!$H$2:$H$750,PGH_Holdings!B$753,PGH_Holdings!$J$2:$J$750,"TRUE")</f>
        <v>0</v>
      </c>
      <c r="C236" s="50">
        <f>SUMIFS(PGH_Holdings!$K$2:$K$750,PGH_Holdings!$L$2:$L$750,$A236,PGH_Holdings!$H$2:$H$750,PGH_Holdings!C$753,PGH_Holdings!$J$2:$J$750,"TRUE")</f>
        <v>0</v>
      </c>
      <c r="D236" s="50">
        <f>SUMIFS(PGH_Holdings!$K$2:$K$750,PGH_Holdings!$L$2:$L$750,$A236,PGH_Holdings!$H$2:$H$750,PGH_Holdings!D$753,PGH_Holdings!$J$2:$J$750,"TRUE")</f>
        <v>0</v>
      </c>
      <c r="E236" s="50">
        <f>SUMIFS(PGH_Holdings!$K$2:$K$750,PGH_Holdings!$L$2:$L$750,$A236,PGH_Holdings!$H$2:$H$750,PGH_Holdings!E$753,PGH_Holdings!$J$2:$J$750,"TRUE")</f>
        <v>0</v>
      </c>
      <c r="F236" s="50">
        <f>SUMIFS(PGH_Holdings!$K$2:$K$750,PGH_Holdings!$L$2:$L$750,$A236,PGH_Holdings!$H$2:$H$750,PGH_Holdings!F$753,PGH_Holdings!$J$2:$J$750,"TRUE")</f>
        <v>0</v>
      </c>
      <c r="G236" s="50">
        <f>SUMIFS(PGH_Holdings!$K$2:$K$750,PGH_Holdings!$L$2:$L$750,$A236,PGH_Holdings!$H$2:$H$750,PGH_Holdings!G$753,PGH_Holdings!$J$2:$J$750,"TRUE")</f>
        <v>0</v>
      </c>
      <c r="H236" s="50">
        <f>SUMIFS(PGH_Holdings!$K$2:$K$750,PGH_Holdings!$L$2:$L$750,$A236,PGH_Holdings!$H$2:$H$750,PGH_Holdings!H$753,PGH_Holdings!$J$2:$J$750,"TRUE")</f>
        <v>0</v>
      </c>
      <c r="I236" s="50">
        <f>SUMIFS(PGH_Holdings!$K$2:$K$750,PGH_Holdings!$L$2:$L$750,$A236,PGH_Holdings!$H$2:$H$750,PGH_Holdings!I$753,PGH_Holdings!$J$2:$J$750,"TRUE")</f>
        <v>0</v>
      </c>
      <c r="J236" s="50">
        <f>SUMIFS(PGH_Holdings!$K$2:$K$750,PGH_Holdings!$L$2:$L$750,$A236,PGH_Holdings!$H$2:$H$750,PGH_Holdings!J$753,PGH_Holdings!$J$2:$J$750,"TRUE")</f>
        <v>0</v>
      </c>
      <c r="K236" s="50">
        <f>SUMIFS(PGH_Holdings!$K$2:$K$750,PGH_Holdings!$L$2:$L$750,$A236,PGH_Holdings!$H$2:$H$750,PGH_Holdings!K$753,PGH_Holdings!$J$2:$J$750,"TRUE")</f>
        <v>0</v>
      </c>
      <c r="L236" s="50">
        <f>SUMIFS(PGH_Holdings!$K$2:$K$750,PGH_Holdings!$L$2:$L$750,$A236,PGH_Holdings!$H$2:$H$750,PGH_Holdings!L$753,PGH_Holdings!$J$2:$J$750,"TRUE")</f>
        <v>0</v>
      </c>
      <c r="M236" s="55">
        <f>SUMIFS(PGH_Holdings!$K$2:$K$750,PGH_Holdings!$L$2:$L$750,$A236,PGH_Holdings!$H$2:$H$750,PGH_Holdings!M$753,PGH_Holdings!$J$2:$J$750,"TRUE")</f>
        <v>0</v>
      </c>
      <c r="N236" s="156" cm="1">
        <f t="array" ref="N236">SUMPRODUCT(--(($B$1:$M$1)=N$2),$B236:$M236)</f>
        <v>0</v>
      </c>
      <c r="O236" s="149" cm="1">
        <f t="array" ref="O236">SUMPRODUCT(--(($B$1:$M$1)=O$2),$B236:$M236)</f>
        <v>0</v>
      </c>
      <c r="P236" s="149" cm="1">
        <f t="array" ref="P236">SUMPRODUCT(--(($B$1:$M$1)=P$2),$B236:$M236)</f>
        <v>0</v>
      </c>
      <c r="Q236" s="149" cm="1">
        <f t="array" ref="Q236">SUMPRODUCT(--(($B$1:$M$1)=Q$2),$B236:$M236)</f>
        <v>0</v>
      </c>
      <c r="R236" s="155" cm="1">
        <f t="array" ref="R236">SUMPRODUCT(--((Month)&lt;=Control!$C$7),$B236:$M236)</f>
        <v>0</v>
      </c>
    </row>
    <row r="237" spans="1:18" x14ac:dyDescent="0.2">
      <c r="A237" s="49" t="s">
        <v>9</v>
      </c>
      <c r="B237" s="50">
        <f>SUMIFS(PGH_Holdings!$K$2:$K$750,PGH_Holdings!$L$2:$L$750,$A237,PGH_Holdings!$H$2:$H$750,PGH_Holdings!B$753,PGH_Holdings!$J$2:$J$750,"TRUE")</f>
        <v>0</v>
      </c>
      <c r="C237" s="50">
        <f>SUMIFS(PGH_Holdings!$K$2:$K$750,PGH_Holdings!$L$2:$L$750,$A237,PGH_Holdings!$H$2:$H$750,PGH_Holdings!C$753,PGH_Holdings!$J$2:$J$750,"TRUE")</f>
        <v>0</v>
      </c>
      <c r="D237" s="50">
        <f>SUMIFS(PGH_Holdings!$K$2:$K$750,PGH_Holdings!$L$2:$L$750,$A237,PGH_Holdings!$H$2:$H$750,PGH_Holdings!D$753,PGH_Holdings!$J$2:$J$750,"TRUE")</f>
        <v>0</v>
      </c>
      <c r="E237" s="50">
        <f>SUMIFS(PGH_Holdings!$K$2:$K$750,PGH_Holdings!$L$2:$L$750,$A237,PGH_Holdings!$H$2:$H$750,PGH_Holdings!E$753,PGH_Holdings!$J$2:$J$750,"TRUE")</f>
        <v>0</v>
      </c>
      <c r="F237" s="50">
        <f>SUMIFS(PGH_Holdings!$K$2:$K$750,PGH_Holdings!$L$2:$L$750,$A237,PGH_Holdings!$H$2:$H$750,PGH_Holdings!F$753,PGH_Holdings!$J$2:$J$750,"TRUE")</f>
        <v>0</v>
      </c>
      <c r="G237" s="50">
        <f>SUMIFS(PGH_Holdings!$K$2:$K$750,PGH_Holdings!$L$2:$L$750,$A237,PGH_Holdings!$H$2:$H$750,PGH_Holdings!G$753,PGH_Holdings!$J$2:$J$750,"TRUE")</f>
        <v>0</v>
      </c>
      <c r="H237" s="50">
        <f>SUMIFS(PGH_Holdings!$K$2:$K$750,PGH_Holdings!$L$2:$L$750,$A237,PGH_Holdings!$H$2:$H$750,PGH_Holdings!H$753,PGH_Holdings!$J$2:$J$750,"TRUE")</f>
        <v>0</v>
      </c>
      <c r="I237" s="50">
        <f>SUMIFS(PGH_Holdings!$K$2:$K$750,PGH_Holdings!$L$2:$L$750,$A237,PGH_Holdings!$H$2:$H$750,PGH_Holdings!I$753,PGH_Holdings!$J$2:$J$750,"TRUE")</f>
        <v>0</v>
      </c>
      <c r="J237" s="50">
        <f>SUMIFS(PGH_Holdings!$K$2:$K$750,PGH_Holdings!$L$2:$L$750,$A237,PGH_Holdings!$H$2:$H$750,PGH_Holdings!J$753,PGH_Holdings!$J$2:$J$750,"TRUE")</f>
        <v>0</v>
      </c>
      <c r="K237" s="50">
        <f>SUMIFS(PGH_Holdings!$K$2:$K$750,PGH_Holdings!$L$2:$L$750,$A237,PGH_Holdings!$H$2:$H$750,PGH_Holdings!K$753,PGH_Holdings!$J$2:$J$750,"TRUE")</f>
        <v>0</v>
      </c>
      <c r="L237" s="50">
        <f>SUMIFS(PGH_Holdings!$K$2:$K$750,PGH_Holdings!$L$2:$L$750,$A237,PGH_Holdings!$H$2:$H$750,PGH_Holdings!L$753,PGH_Holdings!$J$2:$J$750,"TRUE")</f>
        <v>0</v>
      </c>
      <c r="M237" s="55">
        <f>SUMIFS(PGH_Holdings!$K$2:$K$750,PGH_Holdings!$L$2:$L$750,$A237,PGH_Holdings!$H$2:$H$750,PGH_Holdings!M$753,PGH_Holdings!$J$2:$J$750,"TRUE")</f>
        <v>0</v>
      </c>
      <c r="N237" s="156" cm="1">
        <f t="array" ref="N237">SUMPRODUCT(--(($B$1:$M$1)=N$2),$B237:$M237)</f>
        <v>0</v>
      </c>
      <c r="O237" s="149" cm="1">
        <f t="array" ref="O237">SUMPRODUCT(--(($B$1:$M$1)=O$2),$B237:$M237)</f>
        <v>0</v>
      </c>
      <c r="P237" s="149" cm="1">
        <f t="array" ref="P237">SUMPRODUCT(--(($B$1:$M$1)=P$2),$B237:$M237)</f>
        <v>0</v>
      </c>
      <c r="Q237" s="149" cm="1">
        <f t="array" ref="Q237">SUMPRODUCT(--(($B$1:$M$1)=Q$2),$B237:$M237)</f>
        <v>0</v>
      </c>
      <c r="R237" s="155" cm="1">
        <f t="array" ref="R237">SUMPRODUCT(--((Month)&lt;=Control!$C$7),$B237:$M237)</f>
        <v>0</v>
      </c>
    </row>
    <row r="238" spans="1:18" x14ac:dyDescent="0.2">
      <c r="A238" s="49" t="s">
        <v>10</v>
      </c>
      <c r="B238" s="50">
        <f ca="1">SUMIFS(PGH_Holdings!$K$2:$K$750,PGH_Holdings!$L$2:$L$750,$A238,PGH_Holdings!$H$2:$H$750,PGH_Holdings!B$753,PGH_Holdings!$J$2:$J$750,"TRUE")</f>
        <v>-19000</v>
      </c>
      <c r="C238" s="50">
        <f ca="1">SUMIFS(PGH_Holdings!$K$2:$K$750,PGH_Holdings!$L$2:$L$750,$A238,PGH_Holdings!$H$2:$H$750,PGH_Holdings!C$753,PGH_Holdings!$J$2:$J$750,"TRUE")</f>
        <v>-29255</v>
      </c>
      <c r="D238" s="50">
        <f ca="1">SUMIFS(PGH_Holdings!$K$2:$K$750,PGH_Holdings!$L$2:$L$750,$A238,PGH_Holdings!$H$2:$H$750,PGH_Holdings!D$753,PGH_Holdings!$J$2:$J$750,"TRUE")</f>
        <v>-29255</v>
      </c>
      <c r="E238" s="50">
        <f ca="1">SUMIFS(PGH_Holdings!$K$2:$K$750,PGH_Holdings!$L$2:$L$750,$A238,PGH_Holdings!$H$2:$H$750,PGH_Holdings!E$753,PGH_Holdings!$J$2:$J$750,"TRUE")</f>
        <v>-29255</v>
      </c>
      <c r="F238" s="50">
        <f ca="1">SUMIFS(PGH_Holdings!$K$2:$K$750,PGH_Holdings!$L$2:$L$750,$A238,PGH_Holdings!$H$2:$H$750,PGH_Holdings!F$753,PGH_Holdings!$J$2:$J$750,"TRUE")</f>
        <v>-29255</v>
      </c>
      <c r="G238" s="50">
        <f>SUMIFS(PGH_Holdings!$K$2:$K$750,PGH_Holdings!$L$2:$L$750,$A238,PGH_Holdings!$H$2:$H$750,PGH_Holdings!G$753,PGH_Holdings!$J$2:$J$750,"TRUE")</f>
        <v>0</v>
      </c>
      <c r="H238" s="50">
        <f>SUMIFS(PGH_Holdings!$K$2:$K$750,PGH_Holdings!$L$2:$L$750,$A238,PGH_Holdings!$H$2:$H$750,PGH_Holdings!H$753,PGH_Holdings!$J$2:$J$750,"TRUE")</f>
        <v>0</v>
      </c>
      <c r="I238" s="50">
        <f>SUMIFS(PGH_Holdings!$K$2:$K$750,PGH_Holdings!$L$2:$L$750,$A238,PGH_Holdings!$H$2:$H$750,PGH_Holdings!I$753,PGH_Holdings!$J$2:$J$750,"TRUE")</f>
        <v>0</v>
      </c>
      <c r="J238" s="50">
        <f>SUMIFS(PGH_Holdings!$K$2:$K$750,PGH_Holdings!$L$2:$L$750,$A238,PGH_Holdings!$H$2:$H$750,PGH_Holdings!J$753,PGH_Holdings!$J$2:$J$750,"TRUE")</f>
        <v>0</v>
      </c>
      <c r="K238" s="50">
        <f>SUMIFS(PGH_Holdings!$K$2:$K$750,PGH_Holdings!$L$2:$L$750,$A238,PGH_Holdings!$H$2:$H$750,PGH_Holdings!K$753,PGH_Holdings!$J$2:$J$750,"TRUE")</f>
        <v>0</v>
      </c>
      <c r="L238" s="50">
        <f>SUMIFS(PGH_Holdings!$K$2:$K$750,PGH_Holdings!$L$2:$L$750,$A238,PGH_Holdings!$H$2:$H$750,PGH_Holdings!L$753,PGH_Holdings!$J$2:$J$750,"TRUE")</f>
        <v>0</v>
      </c>
      <c r="M238" s="55">
        <f>SUMIFS(PGH_Holdings!$K$2:$K$750,PGH_Holdings!$L$2:$L$750,$A238,PGH_Holdings!$H$2:$H$750,PGH_Holdings!M$753,PGH_Holdings!$J$2:$J$750,"TRUE")</f>
        <v>0</v>
      </c>
      <c r="N238" s="156" cm="1">
        <f t="array" aca="1" ref="N238" ca="1">SUMPRODUCT(--(($B$1:$M$1)=N$2),$B238:$M238)</f>
        <v>-77510</v>
      </c>
      <c r="O238" s="149" cm="1">
        <f t="array" aca="1" ref="O238" ca="1">SUMPRODUCT(--(($B$1:$M$1)=O$2),$B238:$M238)</f>
        <v>-58510</v>
      </c>
      <c r="P238" s="149" cm="1">
        <f t="array" aca="1" ref="P238" ca="1">SUMPRODUCT(--(($B$1:$M$1)=P$2),$B238:$M238)</f>
        <v>0</v>
      </c>
      <c r="Q238" s="149" cm="1">
        <f t="array" aca="1" ref="Q238" ca="1">SUMPRODUCT(--(($B$1:$M$1)=Q$2),$B238:$M238)</f>
        <v>0</v>
      </c>
      <c r="R238" s="155" cm="1">
        <f t="array" aca="1" ref="R238" ca="1">SUMPRODUCT(--((Month)&lt;=Control!$C$7),$B238:$M238)</f>
        <v>-136020</v>
      </c>
    </row>
    <row r="239" spans="1:18" x14ac:dyDescent="0.2">
      <c r="A239" s="49" t="s">
        <v>14</v>
      </c>
      <c r="B239" s="50">
        <f>SUMIFS(PGH_Holdings!$K$2:$K$750,PGH_Holdings!$L$2:$L$750,$A239,PGH_Holdings!$H$2:$H$750,PGH_Holdings!B$753,PGH_Holdings!$J$2:$J$750,"TRUE")</f>
        <v>0</v>
      </c>
      <c r="C239" s="50">
        <f>SUMIFS(PGH_Holdings!$K$2:$K$750,PGH_Holdings!$L$2:$L$750,$A239,PGH_Holdings!$H$2:$H$750,PGH_Holdings!C$753,PGH_Holdings!$J$2:$J$750,"TRUE")</f>
        <v>0</v>
      </c>
      <c r="D239" s="50">
        <f>SUMIFS(PGH_Holdings!$K$2:$K$750,PGH_Holdings!$L$2:$L$750,$A239,PGH_Holdings!$H$2:$H$750,PGH_Holdings!D$753,PGH_Holdings!$J$2:$J$750,"TRUE")</f>
        <v>0</v>
      </c>
      <c r="E239" s="50">
        <f>SUMIFS(PGH_Holdings!$K$2:$K$750,PGH_Holdings!$L$2:$L$750,$A239,PGH_Holdings!$H$2:$H$750,PGH_Holdings!E$753,PGH_Holdings!$J$2:$J$750,"TRUE")</f>
        <v>0</v>
      </c>
      <c r="F239" s="50">
        <f>SUMIFS(PGH_Holdings!$K$2:$K$750,PGH_Holdings!$L$2:$L$750,$A239,PGH_Holdings!$H$2:$H$750,PGH_Holdings!F$753,PGH_Holdings!$J$2:$J$750,"TRUE")</f>
        <v>0</v>
      </c>
      <c r="G239" s="50">
        <f>SUMIFS(PGH_Holdings!$K$2:$K$750,PGH_Holdings!$L$2:$L$750,$A239,PGH_Holdings!$H$2:$H$750,PGH_Holdings!G$753,PGH_Holdings!$J$2:$J$750,"TRUE")</f>
        <v>0</v>
      </c>
      <c r="H239" s="50">
        <f>SUMIFS(PGH_Holdings!$K$2:$K$750,PGH_Holdings!$L$2:$L$750,$A239,PGH_Holdings!$H$2:$H$750,PGH_Holdings!H$753,PGH_Holdings!$J$2:$J$750,"TRUE")</f>
        <v>0</v>
      </c>
      <c r="I239" s="50">
        <f>SUMIFS(PGH_Holdings!$K$2:$K$750,PGH_Holdings!$L$2:$L$750,$A239,PGH_Holdings!$H$2:$H$750,PGH_Holdings!I$753,PGH_Holdings!$J$2:$J$750,"TRUE")</f>
        <v>0</v>
      </c>
      <c r="J239" s="50">
        <f>SUMIFS(PGH_Holdings!$K$2:$K$750,PGH_Holdings!$L$2:$L$750,$A239,PGH_Holdings!$H$2:$H$750,PGH_Holdings!J$753,PGH_Holdings!$J$2:$J$750,"TRUE")</f>
        <v>0</v>
      </c>
      <c r="K239" s="50">
        <f>SUMIFS(PGH_Holdings!$K$2:$K$750,PGH_Holdings!$L$2:$L$750,$A239,PGH_Holdings!$H$2:$H$750,PGH_Holdings!K$753,PGH_Holdings!$J$2:$J$750,"TRUE")</f>
        <v>0</v>
      </c>
      <c r="L239" s="50">
        <f>SUMIFS(PGH_Holdings!$K$2:$K$750,PGH_Holdings!$L$2:$L$750,$A239,PGH_Holdings!$H$2:$H$750,PGH_Holdings!L$753,PGH_Holdings!$J$2:$J$750,"TRUE")</f>
        <v>0</v>
      </c>
      <c r="M239" s="55">
        <f>SUMIFS(PGH_Holdings!$K$2:$K$750,PGH_Holdings!$L$2:$L$750,$A239,PGH_Holdings!$H$2:$H$750,PGH_Holdings!M$753,PGH_Holdings!$J$2:$J$750,"TRUE")</f>
        <v>0</v>
      </c>
      <c r="N239" s="156" cm="1">
        <f t="array" ref="N239">SUMPRODUCT(--(($B$1:$M$1)=N$2),$B239:$M239)</f>
        <v>0</v>
      </c>
      <c r="O239" s="149" cm="1">
        <f t="array" ref="O239">SUMPRODUCT(--(($B$1:$M$1)=O$2),$B239:$M239)</f>
        <v>0</v>
      </c>
      <c r="P239" s="149" cm="1">
        <f t="array" ref="P239">SUMPRODUCT(--(($B$1:$M$1)=P$2),$B239:$M239)</f>
        <v>0</v>
      </c>
      <c r="Q239" s="149" cm="1">
        <f t="array" ref="Q239">SUMPRODUCT(--(($B$1:$M$1)=Q$2),$B239:$M239)</f>
        <v>0</v>
      </c>
      <c r="R239" s="155" cm="1">
        <f t="array" ref="R239">SUMPRODUCT(--((Month)&lt;=Control!$C$7),$B239:$M239)</f>
        <v>0</v>
      </c>
    </row>
    <row r="240" spans="1:18" x14ac:dyDescent="0.2">
      <c r="A240" s="51" t="s">
        <v>13</v>
      </c>
      <c r="B240" s="52">
        <f>SUMIFS(PGH_Holdings!$K$2:$K$750,PGH_Holdings!$L$2:$L$750,$A240,PGH_Holdings!$H$2:$H$750,PGH_Holdings!B$753,PGH_Holdings!$J$2:$J$750,"TRUE")</f>
        <v>0</v>
      </c>
      <c r="C240" s="52">
        <f>SUMIFS(PGH_Holdings!$K$2:$K$750,PGH_Holdings!$L$2:$L$750,$A240,PGH_Holdings!$H$2:$H$750,PGH_Holdings!C$753,PGH_Holdings!$J$2:$J$750,"TRUE")</f>
        <v>0</v>
      </c>
      <c r="D240" s="52">
        <f>SUMIFS(PGH_Holdings!$K$2:$K$750,PGH_Holdings!$L$2:$L$750,$A240,PGH_Holdings!$H$2:$H$750,PGH_Holdings!D$753,PGH_Holdings!$J$2:$J$750,"TRUE")</f>
        <v>0</v>
      </c>
      <c r="E240" s="52">
        <f>SUMIFS(PGH_Holdings!$K$2:$K$750,PGH_Holdings!$L$2:$L$750,$A240,PGH_Holdings!$H$2:$H$750,PGH_Holdings!E$753,PGH_Holdings!$J$2:$J$750,"TRUE")</f>
        <v>0</v>
      </c>
      <c r="F240" s="52">
        <f>SUMIFS(PGH_Holdings!$K$2:$K$750,PGH_Holdings!$L$2:$L$750,$A240,PGH_Holdings!$H$2:$H$750,PGH_Holdings!F$753,PGH_Holdings!$J$2:$J$750,"TRUE")</f>
        <v>0</v>
      </c>
      <c r="G240" s="52">
        <f>SUMIFS(PGH_Holdings!$K$2:$K$750,PGH_Holdings!$L$2:$L$750,$A240,PGH_Holdings!$H$2:$H$750,PGH_Holdings!G$753,PGH_Holdings!$J$2:$J$750,"TRUE")</f>
        <v>0</v>
      </c>
      <c r="H240" s="52">
        <f>SUMIFS(PGH_Holdings!$K$2:$K$750,PGH_Holdings!$L$2:$L$750,$A240,PGH_Holdings!$H$2:$H$750,PGH_Holdings!H$753,PGH_Holdings!$J$2:$J$750,"TRUE")</f>
        <v>0</v>
      </c>
      <c r="I240" s="52">
        <f>SUMIFS(PGH_Holdings!$K$2:$K$750,PGH_Holdings!$L$2:$L$750,$A240,PGH_Holdings!$H$2:$H$750,PGH_Holdings!I$753,PGH_Holdings!$J$2:$J$750,"TRUE")</f>
        <v>0</v>
      </c>
      <c r="J240" s="52">
        <f>SUMIFS(PGH_Holdings!$K$2:$K$750,PGH_Holdings!$L$2:$L$750,$A240,PGH_Holdings!$H$2:$H$750,PGH_Holdings!J$753,PGH_Holdings!$J$2:$J$750,"TRUE")</f>
        <v>0</v>
      </c>
      <c r="K240" s="52">
        <f>SUMIFS(PGH_Holdings!$K$2:$K$750,PGH_Holdings!$L$2:$L$750,$A240,PGH_Holdings!$H$2:$H$750,PGH_Holdings!K$753,PGH_Holdings!$J$2:$J$750,"TRUE")</f>
        <v>0</v>
      </c>
      <c r="L240" s="52">
        <f>SUMIFS(PGH_Holdings!$K$2:$K$750,PGH_Holdings!$L$2:$L$750,$A240,PGH_Holdings!$H$2:$H$750,PGH_Holdings!L$753,PGH_Holdings!$J$2:$J$750,"TRUE")</f>
        <v>0</v>
      </c>
      <c r="M240" s="63">
        <f>SUMIFS(PGH_Holdings!$K$2:$K$750,PGH_Holdings!$L$2:$L$750,$A240,PGH_Holdings!$H$2:$H$750,PGH_Holdings!M$753,PGH_Holdings!$J$2:$J$750,"TRUE")</f>
        <v>0</v>
      </c>
      <c r="N240" s="157" cm="1">
        <f t="array" ref="N240">SUMPRODUCT(--(($B$1:$M$1)=N$2),$B240:$M240)</f>
        <v>0</v>
      </c>
      <c r="O240" s="158" cm="1">
        <f t="array" ref="O240">SUMPRODUCT(--(($B$1:$M$1)=O$2),$B240:$M240)</f>
        <v>0</v>
      </c>
      <c r="P240" s="158" cm="1">
        <f t="array" ref="P240">SUMPRODUCT(--(($B$1:$M$1)=P$2),$B240:$M240)</f>
        <v>0</v>
      </c>
      <c r="Q240" s="158" cm="1">
        <f t="array" ref="Q240">SUMPRODUCT(--(($B$1:$M$1)=Q$2),$B240:$M240)</f>
        <v>0</v>
      </c>
      <c r="R240" s="159" cm="1">
        <f t="array" ref="R240">SUMPRODUCT(--((Month)&lt;=Control!$C$7),$B240:$M240)</f>
        <v>0</v>
      </c>
    </row>
    <row r="242" spans="1:18" x14ac:dyDescent="0.2">
      <c r="A242" s="95" t="s">
        <v>52</v>
      </c>
      <c r="B242" s="96">
        <f>EOMONTH(Control!$C$5,0)</f>
        <v>45688</v>
      </c>
      <c r="C242" s="96">
        <f t="shared" ref="C242:M242" si="120">EOMONTH(B242,1)</f>
        <v>45716</v>
      </c>
      <c r="D242" s="96">
        <f t="shared" si="120"/>
        <v>45747</v>
      </c>
      <c r="E242" s="96">
        <f t="shared" si="120"/>
        <v>45777</v>
      </c>
      <c r="F242" s="96">
        <f t="shared" si="120"/>
        <v>45808</v>
      </c>
      <c r="G242" s="96">
        <f t="shared" si="120"/>
        <v>45838</v>
      </c>
      <c r="H242" s="96">
        <f t="shared" si="120"/>
        <v>45869</v>
      </c>
      <c r="I242" s="96">
        <f t="shared" si="120"/>
        <v>45900</v>
      </c>
      <c r="J242" s="96">
        <f t="shared" si="120"/>
        <v>45930</v>
      </c>
      <c r="K242" s="96">
        <f t="shared" si="120"/>
        <v>45961</v>
      </c>
      <c r="L242" s="96">
        <f t="shared" si="120"/>
        <v>45991</v>
      </c>
      <c r="M242" s="97">
        <f t="shared" si="120"/>
        <v>46022</v>
      </c>
      <c r="N242" s="152" t="s">
        <v>56</v>
      </c>
      <c r="O242" s="152" t="s">
        <v>57</v>
      </c>
      <c r="P242" s="152" t="s">
        <v>58</v>
      </c>
      <c r="Q242" s="152" t="s">
        <v>59</v>
      </c>
      <c r="R242" s="152" t="s">
        <v>37</v>
      </c>
    </row>
    <row r="243" spans="1:18" x14ac:dyDescent="0.2">
      <c r="A243" s="98" t="s">
        <v>25</v>
      </c>
      <c r="B243" s="99">
        <f ca="1">SUM(B3,B15,B27,B39,B51,B63,B75,B87,B99,B111,B123,B135,B147,B159,B171,B183,B195,B207,B219,B231)</f>
        <v>-3325</v>
      </c>
      <c r="C243" s="99">
        <f t="shared" ref="C243:M243" ca="1" si="121">SUM(C3,C15,C27,C39,C51,C63,C75,C87,C99,C111,C123,C135,C147,C159,C171,C183,C195,C207,C219,C231)</f>
        <v>-3325</v>
      </c>
      <c r="D243" s="99">
        <f t="shared" ca="1" si="121"/>
        <v>-3325</v>
      </c>
      <c r="E243" s="99">
        <f t="shared" ca="1" si="121"/>
        <v>-3325</v>
      </c>
      <c r="F243" s="99">
        <f t="shared" ca="1" si="121"/>
        <v>-3325</v>
      </c>
      <c r="G243" s="99">
        <f t="shared" si="121"/>
        <v>0</v>
      </c>
      <c r="H243" s="99">
        <f t="shared" si="121"/>
        <v>0</v>
      </c>
      <c r="I243" s="99">
        <f t="shared" si="121"/>
        <v>0</v>
      </c>
      <c r="J243" s="99">
        <f>SUM(J3,J15,J27,J39,J51,J63,J75,J87,J99,J111,J123,J135,J147,J159,J171,J183,J195,J207,J219,J231)</f>
        <v>0</v>
      </c>
      <c r="K243" s="99">
        <f t="shared" si="121"/>
        <v>0</v>
      </c>
      <c r="L243" s="99">
        <f t="shared" si="121"/>
        <v>0</v>
      </c>
      <c r="M243" s="100">
        <f t="shared" si="121"/>
        <v>0</v>
      </c>
      <c r="N243" s="153" cm="1">
        <f t="array" aca="1" ref="N243" ca="1">SUMPRODUCT(--(($B$1:$M$1)=N$2),$B243:$M243)</f>
        <v>-9975</v>
      </c>
      <c r="O243" s="154" cm="1">
        <f t="array" aca="1" ref="O243" ca="1">SUMPRODUCT(--(($B$1:$M$1)=O$2),$B243:$M243)</f>
        <v>-6650</v>
      </c>
      <c r="P243" s="154" cm="1">
        <f t="array" aca="1" ref="P243" ca="1">SUMPRODUCT(--(($B$1:$M$1)=P$2),$B243:$M243)</f>
        <v>0</v>
      </c>
      <c r="Q243" s="154" cm="1">
        <f t="array" aca="1" ref="Q243" ca="1">SUMPRODUCT(--(($B$1:$M$1)=Q$2),$B243:$M243)</f>
        <v>0</v>
      </c>
      <c r="R243" s="155" cm="1">
        <f t="array" aca="1" ref="R243" ca="1">SUMPRODUCT(--((Month)&lt;=Control!$C$7),$B243:$M243)</f>
        <v>-16625</v>
      </c>
    </row>
    <row r="244" spans="1:18" x14ac:dyDescent="0.2">
      <c r="A244" s="98" t="s">
        <v>24</v>
      </c>
      <c r="B244" s="99">
        <f t="shared" ref="B244:M252" ca="1" si="122">SUM(B4,B16,B28,B40,B52,B64,B76,B88,B100,B112,B124,B136,B148,B160,B172,B184,B196,B208,B220,B232)</f>
        <v>0</v>
      </c>
      <c r="C244" s="99">
        <f t="shared" ca="1" si="122"/>
        <v>0</v>
      </c>
      <c r="D244" s="99">
        <f t="shared" ca="1" si="122"/>
        <v>0</v>
      </c>
      <c r="E244" s="99">
        <f t="shared" ca="1" si="122"/>
        <v>0</v>
      </c>
      <c r="F244" s="99">
        <f t="shared" ca="1" si="122"/>
        <v>0</v>
      </c>
      <c r="G244" s="99">
        <f t="shared" si="122"/>
        <v>0</v>
      </c>
      <c r="H244" s="99">
        <f t="shared" si="122"/>
        <v>0</v>
      </c>
      <c r="I244" s="99">
        <f t="shared" si="122"/>
        <v>0</v>
      </c>
      <c r="J244" s="99">
        <f t="shared" si="122"/>
        <v>0</v>
      </c>
      <c r="K244" s="99">
        <f t="shared" si="122"/>
        <v>0</v>
      </c>
      <c r="L244" s="99">
        <f t="shared" si="122"/>
        <v>0</v>
      </c>
      <c r="M244" s="100">
        <f t="shared" si="122"/>
        <v>0</v>
      </c>
      <c r="N244" s="156" cm="1">
        <f t="array" aca="1" ref="N244" ca="1">SUMPRODUCT(--(($B$1:$M$1)=N$2),$B244:$M244)</f>
        <v>0</v>
      </c>
      <c r="O244" s="149" cm="1">
        <f t="array" aca="1" ref="O244" ca="1">SUMPRODUCT(--(($B$1:$M$1)=O$2),$B244:$M244)</f>
        <v>0</v>
      </c>
      <c r="P244" s="149" cm="1">
        <f t="array" aca="1" ref="P244" ca="1">SUMPRODUCT(--(($B$1:$M$1)=P$2),$B244:$M244)</f>
        <v>0</v>
      </c>
      <c r="Q244" s="149" cm="1">
        <f t="array" aca="1" ref="Q244" ca="1">SUMPRODUCT(--(($B$1:$M$1)=Q$2),$B244:$M244)</f>
        <v>0</v>
      </c>
      <c r="R244" s="155" cm="1">
        <f t="array" aca="1" ref="R244" ca="1">SUMPRODUCT(--((Month)&lt;=Control!$C$7),$B244:$M244)</f>
        <v>0</v>
      </c>
    </row>
    <row r="245" spans="1:18" x14ac:dyDescent="0.2">
      <c r="A245" s="98" t="s">
        <v>26</v>
      </c>
      <c r="B245" s="99">
        <f t="shared" ca="1" si="122"/>
        <v>0</v>
      </c>
      <c r="C245" s="99">
        <f t="shared" ca="1" si="122"/>
        <v>0</v>
      </c>
      <c r="D245" s="99">
        <f t="shared" ca="1" si="122"/>
        <v>0</v>
      </c>
      <c r="E245" s="99">
        <f t="shared" ca="1" si="122"/>
        <v>0</v>
      </c>
      <c r="F245" s="99">
        <f t="shared" ca="1" si="122"/>
        <v>0</v>
      </c>
      <c r="G245" s="99">
        <f t="shared" si="122"/>
        <v>0</v>
      </c>
      <c r="H245" s="99">
        <f t="shared" si="122"/>
        <v>0</v>
      </c>
      <c r="I245" s="99">
        <f t="shared" si="122"/>
        <v>0</v>
      </c>
      <c r="J245" s="99">
        <f t="shared" si="122"/>
        <v>0</v>
      </c>
      <c r="K245" s="99">
        <f t="shared" si="122"/>
        <v>0</v>
      </c>
      <c r="L245" s="99">
        <f t="shared" si="122"/>
        <v>0</v>
      </c>
      <c r="M245" s="100">
        <f t="shared" si="122"/>
        <v>0</v>
      </c>
      <c r="N245" s="156" cm="1">
        <f t="array" aca="1" ref="N245" ca="1">SUMPRODUCT(--(($B$1:$M$1)=N$2),$B245:$M245)</f>
        <v>0</v>
      </c>
      <c r="O245" s="149" cm="1">
        <f t="array" aca="1" ref="O245" ca="1">SUMPRODUCT(--(($B$1:$M$1)=O$2),$B245:$M245)</f>
        <v>0</v>
      </c>
      <c r="P245" s="149" cm="1">
        <f t="array" aca="1" ref="P245" ca="1">SUMPRODUCT(--(($B$1:$M$1)=P$2),$B245:$M245)</f>
        <v>0</v>
      </c>
      <c r="Q245" s="149" cm="1">
        <f t="array" aca="1" ref="Q245" ca="1">SUMPRODUCT(--(($B$1:$M$1)=Q$2),$B245:$M245)</f>
        <v>0</v>
      </c>
      <c r="R245" s="155" cm="1">
        <f t="array" aca="1" ref="R245" ca="1">SUMPRODUCT(--((Month)&lt;=Control!$C$7),$B245:$M245)</f>
        <v>0</v>
      </c>
    </row>
    <row r="246" spans="1:18" x14ac:dyDescent="0.2">
      <c r="A246" s="98" t="s">
        <v>48</v>
      </c>
      <c r="B246" s="99">
        <f t="shared" ca="1" si="122"/>
        <v>0</v>
      </c>
      <c r="C246" s="99">
        <f t="shared" ca="1" si="122"/>
        <v>0</v>
      </c>
      <c r="D246" s="99">
        <f t="shared" ca="1" si="122"/>
        <v>0</v>
      </c>
      <c r="E246" s="99">
        <f t="shared" ca="1" si="122"/>
        <v>0</v>
      </c>
      <c r="F246" s="99">
        <f t="shared" ca="1" si="122"/>
        <v>0</v>
      </c>
      <c r="G246" s="99">
        <f t="shared" si="122"/>
        <v>0</v>
      </c>
      <c r="H246" s="99">
        <f t="shared" si="122"/>
        <v>0</v>
      </c>
      <c r="I246" s="99">
        <f t="shared" si="122"/>
        <v>0</v>
      </c>
      <c r="J246" s="99">
        <f t="shared" si="122"/>
        <v>0</v>
      </c>
      <c r="K246" s="99">
        <f t="shared" si="122"/>
        <v>0</v>
      </c>
      <c r="L246" s="99">
        <f t="shared" si="122"/>
        <v>0</v>
      </c>
      <c r="M246" s="100">
        <f t="shared" si="122"/>
        <v>0</v>
      </c>
      <c r="N246" s="156" cm="1">
        <f t="array" aca="1" ref="N246" ca="1">SUMPRODUCT(--(($B$1:$M$1)=N$2),$B246:$M246)</f>
        <v>0</v>
      </c>
      <c r="O246" s="149" cm="1">
        <f t="array" aca="1" ref="O246" ca="1">SUMPRODUCT(--(($B$1:$M$1)=O$2),$B246:$M246)</f>
        <v>0</v>
      </c>
      <c r="P246" s="149" cm="1">
        <f t="array" aca="1" ref="P246" ca="1">SUMPRODUCT(--(($B$1:$M$1)=P$2),$B246:$M246)</f>
        <v>0</v>
      </c>
      <c r="Q246" s="149" cm="1">
        <f t="array" aca="1" ref="Q246" ca="1">SUMPRODUCT(--(($B$1:$M$1)=Q$2),$B246:$M246)</f>
        <v>0</v>
      </c>
      <c r="R246" s="155" cm="1">
        <f t="array" aca="1" ref="R246" ca="1">SUMPRODUCT(--((Month)&lt;=Control!$C$7),$B246:$M246)</f>
        <v>0</v>
      </c>
    </row>
    <row r="247" spans="1:18" x14ac:dyDescent="0.2">
      <c r="A247" s="98" t="s">
        <v>49</v>
      </c>
      <c r="B247" s="99">
        <f t="shared" ca="1" si="122"/>
        <v>0</v>
      </c>
      <c r="C247" s="99">
        <f t="shared" ca="1" si="122"/>
        <v>0</v>
      </c>
      <c r="D247" s="99">
        <f t="shared" ca="1" si="122"/>
        <v>0</v>
      </c>
      <c r="E247" s="99">
        <f t="shared" ca="1" si="122"/>
        <v>0</v>
      </c>
      <c r="F247" s="99">
        <f t="shared" ca="1" si="122"/>
        <v>0</v>
      </c>
      <c r="G247" s="99">
        <f t="shared" si="122"/>
        <v>0</v>
      </c>
      <c r="H247" s="99">
        <f t="shared" si="122"/>
        <v>0</v>
      </c>
      <c r="I247" s="99">
        <f t="shared" si="122"/>
        <v>0</v>
      </c>
      <c r="J247" s="99">
        <f t="shared" si="122"/>
        <v>0</v>
      </c>
      <c r="K247" s="99">
        <f t="shared" si="122"/>
        <v>0</v>
      </c>
      <c r="L247" s="99">
        <f t="shared" si="122"/>
        <v>0</v>
      </c>
      <c r="M247" s="100">
        <f t="shared" si="122"/>
        <v>0</v>
      </c>
      <c r="N247" s="156" cm="1">
        <f t="array" aca="1" ref="N247" ca="1">SUMPRODUCT(--(($B$1:$M$1)=N$2),$B247:$M247)</f>
        <v>0</v>
      </c>
      <c r="O247" s="149" cm="1">
        <f t="array" aca="1" ref="O247" ca="1">SUMPRODUCT(--(($B$1:$M$1)=O$2),$B247:$M247)</f>
        <v>0</v>
      </c>
      <c r="P247" s="149" cm="1">
        <f t="array" aca="1" ref="P247" ca="1">SUMPRODUCT(--(($B$1:$M$1)=P$2),$B247:$M247)</f>
        <v>0</v>
      </c>
      <c r="Q247" s="149" cm="1">
        <f t="array" aca="1" ref="Q247" ca="1">SUMPRODUCT(--(($B$1:$M$1)=Q$2),$B247:$M247)</f>
        <v>0</v>
      </c>
      <c r="R247" s="155" cm="1">
        <f t="array" aca="1" ref="R247" ca="1">SUMPRODUCT(--((Month)&lt;=Control!$C$7),$B247:$M247)</f>
        <v>0</v>
      </c>
    </row>
    <row r="248" spans="1:18" x14ac:dyDescent="0.2">
      <c r="A248" s="98" t="s">
        <v>50</v>
      </c>
      <c r="B248" s="99">
        <f t="shared" ca="1" si="122"/>
        <v>0</v>
      </c>
      <c r="C248" s="99">
        <f t="shared" ca="1" si="122"/>
        <v>0</v>
      </c>
      <c r="D248" s="99">
        <f t="shared" ca="1" si="122"/>
        <v>0</v>
      </c>
      <c r="E248" s="99">
        <f t="shared" ca="1" si="122"/>
        <v>0</v>
      </c>
      <c r="F248" s="99">
        <f t="shared" ca="1" si="122"/>
        <v>0</v>
      </c>
      <c r="G248" s="99">
        <f t="shared" si="122"/>
        <v>0</v>
      </c>
      <c r="H248" s="99">
        <f t="shared" si="122"/>
        <v>0</v>
      </c>
      <c r="I248" s="99">
        <f t="shared" si="122"/>
        <v>0</v>
      </c>
      <c r="J248" s="99">
        <f t="shared" si="122"/>
        <v>0</v>
      </c>
      <c r="K248" s="99">
        <f t="shared" si="122"/>
        <v>0</v>
      </c>
      <c r="L248" s="99">
        <f t="shared" si="122"/>
        <v>0</v>
      </c>
      <c r="M248" s="100">
        <f t="shared" si="122"/>
        <v>0</v>
      </c>
      <c r="N248" s="156" cm="1">
        <f t="array" aca="1" ref="N248" ca="1">SUMPRODUCT(--(($B$1:$M$1)=N$2),$B248:$M248)</f>
        <v>0</v>
      </c>
      <c r="O248" s="149" cm="1">
        <f t="array" aca="1" ref="O248" ca="1">SUMPRODUCT(--(($B$1:$M$1)=O$2),$B248:$M248)</f>
        <v>0</v>
      </c>
      <c r="P248" s="149" cm="1">
        <f t="array" aca="1" ref="P248" ca="1">SUMPRODUCT(--(($B$1:$M$1)=P$2),$B248:$M248)</f>
        <v>0</v>
      </c>
      <c r="Q248" s="149" cm="1">
        <f t="array" aca="1" ref="Q248" ca="1">SUMPRODUCT(--(($B$1:$M$1)=Q$2),$B248:$M248)</f>
        <v>0</v>
      </c>
      <c r="R248" s="155" cm="1">
        <f t="array" aca="1" ref="R248" ca="1">SUMPRODUCT(--((Month)&lt;=Control!$C$7),$B248:$M248)</f>
        <v>0</v>
      </c>
    </row>
    <row r="249" spans="1:18" x14ac:dyDescent="0.2">
      <c r="A249" s="98" t="s">
        <v>9</v>
      </c>
      <c r="B249" s="99">
        <f t="shared" ca="1" si="122"/>
        <v>575</v>
      </c>
      <c r="C249" s="99">
        <f t="shared" ca="1" si="122"/>
        <v>575</v>
      </c>
      <c r="D249" s="99">
        <f t="shared" ca="1" si="122"/>
        <v>575</v>
      </c>
      <c r="E249" s="99">
        <f t="shared" ca="1" si="122"/>
        <v>575</v>
      </c>
      <c r="F249" s="99">
        <f t="shared" ca="1" si="122"/>
        <v>575</v>
      </c>
      <c r="G249" s="99">
        <f t="shared" si="122"/>
        <v>0</v>
      </c>
      <c r="H249" s="99">
        <f t="shared" si="122"/>
        <v>0</v>
      </c>
      <c r="I249" s="99">
        <f t="shared" si="122"/>
        <v>0</v>
      </c>
      <c r="J249" s="99">
        <f t="shared" si="122"/>
        <v>0</v>
      </c>
      <c r="K249" s="99">
        <f t="shared" si="122"/>
        <v>0</v>
      </c>
      <c r="L249" s="99">
        <f t="shared" si="122"/>
        <v>0</v>
      </c>
      <c r="M249" s="100">
        <f t="shared" si="122"/>
        <v>0</v>
      </c>
      <c r="N249" s="156" cm="1">
        <f t="array" aca="1" ref="N249" ca="1">SUMPRODUCT(--(($B$1:$M$1)=N$2),$B249:$M249)</f>
        <v>1725</v>
      </c>
      <c r="O249" s="149" cm="1">
        <f t="array" aca="1" ref="O249" ca="1">SUMPRODUCT(--(($B$1:$M$1)=O$2),$B249:$M249)</f>
        <v>1150</v>
      </c>
      <c r="P249" s="149" cm="1">
        <f t="array" aca="1" ref="P249" ca="1">SUMPRODUCT(--(($B$1:$M$1)=P$2),$B249:$M249)</f>
        <v>0</v>
      </c>
      <c r="Q249" s="149" cm="1">
        <f t="array" aca="1" ref="Q249" ca="1">SUMPRODUCT(--(($B$1:$M$1)=Q$2),$B249:$M249)</f>
        <v>0</v>
      </c>
      <c r="R249" s="155" cm="1">
        <f t="array" aca="1" ref="R249" ca="1">SUMPRODUCT(--((Month)&lt;=Control!$C$7),$B249:$M249)</f>
        <v>2875</v>
      </c>
    </row>
    <row r="250" spans="1:18" x14ac:dyDescent="0.2">
      <c r="A250" s="98" t="s">
        <v>10</v>
      </c>
      <c r="B250" s="99">
        <f ca="1">SUM(B10,B22,B34,B46,B58,B70,B82,B94,B106,B118,B130,B142,B154,B166,B178,B190,B202,B214,B226,B238)</f>
        <v>2750</v>
      </c>
      <c r="C250" s="99">
        <f t="shared" ca="1" si="122"/>
        <v>2750</v>
      </c>
      <c r="D250" s="99">
        <f t="shared" ca="1" si="122"/>
        <v>2750</v>
      </c>
      <c r="E250" s="99">
        <f t="shared" ca="1" si="122"/>
        <v>2750</v>
      </c>
      <c r="F250" s="99">
        <f t="shared" ca="1" si="122"/>
        <v>2750</v>
      </c>
      <c r="G250" s="99">
        <f t="shared" si="122"/>
        <v>0</v>
      </c>
      <c r="H250" s="99">
        <f t="shared" si="122"/>
        <v>0</v>
      </c>
      <c r="I250" s="99">
        <f t="shared" si="122"/>
        <v>0</v>
      </c>
      <c r="J250" s="99">
        <f t="shared" si="122"/>
        <v>0</v>
      </c>
      <c r="K250" s="99">
        <f t="shared" si="122"/>
        <v>0</v>
      </c>
      <c r="L250" s="99">
        <f t="shared" si="122"/>
        <v>0</v>
      </c>
      <c r="M250" s="100">
        <f t="shared" si="122"/>
        <v>0</v>
      </c>
      <c r="N250" s="156" cm="1">
        <f t="array" aca="1" ref="N250" ca="1">SUMPRODUCT(--(($B$1:$M$1)=N$2),$B250:$M250)</f>
        <v>8250</v>
      </c>
      <c r="O250" s="149" cm="1">
        <f t="array" aca="1" ref="O250" ca="1">SUMPRODUCT(--(($B$1:$M$1)=O$2),$B250:$M250)</f>
        <v>5500</v>
      </c>
      <c r="P250" s="149" cm="1">
        <f t="array" aca="1" ref="P250" ca="1">SUMPRODUCT(--(($B$1:$M$1)=P$2),$B250:$M250)</f>
        <v>0</v>
      </c>
      <c r="Q250" s="149" cm="1">
        <f t="array" aca="1" ref="Q250" ca="1">SUMPRODUCT(--(($B$1:$M$1)=Q$2),$B250:$M250)</f>
        <v>0</v>
      </c>
      <c r="R250" s="155" cm="1">
        <f t="array" aca="1" ref="R250" ca="1">SUMPRODUCT(--((Month)&lt;=Control!$C$7),$B250:$M250)</f>
        <v>13750</v>
      </c>
    </row>
    <row r="251" spans="1:18" x14ac:dyDescent="0.2">
      <c r="A251" s="98" t="s">
        <v>14</v>
      </c>
      <c r="B251" s="99">
        <f t="shared" ca="1" si="122"/>
        <v>0</v>
      </c>
      <c r="C251" s="99">
        <f t="shared" ca="1" si="122"/>
        <v>0</v>
      </c>
      <c r="D251" s="99">
        <f t="shared" ca="1" si="122"/>
        <v>0</v>
      </c>
      <c r="E251" s="99">
        <f t="shared" ca="1" si="122"/>
        <v>0</v>
      </c>
      <c r="F251" s="99">
        <f t="shared" ca="1" si="122"/>
        <v>0</v>
      </c>
      <c r="G251" s="99">
        <f t="shared" si="122"/>
        <v>0</v>
      </c>
      <c r="H251" s="99">
        <f t="shared" si="122"/>
        <v>0</v>
      </c>
      <c r="I251" s="99">
        <f t="shared" si="122"/>
        <v>0</v>
      </c>
      <c r="J251" s="99">
        <f t="shared" si="122"/>
        <v>0</v>
      </c>
      <c r="K251" s="99">
        <f t="shared" si="122"/>
        <v>0</v>
      </c>
      <c r="L251" s="99">
        <f t="shared" si="122"/>
        <v>0</v>
      </c>
      <c r="M251" s="100">
        <f t="shared" si="122"/>
        <v>0</v>
      </c>
      <c r="N251" s="156" cm="1">
        <f t="array" aca="1" ref="N251" ca="1">SUMPRODUCT(--(($B$1:$M$1)=N$2),$B251:$M251)</f>
        <v>0</v>
      </c>
      <c r="O251" s="149" cm="1">
        <f t="array" aca="1" ref="O251" ca="1">SUMPRODUCT(--(($B$1:$M$1)=O$2),$B251:$M251)</f>
        <v>0</v>
      </c>
      <c r="P251" s="149" cm="1">
        <f t="array" aca="1" ref="P251" ca="1">SUMPRODUCT(--(($B$1:$M$1)=P$2),$B251:$M251)</f>
        <v>0</v>
      </c>
      <c r="Q251" s="149" cm="1">
        <f t="array" aca="1" ref="Q251" ca="1">SUMPRODUCT(--(($B$1:$M$1)=Q$2),$B251:$M251)</f>
        <v>0</v>
      </c>
      <c r="R251" s="155" cm="1">
        <f t="array" aca="1" ref="R251" ca="1">SUMPRODUCT(--((Month)&lt;=Control!$C$7),$B251:$M251)</f>
        <v>0</v>
      </c>
    </row>
    <row r="252" spans="1:18" x14ac:dyDescent="0.2">
      <c r="A252" s="101" t="s">
        <v>13</v>
      </c>
      <c r="B252" s="102">
        <f t="shared" ca="1" si="122"/>
        <v>0</v>
      </c>
      <c r="C252" s="102">
        <f t="shared" ca="1" si="122"/>
        <v>0</v>
      </c>
      <c r="D252" s="102">
        <f t="shared" ca="1" si="122"/>
        <v>0</v>
      </c>
      <c r="E252" s="102">
        <f t="shared" ca="1" si="122"/>
        <v>0</v>
      </c>
      <c r="F252" s="102">
        <f t="shared" ca="1" si="122"/>
        <v>0</v>
      </c>
      <c r="G252" s="102">
        <f t="shared" si="122"/>
        <v>0</v>
      </c>
      <c r="H252" s="102">
        <f t="shared" si="122"/>
        <v>0</v>
      </c>
      <c r="I252" s="102">
        <f t="shared" si="122"/>
        <v>0</v>
      </c>
      <c r="J252" s="102">
        <f t="shared" si="122"/>
        <v>0</v>
      </c>
      <c r="K252" s="102">
        <f t="shared" si="122"/>
        <v>0</v>
      </c>
      <c r="L252" s="102">
        <f t="shared" si="122"/>
        <v>0</v>
      </c>
      <c r="M252" s="103">
        <f t="shared" si="122"/>
        <v>0</v>
      </c>
      <c r="N252" s="157" cm="1">
        <f t="array" aca="1" ref="N252" ca="1">SUMPRODUCT(--(($B$1:$M$1)=N$2),$B252:$M252)</f>
        <v>0</v>
      </c>
      <c r="O252" s="158" cm="1">
        <f t="array" aca="1" ref="O252" ca="1">SUMPRODUCT(--(($B$1:$M$1)=O$2),$B252:$M252)</f>
        <v>0</v>
      </c>
      <c r="P252" s="158" cm="1">
        <f t="array" aca="1" ref="P252" ca="1">SUMPRODUCT(--(($B$1:$M$1)=P$2),$B252:$M252)</f>
        <v>0</v>
      </c>
      <c r="Q252" s="158" cm="1">
        <f t="array" aca="1" ref="Q252" ca="1">SUMPRODUCT(--(($B$1:$M$1)=Q$2),$B252:$M252)</f>
        <v>0</v>
      </c>
      <c r="R252" s="159" cm="1">
        <f t="array" aca="1" ref="R252" ca="1">SUMPRODUCT(--((Month)&lt;=Control!$C$7),$B252:$M252)</f>
        <v>0</v>
      </c>
    </row>
    <row r="253" spans="1:18" x14ac:dyDescent="0.2">
      <c r="A253" s="37" t="s">
        <v>53</v>
      </c>
      <c r="B253" s="149">
        <f t="shared" ref="B253:R253" ca="1" si="123">SUM(B243:B252)</f>
        <v>0</v>
      </c>
      <c r="C253" s="149">
        <f t="shared" ca="1" si="123"/>
        <v>0</v>
      </c>
      <c r="D253" s="149">
        <f t="shared" ca="1" si="123"/>
        <v>0</v>
      </c>
      <c r="E253" s="149">
        <f t="shared" ca="1" si="123"/>
        <v>0</v>
      </c>
      <c r="F253" s="149">
        <f t="shared" ca="1" si="123"/>
        <v>0</v>
      </c>
      <c r="G253" s="149">
        <f t="shared" si="123"/>
        <v>0</v>
      </c>
      <c r="H253" s="149">
        <f t="shared" si="123"/>
        <v>0</v>
      </c>
      <c r="I253" s="149">
        <f t="shared" si="123"/>
        <v>0</v>
      </c>
      <c r="J253" s="149">
        <f t="shared" si="123"/>
        <v>0</v>
      </c>
      <c r="K253" s="149">
        <f t="shared" si="123"/>
        <v>0</v>
      </c>
      <c r="L253" s="149">
        <f t="shared" si="123"/>
        <v>0</v>
      </c>
      <c r="M253" s="149">
        <f t="shared" si="123"/>
        <v>0</v>
      </c>
      <c r="N253" s="149">
        <f t="shared" ca="1" si="123"/>
        <v>0</v>
      </c>
      <c r="O253" s="149">
        <f t="shared" ca="1" si="123"/>
        <v>0</v>
      </c>
      <c r="P253" s="149">
        <f t="shared" ca="1" si="123"/>
        <v>0</v>
      </c>
      <c r="Q253" s="149">
        <f t="shared" ca="1" si="123"/>
        <v>0</v>
      </c>
      <c r="R253" s="149">
        <f t="shared" ca="1" si="123"/>
        <v>0</v>
      </c>
    </row>
    <row r="254" spans="1:18" x14ac:dyDescent="0.2">
      <c r="B254" s="160" t="str">
        <f ca="1">IF(B253=0,"","IMBALANCE")</f>
        <v/>
      </c>
      <c r="C254" s="160" t="str">
        <f t="shared" ref="C254:R254" ca="1" si="124">IF(C253=0,"","IMBALANCE")</f>
        <v/>
      </c>
      <c r="D254" s="160" t="str">
        <f t="shared" ca="1" si="124"/>
        <v/>
      </c>
      <c r="E254" s="160" t="str">
        <f t="shared" ca="1" si="124"/>
        <v/>
      </c>
      <c r="F254" s="160" t="str">
        <f t="shared" ca="1" si="124"/>
        <v/>
      </c>
      <c r="G254" s="160" t="str">
        <f t="shared" si="124"/>
        <v/>
      </c>
      <c r="H254" s="160" t="str">
        <f t="shared" si="124"/>
        <v/>
      </c>
      <c r="I254" s="160" t="str">
        <f t="shared" si="124"/>
        <v/>
      </c>
      <c r="J254" s="160" t="str">
        <f t="shared" si="124"/>
        <v/>
      </c>
      <c r="K254" s="160" t="str">
        <f t="shared" si="124"/>
        <v/>
      </c>
      <c r="L254" s="160" t="str">
        <f t="shared" si="124"/>
        <v/>
      </c>
      <c r="M254" s="160" t="str">
        <f t="shared" si="124"/>
        <v/>
      </c>
      <c r="N254" s="160" t="str">
        <f t="shared" ca="1" si="124"/>
        <v/>
      </c>
      <c r="O254" s="160" t="str">
        <f t="shared" ca="1" si="124"/>
        <v/>
      </c>
      <c r="P254" s="160" t="str">
        <f t="shared" ca="1" si="124"/>
        <v/>
      </c>
      <c r="Q254" s="160" t="str">
        <f t="shared" ca="1" si="124"/>
        <v/>
      </c>
      <c r="R254" s="160" t="str">
        <f t="shared" ca="1" si="124"/>
        <v/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903D1-68FF-424D-89EC-CBA3FDFF1994}">
  <sheetPr codeName="Sheet5">
    <tabColor theme="0" tint="-0.14999847407452621"/>
  </sheetPr>
  <dimension ref="A1:C200"/>
  <sheetViews>
    <sheetView workbookViewId="0"/>
  </sheetViews>
  <sheetFormatPr baseColWidth="10" defaultColWidth="9.1640625" defaultRowHeight="14" x14ac:dyDescent="0.2"/>
  <cols>
    <col min="1" max="1" width="16.33203125" style="37" bestFit="1" customWidth="1"/>
    <col min="2" max="2" width="39.5" style="37" bestFit="1" customWidth="1"/>
    <col min="3" max="3" width="25.1640625" style="37" bestFit="1" customWidth="1"/>
    <col min="4" max="16384" width="9.1640625" style="37"/>
  </cols>
  <sheetData>
    <row r="1" spans="1:3" x14ac:dyDescent="0.2">
      <c r="A1" s="44" t="s">
        <v>21</v>
      </c>
      <c r="B1" s="44" t="s">
        <v>22</v>
      </c>
      <c r="C1" s="44" t="s">
        <v>23</v>
      </c>
    </row>
    <row r="2" spans="1:3" x14ac:dyDescent="0.2">
      <c r="A2" s="43">
        <v>5000</v>
      </c>
      <c r="B2" s="43" t="s">
        <v>25</v>
      </c>
      <c r="C2" s="150" t="s">
        <v>25</v>
      </c>
    </row>
    <row r="3" spans="1:3" x14ac:dyDescent="0.2">
      <c r="A3" s="43">
        <v>5010</v>
      </c>
      <c r="B3" s="43" t="s">
        <v>24</v>
      </c>
      <c r="C3" s="150" t="s">
        <v>24</v>
      </c>
    </row>
    <row r="4" spans="1:3" x14ac:dyDescent="0.2">
      <c r="A4" s="43">
        <v>5020</v>
      </c>
      <c r="B4" s="43" t="s">
        <v>26</v>
      </c>
      <c r="C4" s="150" t="s">
        <v>26</v>
      </c>
    </row>
    <row r="5" spans="1:3" x14ac:dyDescent="0.2">
      <c r="A5" s="43">
        <v>6000</v>
      </c>
      <c r="B5" s="43" t="s">
        <v>108</v>
      </c>
      <c r="C5" s="150" t="s">
        <v>48</v>
      </c>
    </row>
    <row r="6" spans="1:3" x14ac:dyDescent="0.2">
      <c r="A6" s="43">
        <v>6010</v>
      </c>
      <c r="B6" s="43" t="s">
        <v>109</v>
      </c>
      <c r="C6" s="150" t="s">
        <v>49</v>
      </c>
    </row>
    <row r="7" spans="1:3" x14ac:dyDescent="0.2">
      <c r="A7" s="43">
        <v>6020</v>
      </c>
      <c r="B7" s="43" t="s">
        <v>110</v>
      </c>
      <c r="C7" s="150" t="s">
        <v>50</v>
      </c>
    </row>
    <row r="8" spans="1:3" x14ac:dyDescent="0.2">
      <c r="A8" s="43">
        <v>7000</v>
      </c>
      <c r="B8" s="43" t="s">
        <v>111</v>
      </c>
      <c r="C8" s="150" t="s">
        <v>9</v>
      </c>
    </row>
    <row r="9" spans="1:3" x14ac:dyDescent="0.2">
      <c r="A9" s="43">
        <v>7010</v>
      </c>
      <c r="B9" s="43" t="s">
        <v>112</v>
      </c>
      <c r="C9" s="150" t="s">
        <v>9</v>
      </c>
    </row>
    <row r="10" spans="1:3" x14ac:dyDescent="0.2">
      <c r="A10" s="43">
        <v>7020</v>
      </c>
      <c r="B10" s="43" t="s">
        <v>113</v>
      </c>
      <c r="C10" s="150" t="s">
        <v>9</v>
      </c>
    </row>
    <row r="11" spans="1:3" x14ac:dyDescent="0.2">
      <c r="A11" s="43">
        <v>7030</v>
      </c>
      <c r="B11" s="43" t="s">
        <v>114</v>
      </c>
      <c r="C11" s="150" t="s">
        <v>9</v>
      </c>
    </row>
    <row r="12" spans="1:3" x14ac:dyDescent="0.2">
      <c r="A12" s="43">
        <v>7040</v>
      </c>
      <c r="B12" s="43" t="s">
        <v>115</v>
      </c>
      <c r="C12" s="150" t="s">
        <v>9</v>
      </c>
    </row>
    <row r="13" spans="1:3" x14ac:dyDescent="0.2">
      <c r="A13" s="43">
        <v>8000</v>
      </c>
      <c r="B13" s="43" t="s">
        <v>116</v>
      </c>
      <c r="C13" s="150" t="s">
        <v>10</v>
      </c>
    </row>
    <row r="14" spans="1:3" x14ac:dyDescent="0.2">
      <c r="A14" s="43">
        <v>8010</v>
      </c>
      <c r="B14" s="43" t="s">
        <v>117</v>
      </c>
      <c r="C14" s="150" t="s">
        <v>10</v>
      </c>
    </row>
    <row r="15" spans="1:3" x14ac:dyDescent="0.2">
      <c r="A15" s="43">
        <v>8020</v>
      </c>
      <c r="B15" s="43" t="s">
        <v>118</v>
      </c>
      <c r="C15" s="150" t="s">
        <v>10</v>
      </c>
    </row>
    <row r="16" spans="1:3" x14ac:dyDescent="0.2">
      <c r="A16" s="43">
        <v>8030</v>
      </c>
      <c r="B16" s="43" t="s">
        <v>119</v>
      </c>
      <c r="C16" s="150" t="s">
        <v>10</v>
      </c>
    </row>
    <row r="17" spans="1:3" x14ac:dyDescent="0.2">
      <c r="A17" s="43">
        <v>8040</v>
      </c>
      <c r="B17" s="43" t="s">
        <v>120</v>
      </c>
      <c r="C17" s="150" t="s">
        <v>10</v>
      </c>
    </row>
    <row r="18" spans="1:3" x14ac:dyDescent="0.2">
      <c r="A18" s="43">
        <v>8050</v>
      </c>
      <c r="B18" s="43" t="s">
        <v>121</v>
      </c>
      <c r="C18" s="150" t="s">
        <v>10</v>
      </c>
    </row>
    <row r="19" spans="1:3" x14ac:dyDescent="0.2">
      <c r="A19" s="43">
        <v>8060</v>
      </c>
      <c r="B19" s="43" t="s">
        <v>122</v>
      </c>
      <c r="C19" s="150" t="s">
        <v>10</v>
      </c>
    </row>
    <row r="20" spans="1:3" x14ac:dyDescent="0.2">
      <c r="A20" s="43">
        <v>8070</v>
      </c>
      <c r="B20" s="43" t="s">
        <v>123</v>
      </c>
      <c r="C20" s="150" t="s">
        <v>10</v>
      </c>
    </row>
    <row r="21" spans="1:3" x14ac:dyDescent="0.2">
      <c r="A21" s="43">
        <v>8080</v>
      </c>
      <c r="B21" s="43" t="s">
        <v>124</v>
      </c>
      <c r="C21" s="150" t="s">
        <v>10</v>
      </c>
    </row>
    <row r="22" spans="1:3" x14ac:dyDescent="0.2">
      <c r="A22" s="43">
        <v>8090</v>
      </c>
      <c r="B22" s="43" t="s">
        <v>125</v>
      </c>
      <c r="C22" s="150" t="s">
        <v>10</v>
      </c>
    </row>
    <row r="23" spans="1:3" x14ac:dyDescent="0.2">
      <c r="A23" s="43">
        <v>8099</v>
      </c>
      <c r="B23" s="43" t="s">
        <v>129</v>
      </c>
      <c r="C23" s="150" t="s">
        <v>10</v>
      </c>
    </row>
    <row r="24" spans="1:3" x14ac:dyDescent="0.2">
      <c r="A24" s="43">
        <v>8999</v>
      </c>
      <c r="B24" s="43" t="s">
        <v>138</v>
      </c>
      <c r="C24" s="150" t="s">
        <v>10</v>
      </c>
    </row>
    <row r="25" spans="1:3" x14ac:dyDescent="0.2">
      <c r="A25" s="43">
        <v>9000</v>
      </c>
      <c r="B25" s="43" t="s">
        <v>126</v>
      </c>
      <c r="C25" s="150" t="s">
        <v>14</v>
      </c>
    </row>
    <row r="26" spans="1:3" x14ac:dyDescent="0.2">
      <c r="A26" s="43">
        <v>9010</v>
      </c>
      <c r="B26" s="43" t="s">
        <v>127</v>
      </c>
      <c r="C26" s="150" t="s">
        <v>14</v>
      </c>
    </row>
    <row r="27" spans="1:3" x14ac:dyDescent="0.2">
      <c r="A27" s="43">
        <v>9900</v>
      </c>
      <c r="B27" s="43" t="s">
        <v>128</v>
      </c>
      <c r="C27" s="150" t="s">
        <v>13</v>
      </c>
    </row>
    <row r="28" spans="1:3" x14ac:dyDescent="0.2">
      <c r="A28" s="43"/>
      <c r="B28" s="43"/>
      <c r="C28" s="150"/>
    </row>
    <row r="29" spans="1:3" x14ac:dyDescent="0.2">
      <c r="A29" s="43"/>
      <c r="B29" s="43"/>
      <c r="C29" s="150"/>
    </row>
    <row r="30" spans="1:3" x14ac:dyDescent="0.2">
      <c r="A30" s="43"/>
      <c r="B30" s="43"/>
      <c r="C30" s="150"/>
    </row>
    <row r="31" spans="1:3" x14ac:dyDescent="0.2">
      <c r="A31" s="43"/>
      <c r="B31" s="43"/>
      <c r="C31" s="150"/>
    </row>
    <row r="32" spans="1:3" x14ac:dyDescent="0.2">
      <c r="A32" s="43"/>
      <c r="B32" s="43"/>
      <c r="C32" s="150"/>
    </row>
    <row r="33" spans="1:3" x14ac:dyDescent="0.2">
      <c r="A33" s="43"/>
      <c r="B33" s="43"/>
      <c r="C33" s="150"/>
    </row>
    <row r="34" spans="1:3" x14ac:dyDescent="0.2">
      <c r="A34" s="43"/>
      <c r="B34" s="43"/>
      <c r="C34" s="150"/>
    </row>
    <row r="35" spans="1:3" x14ac:dyDescent="0.2">
      <c r="A35" s="43"/>
      <c r="B35" s="43"/>
      <c r="C35" s="150"/>
    </row>
    <row r="36" spans="1:3" x14ac:dyDescent="0.2">
      <c r="A36" s="43"/>
      <c r="B36" s="43"/>
      <c r="C36" s="150"/>
    </row>
    <row r="37" spans="1:3" x14ac:dyDescent="0.2">
      <c r="A37" s="43"/>
      <c r="B37" s="43"/>
      <c r="C37" s="150"/>
    </row>
    <row r="38" spans="1:3" x14ac:dyDescent="0.2">
      <c r="A38" s="43"/>
      <c r="B38" s="43"/>
      <c r="C38" s="150"/>
    </row>
    <row r="39" spans="1:3" x14ac:dyDescent="0.2">
      <c r="A39" s="43"/>
      <c r="B39" s="43"/>
      <c r="C39" s="150"/>
    </row>
    <row r="40" spans="1:3" x14ac:dyDescent="0.2">
      <c r="A40" s="43"/>
      <c r="B40" s="43"/>
      <c r="C40" s="150"/>
    </row>
    <row r="41" spans="1:3" x14ac:dyDescent="0.2">
      <c r="A41" s="43"/>
      <c r="B41" s="43"/>
      <c r="C41" s="150"/>
    </row>
    <row r="42" spans="1:3" x14ac:dyDescent="0.2">
      <c r="A42" s="43"/>
      <c r="B42" s="43"/>
      <c r="C42" s="150"/>
    </row>
    <row r="43" spans="1:3" x14ac:dyDescent="0.2">
      <c r="A43" s="43"/>
      <c r="B43" s="43"/>
      <c r="C43" s="150"/>
    </row>
    <row r="44" spans="1:3" x14ac:dyDescent="0.2">
      <c r="A44" s="43"/>
      <c r="B44" s="43"/>
      <c r="C44" s="150"/>
    </row>
    <row r="45" spans="1:3" x14ac:dyDescent="0.2">
      <c r="A45" s="43"/>
      <c r="B45" s="43"/>
      <c r="C45" s="150"/>
    </row>
    <row r="46" spans="1:3" x14ac:dyDescent="0.2">
      <c r="A46" s="43"/>
      <c r="B46" s="43"/>
      <c r="C46" s="150"/>
    </row>
    <row r="47" spans="1:3" x14ac:dyDescent="0.2">
      <c r="A47" s="43"/>
      <c r="B47" s="43"/>
      <c r="C47" s="150"/>
    </row>
    <row r="48" spans="1:3" x14ac:dyDescent="0.2">
      <c r="A48" s="43"/>
      <c r="B48" s="43"/>
      <c r="C48" s="150"/>
    </row>
    <row r="49" spans="1:3" x14ac:dyDescent="0.2">
      <c r="A49" s="43"/>
      <c r="B49" s="43"/>
      <c r="C49" s="150"/>
    </row>
    <row r="50" spans="1:3" x14ac:dyDescent="0.2">
      <c r="A50" s="43"/>
      <c r="B50" s="43"/>
      <c r="C50" s="150"/>
    </row>
    <row r="51" spans="1:3" x14ac:dyDescent="0.2">
      <c r="A51" s="43"/>
      <c r="B51" s="43"/>
      <c r="C51" s="150"/>
    </row>
    <row r="52" spans="1:3" x14ac:dyDescent="0.2">
      <c r="A52" s="43"/>
      <c r="B52" s="43"/>
      <c r="C52" s="150"/>
    </row>
    <row r="53" spans="1:3" x14ac:dyDescent="0.2">
      <c r="A53" s="43"/>
      <c r="B53" s="43"/>
      <c r="C53" s="150"/>
    </row>
    <row r="54" spans="1:3" x14ac:dyDescent="0.2">
      <c r="A54" s="43"/>
      <c r="B54" s="43"/>
      <c r="C54" s="150"/>
    </row>
    <row r="55" spans="1:3" x14ac:dyDescent="0.2">
      <c r="A55" s="43"/>
      <c r="B55" s="43"/>
      <c r="C55" s="150"/>
    </row>
    <row r="56" spans="1:3" x14ac:dyDescent="0.2">
      <c r="A56" s="43"/>
      <c r="B56" s="43"/>
      <c r="C56" s="150"/>
    </row>
    <row r="57" spans="1:3" x14ac:dyDescent="0.2">
      <c r="A57" s="43"/>
      <c r="B57" s="43"/>
      <c r="C57" s="150"/>
    </row>
    <row r="58" spans="1:3" x14ac:dyDescent="0.2">
      <c r="A58" s="43"/>
      <c r="B58" s="43"/>
      <c r="C58" s="150"/>
    </row>
    <row r="59" spans="1:3" x14ac:dyDescent="0.2">
      <c r="A59" s="43"/>
      <c r="B59" s="43"/>
      <c r="C59" s="150"/>
    </row>
    <row r="60" spans="1:3" x14ac:dyDescent="0.2">
      <c r="A60" s="43"/>
      <c r="B60" s="43"/>
      <c r="C60" s="150"/>
    </row>
    <row r="61" spans="1:3" x14ac:dyDescent="0.2">
      <c r="A61" s="43"/>
      <c r="B61" s="43"/>
      <c r="C61" s="150"/>
    </row>
    <row r="62" spans="1:3" x14ac:dyDescent="0.2">
      <c r="A62" s="43"/>
      <c r="B62" s="43"/>
      <c r="C62" s="150"/>
    </row>
    <row r="63" spans="1:3" x14ac:dyDescent="0.2">
      <c r="A63" s="43"/>
      <c r="B63" s="43"/>
      <c r="C63" s="150"/>
    </row>
    <row r="64" spans="1:3" x14ac:dyDescent="0.2">
      <c r="A64" s="43"/>
      <c r="B64" s="43"/>
      <c r="C64" s="150"/>
    </row>
    <row r="65" spans="1:3" x14ac:dyDescent="0.2">
      <c r="A65" s="43"/>
      <c r="B65" s="43"/>
      <c r="C65" s="150"/>
    </row>
    <row r="66" spans="1:3" x14ac:dyDescent="0.2">
      <c r="A66" s="43"/>
      <c r="B66" s="43"/>
      <c r="C66" s="150"/>
    </row>
    <row r="67" spans="1:3" x14ac:dyDescent="0.2">
      <c r="A67" s="43"/>
      <c r="B67" s="43"/>
      <c r="C67" s="150"/>
    </row>
    <row r="68" spans="1:3" x14ac:dyDescent="0.2">
      <c r="A68" s="43"/>
      <c r="B68" s="43"/>
      <c r="C68" s="150"/>
    </row>
    <row r="69" spans="1:3" x14ac:dyDescent="0.2">
      <c r="A69" s="43"/>
      <c r="B69" s="43"/>
      <c r="C69" s="150"/>
    </row>
    <row r="70" spans="1:3" x14ac:dyDescent="0.2">
      <c r="A70" s="43"/>
      <c r="B70" s="43"/>
      <c r="C70" s="150"/>
    </row>
    <row r="71" spans="1:3" x14ac:dyDescent="0.2">
      <c r="A71" s="43"/>
      <c r="B71" s="43"/>
      <c r="C71" s="150"/>
    </row>
    <row r="72" spans="1:3" x14ac:dyDescent="0.2">
      <c r="A72" s="43"/>
      <c r="B72" s="43"/>
      <c r="C72" s="150"/>
    </row>
    <row r="73" spans="1:3" x14ac:dyDescent="0.2">
      <c r="A73" s="43"/>
      <c r="B73" s="43"/>
      <c r="C73" s="150"/>
    </row>
    <row r="74" spans="1:3" x14ac:dyDescent="0.2">
      <c r="A74" s="43"/>
      <c r="B74" s="43"/>
      <c r="C74" s="150"/>
    </row>
    <row r="75" spans="1:3" x14ac:dyDescent="0.2">
      <c r="A75" s="43"/>
      <c r="B75" s="43"/>
      <c r="C75" s="150"/>
    </row>
    <row r="76" spans="1:3" x14ac:dyDescent="0.2">
      <c r="A76" s="43"/>
      <c r="B76" s="43"/>
      <c r="C76" s="150"/>
    </row>
    <row r="77" spans="1:3" x14ac:dyDescent="0.2">
      <c r="A77" s="43"/>
      <c r="B77" s="43"/>
      <c r="C77" s="150"/>
    </row>
    <row r="78" spans="1:3" x14ac:dyDescent="0.2">
      <c r="A78" s="43"/>
      <c r="B78" s="43"/>
      <c r="C78" s="150"/>
    </row>
    <row r="79" spans="1:3" x14ac:dyDescent="0.2">
      <c r="A79" s="43"/>
      <c r="B79" s="43"/>
      <c r="C79" s="150"/>
    </row>
    <row r="80" spans="1:3" x14ac:dyDescent="0.2">
      <c r="A80" s="43"/>
      <c r="B80" s="43"/>
      <c r="C80" s="150"/>
    </row>
    <row r="81" spans="1:3" x14ac:dyDescent="0.2">
      <c r="A81" s="43"/>
      <c r="B81" s="43"/>
      <c r="C81" s="150"/>
    </row>
    <row r="82" spans="1:3" x14ac:dyDescent="0.2">
      <c r="A82" s="43"/>
      <c r="B82" s="43"/>
      <c r="C82" s="150"/>
    </row>
    <row r="83" spans="1:3" x14ac:dyDescent="0.2">
      <c r="A83" s="43"/>
      <c r="B83" s="43"/>
      <c r="C83" s="150"/>
    </row>
    <row r="84" spans="1:3" x14ac:dyDescent="0.2">
      <c r="A84" s="43"/>
      <c r="B84" s="43"/>
      <c r="C84" s="150"/>
    </row>
    <row r="85" spans="1:3" x14ac:dyDescent="0.2">
      <c r="A85" s="43"/>
      <c r="B85" s="43"/>
      <c r="C85" s="150"/>
    </row>
    <row r="86" spans="1:3" x14ac:dyDescent="0.2">
      <c r="A86" s="43"/>
      <c r="B86" s="43"/>
      <c r="C86" s="150"/>
    </row>
    <row r="87" spans="1:3" x14ac:dyDescent="0.2">
      <c r="A87" s="43"/>
      <c r="B87" s="43"/>
      <c r="C87" s="150"/>
    </row>
    <row r="88" spans="1:3" x14ac:dyDescent="0.2">
      <c r="A88" s="43"/>
      <c r="B88" s="43"/>
      <c r="C88" s="150"/>
    </row>
    <row r="89" spans="1:3" x14ac:dyDescent="0.2">
      <c r="A89" s="43"/>
      <c r="B89" s="43"/>
      <c r="C89" s="150"/>
    </row>
    <row r="90" spans="1:3" x14ac:dyDescent="0.2">
      <c r="A90" s="43"/>
      <c r="B90" s="43"/>
      <c r="C90" s="150"/>
    </row>
    <row r="91" spans="1:3" x14ac:dyDescent="0.2">
      <c r="A91" s="43"/>
      <c r="B91" s="43"/>
      <c r="C91" s="150"/>
    </row>
    <row r="92" spans="1:3" x14ac:dyDescent="0.2">
      <c r="A92" s="43"/>
      <c r="B92" s="43"/>
      <c r="C92" s="150"/>
    </row>
    <row r="93" spans="1:3" x14ac:dyDescent="0.2">
      <c r="A93" s="43"/>
      <c r="B93" s="43"/>
      <c r="C93" s="150"/>
    </row>
    <row r="94" spans="1:3" x14ac:dyDescent="0.2">
      <c r="A94" s="43"/>
      <c r="B94" s="43"/>
      <c r="C94" s="150"/>
    </row>
    <row r="95" spans="1:3" x14ac:dyDescent="0.2">
      <c r="A95" s="43"/>
      <c r="B95" s="43"/>
      <c r="C95" s="150"/>
    </row>
    <row r="96" spans="1:3" x14ac:dyDescent="0.2">
      <c r="A96" s="43"/>
      <c r="B96" s="43"/>
      <c r="C96" s="150"/>
    </row>
    <row r="97" spans="1:3" x14ac:dyDescent="0.2">
      <c r="A97" s="43"/>
      <c r="B97" s="43"/>
      <c r="C97" s="150"/>
    </row>
    <row r="98" spans="1:3" x14ac:dyDescent="0.2">
      <c r="A98" s="43"/>
      <c r="B98" s="43"/>
      <c r="C98" s="150"/>
    </row>
    <row r="99" spans="1:3" x14ac:dyDescent="0.2">
      <c r="A99" s="43"/>
      <c r="B99" s="43"/>
      <c r="C99" s="150"/>
    </row>
    <row r="100" spans="1:3" x14ac:dyDescent="0.2">
      <c r="A100" s="43"/>
      <c r="B100" s="43"/>
      <c r="C100" s="150"/>
    </row>
    <row r="101" spans="1:3" x14ac:dyDescent="0.2">
      <c r="A101" s="43"/>
      <c r="B101" s="43"/>
      <c r="C101" s="150"/>
    </row>
    <row r="102" spans="1:3" x14ac:dyDescent="0.2">
      <c r="A102" s="43"/>
      <c r="B102" s="43"/>
      <c r="C102" s="150"/>
    </row>
    <row r="103" spans="1:3" x14ac:dyDescent="0.2">
      <c r="A103" s="43"/>
      <c r="B103" s="43"/>
      <c r="C103" s="150"/>
    </row>
    <row r="104" spans="1:3" x14ac:dyDescent="0.2">
      <c r="A104" s="43"/>
      <c r="B104" s="43"/>
      <c r="C104" s="150"/>
    </row>
    <row r="105" spans="1:3" x14ac:dyDescent="0.2">
      <c r="A105" s="43"/>
      <c r="B105" s="43"/>
      <c r="C105" s="150"/>
    </row>
    <row r="106" spans="1:3" x14ac:dyDescent="0.2">
      <c r="A106" s="43"/>
      <c r="B106" s="43"/>
      <c r="C106" s="150"/>
    </row>
    <row r="107" spans="1:3" x14ac:dyDescent="0.2">
      <c r="A107" s="43"/>
      <c r="B107" s="43"/>
      <c r="C107" s="150"/>
    </row>
    <row r="108" spans="1:3" x14ac:dyDescent="0.2">
      <c r="A108" s="43"/>
      <c r="B108" s="43"/>
      <c r="C108" s="150"/>
    </row>
    <row r="109" spans="1:3" x14ac:dyDescent="0.2">
      <c r="A109" s="43"/>
      <c r="B109" s="43"/>
      <c r="C109" s="150"/>
    </row>
    <row r="110" spans="1:3" x14ac:dyDescent="0.2">
      <c r="A110" s="43"/>
      <c r="B110" s="43"/>
      <c r="C110" s="150"/>
    </row>
    <row r="111" spans="1:3" x14ac:dyDescent="0.2">
      <c r="A111" s="43"/>
      <c r="B111" s="43"/>
      <c r="C111" s="150"/>
    </row>
    <row r="112" spans="1:3" x14ac:dyDescent="0.2">
      <c r="A112" s="43"/>
      <c r="B112" s="43"/>
      <c r="C112" s="150"/>
    </row>
    <row r="113" spans="1:3" x14ac:dyDescent="0.2">
      <c r="A113" s="43"/>
      <c r="B113" s="43"/>
      <c r="C113" s="150"/>
    </row>
    <row r="114" spans="1:3" x14ac:dyDescent="0.2">
      <c r="A114" s="43"/>
      <c r="B114" s="43"/>
      <c r="C114" s="150"/>
    </row>
    <row r="115" spans="1:3" x14ac:dyDescent="0.2">
      <c r="A115" s="43"/>
      <c r="B115" s="43"/>
      <c r="C115" s="150"/>
    </row>
    <row r="116" spans="1:3" x14ac:dyDescent="0.2">
      <c r="A116" s="43"/>
      <c r="B116" s="43"/>
      <c r="C116" s="150"/>
    </row>
    <row r="117" spans="1:3" x14ac:dyDescent="0.2">
      <c r="A117" s="43"/>
      <c r="B117" s="43"/>
      <c r="C117" s="150"/>
    </row>
    <row r="118" spans="1:3" x14ac:dyDescent="0.2">
      <c r="A118" s="43"/>
      <c r="B118" s="43"/>
      <c r="C118" s="150"/>
    </row>
    <row r="119" spans="1:3" x14ac:dyDescent="0.2">
      <c r="A119" s="43"/>
      <c r="B119" s="43"/>
      <c r="C119" s="150"/>
    </row>
    <row r="120" spans="1:3" x14ac:dyDescent="0.2">
      <c r="A120" s="43"/>
      <c r="B120" s="43"/>
      <c r="C120" s="150"/>
    </row>
    <row r="121" spans="1:3" x14ac:dyDescent="0.2">
      <c r="A121" s="43"/>
      <c r="B121" s="43"/>
      <c r="C121" s="150"/>
    </row>
    <row r="122" spans="1:3" x14ac:dyDescent="0.2">
      <c r="A122" s="43"/>
      <c r="B122" s="43"/>
      <c r="C122" s="150"/>
    </row>
    <row r="123" spans="1:3" x14ac:dyDescent="0.2">
      <c r="A123" s="43"/>
      <c r="B123" s="43"/>
      <c r="C123" s="150"/>
    </row>
    <row r="124" spans="1:3" x14ac:dyDescent="0.2">
      <c r="A124" s="43"/>
      <c r="B124" s="43"/>
      <c r="C124" s="150"/>
    </row>
    <row r="125" spans="1:3" x14ac:dyDescent="0.2">
      <c r="A125" s="43"/>
      <c r="B125" s="43"/>
      <c r="C125" s="150"/>
    </row>
    <row r="126" spans="1:3" x14ac:dyDescent="0.2">
      <c r="A126" s="43"/>
      <c r="B126" s="43"/>
      <c r="C126" s="150"/>
    </row>
    <row r="127" spans="1:3" x14ac:dyDescent="0.2">
      <c r="A127" s="43"/>
      <c r="B127" s="43"/>
      <c r="C127" s="150"/>
    </row>
    <row r="128" spans="1:3" x14ac:dyDescent="0.2">
      <c r="A128" s="43"/>
      <c r="B128" s="43"/>
      <c r="C128" s="150"/>
    </row>
    <row r="129" spans="1:3" x14ac:dyDescent="0.2">
      <c r="A129" s="43"/>
      <c r="B129" s="43"/>
      <c r="C129" s="150"/>
    </row>
    <row r="130" spans="1:3" x14ac:dyDescent="0.2">
      <c r="A130" s="43"/>
      <c r="B130" s="43"/>
      <c r="C130" s="150"/>
    </row>
    <row r="131" spans="1:3" x14ac:dyDescent="0.2">
      <c r="A131" s="43"/>
      <c r="B131" s="43"/>
      <c r="C131" s="150"/>
    </row>
    <row r="132" spans="1:3" x14ac:dyDescent="0.2">
      <c r="A132" s="43"/>
      <c r="B132" s="43"/>
      <c r="C132" s="150"/>
    </row>
    <row r="133" spans="1:3" x14ac:dyDescent="0.2">
      <c r="A133" s="43"/>
      <c r="B133" s="43"/>
      <c r="C133" s="150"/>
    </row>
    <row r="134" spans="1:3" x14ac:dyDescent="0.2">
      <c r="A134" s="43"/>
      <c r="B134" s="43"/>
      <c r="C134" s="150"/>
    </row>
    <row r="135" spans="1:3" x14ac:dyDescent="0.2">
      <c r="A135" s="43"/>
      <c r="B135" s="43"/>
      <c r="C135" s="150"/>
    </row>
    <row r="136" spans="1:3" x14ac:dyDescent="0.2">
      <c r="A136" s="43"/>
      <c r="B136" s="43"/>
      <c r="C136" s="150"/>
    </row>
    <row r="137" spans="1:3" x14ac:dyDescent="0.2">
      <c r="A137" s="43"/>
      <c r="B137" s="43"/>
      <c r="C137" s="150"/>
    </row>
    <row r="138" spans="1:3" x14ac:dyDescent="0.2">
      <c r="A138" s="43"/>
      <c r="B138" s="43"/>
      <c r="C138" s="150"/>
    </row>
    <row r="139" spans="1:3" x14ac:dyDescent="0.2">
      <c r="A139" s="43"/>
      <c r="B139" s="43"/>
      <c r="C139" s="150"/>
    </row>
    <row r="140" spans="1:3" x14ac:dyDescent="0.2">
      <c r="A140" s="43"/>
      <c r="B140" s="43"/>
      <c r="C140" s="150"/>
    </row>
    <row r="141" spans="1:3" x14ac:dyDescent="0.2">
      <c r="A141" s="43"/>
      <c r="B141" s="43"/>
      <c r="C141" s="150"/>
    </row>
    <row r="142" spans="1:3" x14ac:dyDescent="0.2">
      <c r="A142" s="43"/>
      <c r="B142" s="43"/>
      <c r="C142" s="150"/>
    </row>
    <row r="143" spans="1:3" x14ac:dyDescent="0.2">
      <c r="A143" s="43"/>
      <c r="B143" s="43"/>
      <c r="C143" s="150"/>
    </row>
    <row r="144" spans="1:3" x14ac:dyDescent="0.2">
      <c r="A144" s="43"/>
      <c r="B144" s="43"/>
      <c r="C144" s="150"/>
    </row>
    <row r="145" spans="1:3" x14ac:dyDescent="0.2">
      <c r="A145" s="43"/>
      <c r="B145" s="43"/>
      <c r="C145" s="150"/>
    </row>
    <row r="146" spans="1:3" x14ac:dyDescent="0.2">
      <c r="A146" s="43"/>
      <c r="B146" s="43"/>
      <c r="C146" s="150"/>
    </row>
    <row r="147" spans="1:3" x14ac:dyDescent="0.2">
      <c r="A147" s="43"/>
      <c r="B147" s="43"/>
      <c r="C147" s="150"/>
    </row>
    <row r="148" spans="1:3" x14ac:dyDescent="0.2">
      <c r="A148" s="43"/>
      <c r="B148" s="43"/>
      <c r="C148" s="150"/>
    </row>
    <row r="149" spans="1:3" x14ac:dyDescent="0.2">
      <c r="A149" s="43"/>
      <c r="B149" s="43"/>
      <c r="C149" s="150"/>
    </row>
    <row r="150" spans="1:3" x14ac:dyDescent="0.2">
      <c r="A150" s="43"/>
      <c r="B150" s="43"/>
      <c r="C150" s="150"/>
    </row>
    <row r="151" spans="1:3" x14ac:dyDescent="0.2">
      <c r="A151" s="43"/>
      <c r="B151" s="43"/>
      <c r="C151" s="150"/>
    </row>
    <row r="152" spans="1:3" x14ac:dyDescent="0.2">
      <c r="A152" s="43"/>
      <c r="B152" s="43"/>
      <c r="C152" s="150"/>
    </row>
    <row r="153" spans="1:3" x14ac:dyDescent="0.2">
      <c r="A153" s="43"/>
      <c r="B153" s="43"/>
      <c r="C153" s="150"/>
    </row>
    <row r="154" spans="1:3" x14ac:dyDescent="0.2">
      <c r="A154" s="43"/>
      <c r="B154" s="43"/>
      <c r="C154" s="150"/>
    </row>
    <row r="155" spans="1:3" x14ac:dyDescent="0.2">
      <c r="A155" s="43"/>
      <c r="B155" s="43"/>
      <c r="C155" s="150"/>
    </row>
    <row r="156" spans="1:3" x14ac:dyDescent="0.2">
      <c r="A156" s="43"/>
      <c r="B156" s="43"/>
      <c r="C156" s="150"/>
    </row>
    <row r="157" spans="1:3" x14ac:dyDescent="0.2">
      <c r="A157" s="43"/>
      <c r="B157" s="43"/>
      <c r="C157" s="150"/>
    </row>
    <row r="158" spans="1:3" x14ac:dyDescent="0.2">
      <c r="A158" s="43"/>
      <c r="B158" s="43"/>
      <c r="C158" s="150"/>
    </row>
    <row r="159" spans="1:3" x14ac:dyDescent="0.2">
      <c r="A159" s="43"/>
      <c r="B159" s="43"/>
      <c r="C159" s="150"/>
    </row>
    <row r="160" spans="1:3" x14ac:dyDescent="0.2">
      <c r="A160" s="43"/>
      <c r="B160" s="43"/>
      <c r="C160" s="150"/>
    </row>
    <row r="161" spans="1:3" x14ac:dyDescent="0.2">
      <c r="A161" s="43"/>
      <c r="B161" s="43"/>
      <c r="C161" s="150"/>
    </row>
    <row r="162" spans="1:3" x14ac:dyDescent="0.2">
      <c r="A162" s="43"/>
      <c r="B162" s="43"/>
      <c r="C162" s="150"/>
    </row>
    <row r="163" spans="1:3" x14ac:dyDescent="0.2">
      <c r="A163" s="43"/>
      <c r="B163" s="43"/>
      <c r="C163" s="150"/>
    </row>
    <row r="164" spans="1:3" x14ac:dyDescent="0.2">
      <c r="A164" s="43"/>
      <c r="B164" s="43"/>
      <c r="C164" s="150"/>
    </row>
    <row r="165" spans="1:3" x14ac:dyDescent="0.2">
      <c r="A165" s="43"/>
      <c r="B165" s="43"/>
      <c r="C165" s="150"/>
    </row>
    <row r="166" spans="1:3" x14ac:dyDescent="0.2">
      <c r="A166" s="43"/>
      <c r="B166" s="43"/>
      <c r="C166" s="150"/>
    </row>
    <row r="167" spans="1:3" x14ac:dyDescent="0.2">
      <c r="A167" s="43"/>
      <c r="B167" s="43"/>
      <c r="C167" s="150"/>
    </row>
    <row r="168" spans="1:3" x14ac:dyDescent="0.2">
      <c r="A168" s="43"/>
      <c r="B168" s="43"/>
      <c r="C168" s="150"/>
    </row>
    <row r="169" spans="1:3" x14ac:dyDescent="0.2">
      <c r="A169" s="43"/>
      <c r="B169" s="43"/>
      <c r="C169" s="150"/>
    </row>
    <row r="170" spans="1:3" x14ac:dyDescent="0.2">
      <c r="A170" s="43"/>
      <c r="B170" s="43"/>
      <c r="C170" s="150"/>
    </row>
    <row r="171" spans="1:3" x14ac:dyDescent="0.2">
      <c r="A171" s="43"/>
      <c r="B171" s="43"/>
      <c r="C171" s="150"/>
    </row>
    <row r="172" spans="1:3" x14ac:dyDescent="0.2">
      <c r="A172" s="43"/>
      <c r="B172" s="43"/>
      <c r="C172" s="150"/>
    </row>
    <row r="173" spans="1:3" x14ac:dyDescent="0.2">
      <c r="A173" s="43"/>
      <c r="B173" s="43"/>
      <c r="C173" s="150"/>
    </row>
    <row r="174" spans="1:3" x14ac:dyDescent="0.2">
      <c r="A174" s="43"/>
      <c r="B174" s="43"/>
      <c r="C174" s="150"/>
    </row>
    <row r="175" spans="1:3" x14ac:dyDescent="0.2">
      <c r="A175" s="43"/>
      <c r="B175" s="43"/>
      <c r="C175" s="150"/>
    </row>
    <row r="176" spans="1:3" x14ac:dyDescent="0.2">
      <c r="A176" s="43"/>
      <c r="B176" s="43"/>
      <c r="C176" s="150"/>
    </row>
    <row r="177" spans="1:3" x14ac:dyDescent="0.2">
      <c r="A177" s="43"/>
      <c r="B177" s="43"/>
      <c r="C177" s="150"/>
    </row>
    <row r="178" spans="1:3" x14ac:dyDescent="0.2">
      <c r="A178" s="43"/>
      <c r="B178" s="43"/>
      <c r="C178" s="150"/>
    </row>
    <row r="179" spans="1:3" x14ac:dyDescent="0.2">
      <c r="A179" s="43"/>
      <c r="B179" s="43"/>
      <c r="C179" s="150"/>
    </row>
    <row r="180" spans="1:3" x14ac:dyDescent="0.2">
      <c r="A180" s="43"/>
      <c r="B180" s="43"/>
      <c r="C180" s="150"/>
    </row>
    <row r="181" spans="1:3" x14ac:dyDescent="0.2">
      <c r="A181" s="43"/>
      <c r="B181" s="43"/>
      <c r="C181" s="150"/>
    </row>
    <row r="182" spans="1:3" x14ac:dyDescent="0.2">
      <c r="A182" s="43"/>
      <c r="B182" s="43"/>
      <c r="C182" s="150"/>
    </row>
    <row r="183" spans="1:3" x14ac:dyDescent="0.2">
      <c r="A183" s="43"/>
      <c r="B183" s="43"/>
      <c r="C183" s="150"/>
    </row>
    <row r="184" spans="1:3" x14ac:dyDescent="0.2">
      <c r="A184" s="43"/>
      <c r="B184" s="43"/>
      <c r="C184" s="150"/>
    </row>
    <row r="185" spans="1:3" x14ac:dyDescent="0.2">
      <c r="A185" s="43"/>
      <c r="B185" s="43"/>
      <c r="C185" s="150"/>
    </row>
    <row r="186" spans="1:3" x14ac:dyDescent="0.2">
      <c r="A186" s="43"/>
      <c r="B186" s="43"/>
      <c r="C186" s="150"/>
    </row>
    <row r="187" spans="1:3" x14ac:dyDescent="0.2">
      <c r="A187" s="43"/>
      <c r="B187" s="43"/>
      <c r="C187" s="150"/>
    </row>
    <row r="188" spans="1:3" x14ac:dyDescent="0.2">
      <c r="A188" s="43"/>
      <c r="B188" s="43"/>
      <c r="C188" s="150"/>
    </row>
    <row r="189" spans="1:3" x14ac:dyDescent="0.2">
      <c r="A189" s="43"/>
      <c r="B189" s="43"/>
      <c r="C189" s="150"/>
    </row>
    <row r="190" spans="1:3" x14ac:dyDescent="0.2">
      <c r="A190" s="43"/>
      <c r="B190" s="43"/>
      <c r="C190" s="150"/>
    </row>
    <row r="191" spans="1:3" x14ac:dyDescent="0.2">
      <c r="A191" s="43"/>
      <c r="B191" s="43"/>
      <c r="C191" s="150"/>
    </row>
    <row r="192" spans="1:3" x14ac:dyDescent="0.2">
      <c r="A192" s="43"/>
      <c r="B192" s="43"/>
      <c r="C192" s="150"/>
    </row>
    <row r="193" spans="1:3" x14ac:dyDescent="0.2">
      <c r="A193" s="43"/>
      <c r="B193" s="43"/>
      <c r="C193" s="150"/>
    </row>
    <row r="194" spans="1:3" x14ac:dyDescent="0.2">
      <c r="A194" s="43"/>
      <c r="B194" s="43"/>
      <c r="C194" s="150"/>
    </row>
    <row r="195" spans="1:3" x14ac:dyDescent="0.2">
      <c r="A195" s="43"/>
      <c r="B195" s="43"/>
      <c r="C195" s="150"/>
    </row>
    <row r="196" spans="1:3" x14ac:dyDescent="0.2">
      <c r="A196" s="43"/>
      <c r="B196" s="43"/>
      <c r="C196" s="150"/>
    </row>
    <row r="197" spans="1:3" x14ac:dyDescent="0.2">
      <c r="A197" s="43"/>
      <c r="B197" s="43"/>
      <c r="C197" s="150"/>
    </row>
    <row r="198" spans="1:3" x14ac:dyDescent="0.2">
      <c r="A198" s="43"/>
      <c r="B198" s="43"/>
      <c r="C198" s="150"/>
    </row>
    <row r="199" spans="1:3" x14ac:dyDescent="0.2">
      <c r="A199" s="43"/>
      <c r="B199" s="43"/>
      <c r="C199" s="150"/>
    </row>
    <row r="200" spans="1:3" x14ac:dyDescent="0.2">
      <c r="A200" s="43"/>
      <c r="B200" s="43"/>
      <c r="C200" s="150"/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85A2D41-48C8-459A-ADCB-BD3ACEE16482}">
          <x14:formula1>
            <xm:f>list!$A$2:$A$11</xm:f>
          </x14:formula1>
          <xm:sqref>C2:C22 C23:C200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</vt:i4>
      </vt:variant>
    </vt:vector>
  </HeadingPairs>
  <TitlesOfParts>
    <vt:vector size="31" baseType="lpstr">
      <vt:lpstr>Instructions</vt:lpstr>
      <vt:lpstr>Control</vt:lpstr>
      <vt:lpstr>Consolidated Income Statement_M</vt:lpstr>
      <vt:lpstr>Consolidated Income Statement_Q</vt:lpstr>
      <vt:lpstr>Consolidated Income Statement_Y</vt:lpstr>
      <vt:lpstr>Standalone_Income_Statement</vt:lpstr>
      <vt:lpstr>Intercompany</vt:lpstr>
      <vt:lpstr>Account_Mapping</vt:lpstr>
      <vt:lpstr>JournalLines by Entity-&gt;</vt:lpstr>
      <vt:lpstr>Three_Rivers_Inc</vt:lpstr>
      <vt:lpstr>Braddock_Group</vt:lpstr>
      <vt:lpstr>Rooney_and_Associates</vt:lpstr>
      <vt:lpstr>412_LLC</vt:lpstr>
      <vt:lpstr>Purses_by_Hannah</vt:lpstr>
      <vt:lpstr>Cope_Rogers_LLP</vt:lpstr>
      <vt:lpstr>The_Mon_Inc</vt:lpstr>
      <vt:lpstr>AC_Inc</vt:lpstr>
      <vt:lpstr>Three_Sisters</vt:lpstr>
      <vt:lpstr>Shadyside_Holdings</vt:lpstr>
      <vt:lpstr>East_Allegheny_Financial</vt:lpstr>
      <vt:lpstr>Bloomfield_Industries</vt:lpstr>
      <vt:lpstr>Bridges_Inc</vt:lpstr>
      <vt:lpstr>Crosby_Enterprises</vt:lpstr>
      <vt:lpstr>Point_Consulting</vt:lpstr>
      <vt:lpstr>Steel_Ventures</vt:lpstr>
      <vt:lpstr>Allegheny_Commons</vt:lpstr>
      <vt:lpstr>Keystone_Corp</vt:lpstr>
      <vt:lpstr>Phipps_Group</vt:lpstr>
      <vt:lpstr>PGH_Holdings</vt:lpstr>
      <vt:lpstr>Month</vt:lpstr>
      <vt:lpstr>Quarter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Chrissy O'hara</dc:creator>
  <cp:lastModifiedBy>Christopher Bevel</cp:lastModifiedBy>
  <dcterms:created xsi:type="dcterms:W3CDTF">2025-02-03T19:54:00Z</dcterms:created>
  <dcterms:modified xsi:type="dcterms:W3CDTF">2025-06-06T21:36:24Z</dcterms:modified>
</cp:coreProperties>
</file>